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E00BA5-F047-441C-9BA5-FB6817539110}" xr6:coauthVersionLast="47" xr6:coauthVersionMax="47" xr10:uidLastSave="{00000000-0000-0000-0000-000000000000}"/>
  <bookViews>
    <workbookView xWindow="-120" yWindow="-120" windowWidth="38640" windowHeight="1572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<sst xmlns="http://schemas.openxmlformats.org/spreadsheetml/2006/main" count="1284" uniqueCount="612">
  <si>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</si>
  <si>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</si>
  <si>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</si>
  <si>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</si>
  <si>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</si>
  <si>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</si>
  <si>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</si>
  <si>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</si>
  <si>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</si>
  <si>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</si>
  <si>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</si>
  <si>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</si>
  <si>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</si>
  <si>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</si>
  <si>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</si>
  <si>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</si>
  <si>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</si>
  <si>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</si>
  <si>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</si>
  <si>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</si>
  <si>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</si>
  <si>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</si>
  <si>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</si>
  <si>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</si>
  <si>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</si>
  <si>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</si>
  <si>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</si>
  <si>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</si>
  <si>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</si>
  <si>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</si>
  <si>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</si>
  <si>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PHYSICAL GAS VOLUME</t>
  </si>
  <si>
    <t>FINANCIAL GAS VOLUME</t>
  </si>
  <si>
    <t>    NG Fin, FP for LD1 - Henry - May01</t>
  </si>
  <si>
    <t>NG Fin BS, LD1 for IF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</si>
  <si>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</si>
  <si>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</si>
  <si>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</si>
  <si>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</si>
  <si>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</si>
  <si>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</si>
  <si>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</si>
  <si>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</si>
  <si>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</si>
  <si>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</si>
  <si>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</si>
  <si>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</si>
  <si>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</si>
  <si>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</si>
  <si>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</si>
  <si>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</si>
  <si>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</si>
  <si>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</si>
  <si>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</si>
  <si>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</si>
  <si>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</si>
  <si>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</si>
  <si>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</si>
  <si>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</si>
  <si>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</si>
  <si>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</si>
  <si>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</si>
  <si>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</si>
  <si>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</si>
  <si>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</si>
  <si>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</si>
  <si>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</si>
  <si>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</si>
  <si>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</si>
  <si>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</si>
  <si>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</si>
  <si>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</si>
  <si>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</si>
  <si>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</si>
  <si>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</si>
  <si>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</si>
  <si>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</si>
  <si>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</si>
  <si>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</si>
  <si>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</si>
  <si>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</si>
  <si>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</si>
  <si>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</si>
  <si>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</si>
  <si>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</si>
  <si>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</si>
  <si>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</si>
  <si>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</si>
  <si>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</si>
  <si>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</si>
  <si>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</si>
  <si>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</si>
  <si>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</si>
  <si>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</si>
  <si>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</si>
  <si>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</si>
  <si>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</si>
  <si>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</si>
  <si>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</si>
  <si>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</si>
  <si>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</si>
  <si>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</si>
  <si>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</si>
  <si>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</si>
  <si>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</si>
  <si>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</si>
  <si>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</si>
  <si>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</si>
  <si>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</si>
  <si>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</si>
  <si>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</si>
  <si>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</si>
  <si>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</si>
  <si>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</si>
  <si>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</si>
  <si>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</si>
  <si>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</si>
  <si>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</si>
  <si>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</si>
  <si>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</si>
  <si>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</si>
  <si>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</si>
  <si>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</si>
  <si>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</si>
  <si>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</si>
  <si>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</si>
  <si>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</si>
  <si>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</si>
  <si>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</si>
  <si>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</si>
  <si>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</si>
  <si>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</si>
  <si>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</si>
  <si>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</si>
  <si>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</si>
  <si>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</si>
  <si>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</si>
  <si>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</si>
  <si>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</si>
  <si>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</si>
  <si>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</si>
  <si>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</si>
  <si>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</si>
  <si>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</si>
  <si>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</si>
  <si>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</si>
  <si>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</si>
  <si>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</si>
  <si>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</si>
  <si>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</si>
  <si>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</si>
  <si>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</si>
  <si>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</si>
  <si>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</si>
  <si>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</si>
  <si>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</si>
  <si>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</si>
  <si>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</si>
  <si>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</si>
  <si>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</si>
  <si>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</si>
  <si>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</si>
  <si>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</si>
  <si>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</si>
  <si>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</si>
  <si>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</si>
  <si>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</si>
  <si>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</si>
  <si>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</si>
  <si>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</si>
  <si>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</si>
  <si>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</si>
  <si>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</si>
  <si>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</si>
  <si>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</si>
  <si>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</si>
  <si>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</si>
  <si>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</si>
  <si>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</si>
  <si>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</si>
  <si>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</si>
  <si>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</si>
  <si>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</si>
  <si>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</si>
  <si>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</si>
  <si>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</si>
  <si>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</si>
  <si>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</si>
  <si>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</si>
  <si>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</si>
  <si>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</si>
  <si>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</si>
  <si>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</si>
  <si>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</si>
  <si>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</si>
  <si>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</si>
  <si>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</si>
  <si>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</si>
  <si>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</si>
  <si>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</si>
  <si>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</si>
  <si>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</si>
  <si>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</si>
  <si>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</si>
  <si>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</si>
  <si>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</si>
  <si>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</si>
  <si>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</si>
  <si>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</si>
  <si>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</si>
  <si>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</si>
  <si>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</si>
  <si>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</si>
  <si>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</si>
  <si>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</si>
  <si>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</si>
  <si>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</si>
  <si>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</si>
  <si>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</si>
  <si>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</si>
  <si>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</si>
  <si>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</si>
  <si>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</si>
  <si>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</si>
  <si>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</si>
  <si>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</si>
  <si>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</si>
  <si>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</si>
  <si>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</si>
  <si>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</si>
  <si>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</si>
  <si>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</si>
  <si>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</si>
  <si>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</si>
  <si>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</si>
  <si>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</si>
  <si>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</si>
  <si>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</si>
  <si>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</si>
  <si>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</si>
  <si>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</si>
  <si>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</si>
  <si>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</si>
  <si>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</si>
  <si>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</si>
  <si>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</si>
  <si>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</si>
  <si>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</si>
  <si>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</si>
  <si>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</si>
  <si>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</si>
  <si>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</si>
  <si>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</si>
  <si>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</si>
  <si>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</si>
  <si>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</si>
  <si>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</si>
  <si>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</si>
  <si>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</si>
  <si>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</si>
  <si>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</si>
  <si>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</si>
  <si>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</si>
  <si>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</si>
  <si>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</si>
  <si>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</si>
  <si>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</si>
  <si>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</si>
  <si>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</si>
  <si>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</si>
  <si>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</si>
  <si>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</si>
  <si>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</si>
  <si>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</si>
  <si>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</si>
  <si>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</si>
  <si>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</si>
  <si>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</si>
  <si>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</si>
  <si>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</si>
  <si>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</si>
  <si>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</si>
  <si>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</si>
  <si>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</si>
  <si>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</si>
  <si>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</si>
  <si>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</si>
  <si>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</si>
  <si>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</si>
  <si>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</si>
  <si>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</si>
  <si>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</si>
  <si>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</si>
  <si>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</si>
  <si>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</si>
  <si>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</si>
  <si>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</si>
  <si>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</si>
  <si>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</si>
  <si>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</si>
  <si>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</si>
  <si>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</si>
  <si>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</si>
  <si>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May-01-01</t>
  </si>
  <si>
    <t>May-31-01</t>
  </si>
  <si>
    <t>USD / MMBtu</t>
  </si>
  <si>
    <t>Daily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</si>
  <si>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</si>
  <si>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</si>
  <si>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</si>
  <si>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</si>
  <si>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</si>
  <si>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</si>
  <si>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</si>
  <si>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</si>
  <si>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</si>
  <si>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</si>
  <si>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</si>
  <si>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</si>
  <si>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</si>
  <si>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</si>
  <si>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</si>
  <si>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Bal Month</t>
  </si>
  <si>
    <t>    Firm-LD Peak - Cin - Bal Month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</si>
  <si>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</si>
  <si>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</si>
  <si>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</si>
  <si>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</si>
  <si>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</si>
  <si>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</si>
  <si>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</si>
  <si>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</si>
  <si>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</si>
  <si>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</si>
  <si>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Tenn-5L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</si>
  <si>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</si>
  <si>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</si>
  <si>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</si>
  <si>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</si>
  <si>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</si>
  <si>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Tenn-5L - Next Day Gas</t>
  </si>
  <si>
    <t>Enron Power Marketing, Inc.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</si>
  <si>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</si>
  <si>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</si>
  <si>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</si>
  <si>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</si>
  <si>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</si>
  <si>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</si>
  <si>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</si>
  <si>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</si>
  <si>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</si>
  <si>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</si>
  <si>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</si>
  <si>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</si>
  <si>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</si>
  <si>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</si>
  <si>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</si>
  <si>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</si>
  <si>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</si>
  <si>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</si>
  <si>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</si>
  <si>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Firm-LD Peak - PJM-W - Jun01</t>
  </si>
  <si>
    <t>Sold</t>
  </si>
  <si>
    <t>DYNCMCG</t>
  </si>
  <si>
    <t>ng.TETCO ELA</t>
  </si>
  <si>
    <t>    NG Firm Phys, FP - Opal - Next Day Gas</t>
  </si>
  <si>
    <t>    NG Firm Phys, FP - Socal-Ehrenberg - Next Day Gas</t>
  </si>
  <si>
    <t>    NG Firm Phys, FP - Socal-Topock - Next Day Gas</t>
  </si>
  <si>
    <t>Cal 02</t>
  </si>
  <si>
    <t>Enron North America Corp.</t>
  </si>
  <si>
    <t>Herndon, R</t>
  </si>
  <si>
    <t>ng.Northern Natural Demarc</t>
  </si>
  <si>
    <t>Bal Week</t>
  </si>
  <si>
    <t>    Firm-LD Peak - Comed - May01</t>
  </si>
  <si>
    <t>    Firm-LD Peak - Ent - May01</t>
  </si>
  <si>
    <t>    Firm-LD Peak - Ent - Jun01</t>
  </si>
  <si>
    <t>    NG Fin BS, LD1 for IF - Panhandle - May01</t>
  </si>
  <si>
    <t>AEP Energy Services, Inc.</t>
  </si>
  <si>
    <t>American Electric Power Service Corp.</t>
  </si>
  <si>
    <t>    Firm-LD Peak - Ent - Sep01</t>
  </si>
  <si>
    <t>    Firm-LD Peak - PJM-W - Next Week</t>
  </si>
  <si>
    <t>    NG Firm Phys, FP - PG&amp;E-Citygate - Next Day Gas</t>
  </si>
  <si>
    <t>    NG Firm Phys, FP - PG&amp;E-Topock - Next Day Gas</t>
  </si>
  <si>
    <t>    NG Firm Phys, FP - Waha - Next Day Gas</t>
  </si>
  <si>
    <t>    NG Firm Phys, ID, GDD - EP-Keystone - Next Day Gas</t>
  </si>
  <si>
    <t>    NG Firm Phys, ID, GDD - Mich - Next Day Gas</t>
  </si>
  <si>
    <t>NG Firm Phys, ID, IF</t>
  </si>
  <si>
    <t>    NG Fin BS, LD1 for IF - Waha - Nov01-Mar02</t>
  </si>
  <si>
    <t>    NG Fin, FP for LD1 - Henry - Cal 02</t>
  </si>
  <si>
    <t>Duke Energy Trading and Marketing LLC</t>
  </si>
  <si>
    <t>Apr-13-01</t>
  </si>
  <si>
    <t>pwr.CE</t>
  </si>
  <si>
    <t>    Firm-LD Peak - Cin - Next Week</t>
  </si>
  <si>
    <t>    Firm-LD Peak - Cin - Jul01-Aug01</t>
  </si>
  <si>
    <t>    Firm-LD Peak - Ent - Next Week</t>
  </si>
  <si>
    <t>Custom</t>
  </si>
  <si>
    <t>    NG Firm Phys, FP - CG-ML - Next Day Gas</t>
  </si>
  <si>
    <t>    NG Firm Phys, FP - NGPL-TxOk West-AG - Next Day Gas</t>
  </si>
  <si>
    <t>    NG Firm Phys, FP - Transco Z-6 (non-NY) - Next Day Gas</t>
  </si>
  <si>
    <t>    NG Firm Phys, ID, GDD - TCO - Next Day Gas</t>
  </si>
  <si>
    <t>    NG Fin BS, LD1 for IF - NGPL-LA - May01-Oct01</t>
  </si>
  <si>
    <t>NG Fin BS, LD1 for NGI</t>
  </si>
  <si>
    <t>    NG Fin BS, LD1 for NGI - Chicago - Nov01-Mar02</t>
  </si>
  <si>
    <t>Oct-31-01</t>
  </si>
  <si>
    <t>Storey, G</t>
  </si>
  <si>
    <t>Perm</t>
  </si>
  <si>
    <t>Apr-12-01</t>
  </si>
  <si>
    <t>Enron Canada Corp.</t>
  </si>
  <si>
    <t>DYNFMOR</t>
  </si>
  <si>
    <t>ng.Transco Zone 3, Station 65</t>
  </si>
  <si>
    <t>ENESTOREY</t>
  </si>
  <si>
    <t>Geoffrey Storey</t>
  </si>
  <si>
    <t>    NG Firm Phys, FP - NGPL-STX - Next Day Gas</t>
  </si>
  <si>
    <t>    NG Firm Phys, FP - TET-STX - Next Day Gas</t>
  </si>
  <si>
    <t>    NG Firm Phys, ID, GDD - CG-ONSH - Next Day Gas</t>
  </si>
  <si>
    <t>    NG Firm Phys, ID, GDD - Tenn-Z0 - Next Day Gas</t>
  </si>
  <si>
    <t>    NG Firm Phys, ID, GDD - TET M3 - Next Day Gas</t>
  </si>
  <si>
    <t>    NG Firm Phys, ID, IF - CG-ONSH - May01-Oct01</t>
  </si>
  <si>
    <t>    NG Firm Phys, ID, IF - TGT-SL - May01-Oct01</t>
  </si>
  <si>
    <t>    NG Fin BS, LD1 for IF - HSC - Jun01</t>
  </si>
  <si>
    <t>    NG Fin BS, LD1 for IF - HSC - Jul01</t>
  </si>
  <si>
    <t>    NG Fin BS, LD1 for IF - HSC - Oct01</t>
  </si>
  <si>
    <t>    NG Fin BS, LD1 for IF - HSC - May01-Oct01</t>
  </si>
  <si>
    <t>    NG Fin BS, LD1 for IF - Waha - May01</t>
  </si>
  <si>
    <t>    NG Fin BS, LD1 for IF - Waha - May01-Oct01</t>
  </si>
  <si>
    <t>Commodity Type:  All</t>
  </si>
  <si>
    <t>09:23 A.M.</t>
  </si>
  <si>
    <t>DYNTTU</t>
  </si>
  <si>
    <t>ng.CNG South Point</t>
  </si>
  <si>
    <t>08:10 A.M.</t>
  </si>
  <si>
    <r>
      <t> Trade Dates:  </t>
    </r>
    <r>
      <rPr>
        <sz val="8"/>
        <color indexed="8"/>
        <rFont val="Verdana"/>
        <family val="2"/>
      </rPr>
      <t>Apr-12-01 thru Apr-12-01</t>
    </r>
  </si>
  <si>
    <t>    Fin Swap-Peak - NYPOOL A - Custom</t>
  </si>
  <si>
    <t>Apr-12-01 13:49 GMT</t>
  </si>
  <si>
    <t>    Fin Swap-Peak - NYPOOL G - May01</t>
  </si>
  <si>
    <t>Apr-12-01 19:40 GMT</t>
  </si>
  <si>
    <t>Firm-LD Off-Peak</t>
  </si>
  <si>
    <t>    Firm-LD Off-Peak - Nepool Off-Peak - May01</t>
  </si>
  <si>
    <t>Apr-12-01 18:07 GMT</t>
  </si>
  <si>
    <t>    Firm-LD Off-Peak - Nepool Off-Peak - Sep01</t>
  </si>
  <si>
    <t>Apr-12-01 18:24 GMT</t>
  </si>
  <si>
    <t>    Firm-LD Peak - Cin - Custom</t>
  </si>
  <si>
    <t>Apr-12-01 14:17 GMT</t>
  </si>
  <si>
    <t>Apr-12-01 12:33 GMT</t>
  </si>
  <si>
    <t>Apr-12-01 20:02 GMT</t>
  </si>
  <si>
    <t>Apr-12-01 14:00 GMT</t>
  </si>
  <si>
    <t>Apr-12-01 13:12 GMT</t>
  </si>
  <si>
    <t>Apr-12-01 15:35 GMT</t>
  </si>
  <si>
    <t>    Firm-LD Peak - Comed - Bal Month</t>
  </si>
  <si>
    <t>Apr-12-01 12:55 GMT</t>
  </si>
  <si>
    <t>Apr-12-01 12:41 GMT</t>
  </si>
  <si>
    <t>    Firm-LD Peak - Comed - Jul01-Aug01</t>
  </si>
  <si>
    <t>Apr-12-01 13:23 GMT</t>
  </si>
  <si>
    <t>    Firm-LD Peak - Comed - Oct01</t>
  </si>
  <si>
    <t>Apr-12-01 14:03 GMT</t>
  </si>
  <si>
    <t>Apr-12-01 14:25 GMT</t>
  </si>
  <si>
    <t>Apr-12-01 19:23 GMT</t>
  </si>
  <si>
    <t>Apr-12-01 16:14 GMT</t>
  </si>
  <si>
    <t>Apr-12-01 15:40 GMT</t>
  </si>
  <si>
    <t>Apr-12-01 13:35 GMT</t>
  </si>
  <si>
    <t>    Firm-LD Peak - Ent - Jan03-Feb03</t>
  </si>
  <si>
    <t>Jan03-Feb03</t>
  </si>
  <si>
    <t>Apr-12-01 13:34 GMT</t>
  </si>
  <si>
    <t>    Firm-LD Peak - Nepool - Bal Week</t>
  </si>
  <si>
    <t>Apr-12-01 14:10 GMT</t>
  </si>
  <si>
    <t>    Firm-LD Peak - PJM-W - Bal Week</t>
  </si>
  <si>
    <t>Apr-12-01 14:24 GMT</t>
  </si>
  <si>
    <t>    Firm-LD Peak - PJM-W - Bal Month</t>
  </si>
  <si>
    <t>Apr-12-01 11:57 GMT</t>
  </si>
  <si>
    <t>    Firm-LD Peak - PJM-W - Custom</t>
  </si>
  <si>
    <t>Apr-12-01 14:36 GMT</t>
  </si>
  <si>
    <t>Apr-12-01 17:59 GMT</t>
  </si>
  <si>
    <t>Apr-12-01 20:38 GMT</t>
  </si>
  <si>
    <t>Apr-12-01 19:39 GMT</t>
  </si>
  <si>
    <t>Apr-12-01 19:59 GMT</t>
  </si>
  <si>
    <t>    Firm-LD Peak - TVA - Custom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</si>
  <si>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</si>
  <si>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t>Apr-12-01 14:32 GMT</t>
  </si>
  <si>
    <t>Apr-12-01 15:47 GMT</t>
  </si>
  <si>
    <t>Apr-12-01 12:30 GMT</t>
  </si>
  <si>
    <t>Apr-12-01 14:58 GMT</t>
  </si>
  <si>
    <t>Apr-12-01 15:48 GMT</t>
  </si>
  <si>
    <t>Apr-12-01 14:04 GMT</t>
  </si>
  <si>
    <t>    NG Firm Phys, FP - FGT-Z1 - Next Day Gas</t>
  </si>
  <si>
    <t>Apr-12-01 13:51 GMT</t>
  </si>
  <si>
    <t>Apr-12-01 15:04 GMT</t>
  </si>
  <si>
    <t>Apr-12-01 13:52 GMT</t>
  </si>
  <si>
    <t>Apr-12-01 14:16 GMT</t>
  </si>
  <si>
    <t>Apr-12-01 14:13 GMT</t>
  </si>
  <si>
    <t>Apr-12-01 13:31 GMT</t>
  </si>
  <si>
    <t>Apr-12-01 14:05 GMT</t>
  </si>
  <si>
    <t>Apr-12-01 14:19 GMT</t>
  </si>
  <si>
    <t>    NG Firm Phys, FP - NW-Stanfield - Next Day Gas</t>
  </si>
  <si>
    <t>Apr-12-01 13:53 GMT</t>
  </si>
  <si>
    <t>Apr-12-01 13:19 GMT</t>
  </si>
  <si>
    <t>    NG Firm Phys, FP - PGLC - Next Day Gas</t>
  </si>
  <si>
    <t>Apr-12-01 14:20 GMT</t>
  </si>
  <si>
    <t>Apr-12-01 13:56 GMT</t>
  </si>
  <si>
    <t>Apr-12-01 13:27 GMT</t>
  </si>
  <si>
    <t>    NG Firm Phys, FP - Tenn-Z0 - Next Day Gas</t>
  </si>
  <si>
    <t>Apr-12-01 14:22 GMT</t>
  </si>
  <si>
    <t>Apr-12-01 14:50 GMT</t>
  </si>
  <si>
    <t>    NG Firm Phys, FP - Tenn-8L - Next Day Gas</t>
  </si>
  <si>
    <t>Apr-12-01 15:06 GMT</t>
  </si>
  <si>
    <t>Apr-12-01 14:48 GMT</t>
  </si>
  <si>
    <t>Apr-12-01 13:03 GMT</t>
  </si>
  <si>
    <t>Apr-12-01 15:16 GMT</t>
  </si>
  <si>
    <t>Apr-12-01 15:00 GMT</t>
  </si>
  <si>
    <t>Apr-12-01 13:47 GMT</t>
  </si>
  <si>
    <t>Apr-12-01 14:09 GMT</t>
  </si>
  <si>
    <t>Apr-12-01 13:28 GMT</t>
  </si>
  <si>
    <t>    NG Firm Phys, ID, GDD - Henry - Next Day Gas</t>
  </si>
  <si>
    <t>Apr-12-01 13:11 GMT</t>
  </si>
  <si>
    <t>Apr-12-01 13:57 GMT</t>
  </si>
  <si>
    <t>Apr-12-01 13:06 GMT</t>
  </si>
  <si>
    <t>Apr-12-01 12:39 GMT</t>
  </si>
  <si>
    <t>    NG Firm Phys, ID, GDD - TET ELA - Next Day Gas</t>
  </si>
  <si>
    <t>Apr-12-01 13:16 GMT</t>
  </si>
  <si>
    <t>    NG Firm Phys, ID, GDD - TGT-SL - Next Day Gas</t>
  </si>
  <si>
    <t>Apr-12-01 13:44 GMT</t>
  </si>
  <si>
    <t>    NG Firm Phys, ID, GDD - Tran 65 - Next Day Gas</t>
  </si>
  <si>
    <t>Apr-12-01 12:58 GMT</t>
  </si>
  <si>
    <t>Apr-12-01 14:18 GMT</t>
  </si>
  <si>
    <t>    NG Firm Phys, ID, IF - Tenn-5L - May01-Oct01</t>
  </si>
  <si>
    <t>    NG Firm Phys, ID, IF - Tenn-8L - May01-Oct01</t>
  </si>
  <si>
    <t>Apr-12-01 14:14 GMT</t>
  </si>
  <si>
    <t>    NG Fin BS, LD1 for IF - CNG-SP - May01</t>
  </si>
  <si>
    <t>Apr-12-01 16:45 GMT</t>
  </si>
  <si>
    <t>Apr-12-01 16:52 GMT</t>
  </si>
  <si>
    <t>Apr-12-01 16:50 GMT</t>
  </si>
  <si>
    <t>    NG Fin BS, LD1 for IF - HSC - Aug01</t>
  </si>
  <si>
    <t>Apr-12-01 16:49 GMT</t>
  </si>
  <si>
    <t>Apr-12-01 16:51 GMT</t>
  </si>
  <si>
    <t>Apr-12-01 17:45 GMT</t>
  </si>
  <si>
    <t>Apr-12-01 15:49 GMT</t>
  </si>
  <si>
    <t>    NG Fin BS, LD1 for IF - Sumas - Nov01-Mar02</t>
  </si>
  <si>
    <t>Apr-12-01 15:39 GMT</t>
  </si>
  <si>
    <t>    NG Fin BS, LD1 for IF - NW-Rockies - May01</t>
  </si>
  <si>
    <t>Apr-12-01 13:59 GMT</t>
  </si>
  <si>
    <t>Apr-12-01 18:18 GMT</t>
  </si>
  <si>
    <t>    NG Fin BS, LD1 for IF - Perm - Jun01</t>
  </si>
  <si>
    <t>Apr-12-01 17:50 GMT</t>
  </si>
  <si>
    <t>    NG Fin BS, LD1 for IF - Tenn-LA - May01-Oct01</t>
  </si>
  <si>
    <t>Apr-12-01 15:51 GMT</t>
  </si>
  <si>
    <t>    NG Fin BS, LD1 for IF - TET-STX - May01</t>
  </si>
  <si>
    <t>Apr-12-01 13:39 GMT</t>
  </si>
  <si>
    <t>    NG Fin BS, LD1 for IF - Transco Z6 (NY) - Nov01-Mar02</t>
  </si>
  <si>
    <t>Apr-12-01 18:23 GMT</t>
  </si>
  <si>
    <t>    NG Fin BS, LD1 for IF - Ventura - Nov01-Mar02</t>
  </si>
  <si>
    <t>Apr-12-01 18:34 GMT</t>
  </si>
  <si>
    <t>Apr-12-01 18:16 GMT</t>
  </si>
  <si>
    <t>    NG Fin BS, LD1 for IF - Waha - Jun01</t>
  </si>
  <si>
    <t>Apr-12-01 17:52 GMT</t>
  </si>
  <si>
    <t>Apr-12-01 19:52 GMT</t>
  </si>
  <si>
    <t>Apr-12-01 16:44 GMT</t>
  </si>
  <si>
    <t>Apr-12-01 15:09 GMT</t>
  </si>
  <si>
    <t>Apr-12-01 13:29 GMT</t>
  </si>
  <si>
    <t>NG Fin Sw Swap, GDM for GDD</t>
  </si>
  <si>
    <t>    NG Fin Sw Swap, GDM for GDD - Mich - May01</t>
  </si>
  <si>
    <t>Apr-12-01 14:53 GMT</t>
  </si>
  <si>
    <t>Apr-12-01 19:19 GMT</t>
  </si>
  <si>
    <t>Apr-12-01 17:42 GMT</t>
  </si>
  <si>
    <t>Apr-12-01 20:06 GMT</t>
  </si>
  <si>
    <t>Apr-12-01 19:31 GMT</t>
  </si>
  <si>
    <t>Apr-12-01 13:50 GMT</t>
  </si>
  <si>
    <t>    NG Fin, FP for LD1 - Henry - Cal 03</t>
  </si>
  <si>
    <t>Cal 03</t>
  </si>
  <si>
    <t>Apr-12-01 14:42 GMT</t>
  </si>
  <si>
    <t> Trade Dates:  Apr-12-01 thru Apr-12-01</t>
  </si>
  <si>
    <t>Henry</t>
  </si>
  <si>
    <t>Jan-01-02</t>
  </si>
  <si>
    <t>Dec-31-02</t>
  </si>
  <si>
    <t>Arnold, J</t>
  </si>
  <si>
    <t>Jan-01-03</t>
  </si>
  <si>
    <t>Dec-31-03</t>
  </si>
  <si>
    <t>CNG-SP</t>
  </si>
  <si>
    <t>Aquila Risk Management Corp.</t>
  </si>
  <si>
    <t>Transco Z6 (NY)</t>
  </si>
  <si>
    <t>Nov-01-01</t>
  </si>
  <si>
    <t>Mar-31-02</t>
  </si>
  <si>
    <t>Waha</t>
  </si>
  <si>
    <t>Axia Energy, LP</t>
  </si>
  <si>
    <t>Apr-12-01  Deals</t>
  </si>
  <si>
    <t>PJM-W</t>
  </si>
  <si>
    <t>Apr-16-01</t>
  </si>
  <si>
    <t>BP Energy Company</t>
  </si>
  <si>
    <t>Carson , M</t>
  </si>
  <si>
    <t>08:44 A.M.</t>
  </si>
  <si>
    <t>08:46 A.M.</t>
  </si>
  <si>
    <t>DYNKMOLI</t>
  </si>
  <si>
    <t>09:09 A.M.</t>
  </si>
  <si>
    <t>DYNMCLI</t>
  </si>
  <si>
    <t>ng.TCO IPP</t>
  </si>
  <si>
    <t>08:32 A.M.</t>
  </si>
  <si>
    <t>ng.Columbia Gulf Onsh Pool</t>
  </si>
  <si>
    <t>08:47 A.M.</t>
  </si>
  <si>
    <t>08:12 A.M.</t>
  </si>
  <si>
    <t>ng.ANR Southwest</t>
  </si>
  <si>
    <t>08:11 A.M.</t>
  </si>
  <si>
    <t>08:25 A.M.</t>
  </si>
  <si>
    <t>ng.Panhandle (PEPL)</t>
  </si>
  <si>
    <t>08:14 A.M.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</si>
  <si>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</si>
  <si>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</si>
  <si>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</si>
  <si>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</si>
  <si>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</si>
  <si>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</si>
  <si>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</si>
  <si>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</si>
  <si>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</si>
  <si>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09:04 A.M.</t>
  </si>
  <si>
    <t>Natural Gas Liquids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</si>
</sst>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0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5" xfId="0" applyFont="1" applyFill="1" applyBorder="1" applyAlignment="1">
      <alignment horizontal="left" vertical="center"/>
    </xf>
    <xf numFmtId="165" fontId="4" fillId="0" borderId="26" xfId="1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left" vertical="center"/>
    </xf>
    <xf numFmtId="165" fontId="4" fillId="0" borderId="28" xfId="1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horizontal="left" vertical="center" indent="2"/>
    </xf>
    <xf numFmtId="165" fontId="4" fillId="0" borderId="30" xfId="1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left" vertical="center" indent="2"/>
    </xf>
    <xf numFmtId="0" fontId="4" fillId="0" borderId="31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2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3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4" xfId="1" applyNumberFormat="1" applyFont="1" applyFill="1" applyBorder="1"/>
    <xf numFmtId="0" fontId="4" fillId="0" borderId="35" xfId="0" applyFont="1" applyFill="1" applyBorder="1"/>
    <xf numFmtId="0" fontId="4" fillId="0" borderId="36" xfId="0" applyFont="1" applyFill="1" applyBorder="1" applyAlignment="1">
      <alignment horizontal="left"/>
    </xf>
    <xf numFmtId="165" fontId="4" fillId="0" borderId="36" xfId="1" applyNumberFormat="1" applyFont="1" applyFill="1" applyBorder="1"/>
    <xf numFmtId="165" fontId="4" fillId="0" borderId="37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38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4.30591909722" createdVersion="1" recordCount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atural gasoli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ron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12T00:00:00" maxDate="2001-04-13T00:00:00" count="1">
        <d v="2001-04-12T00:00:00"/>
      </sharedItems>
    </cacheField>
    <cacheField name="Transaction Time " numFmtId="0">
      <sharedItems count="1">
        <s v="09:04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925" maxValue="0.6925" count="1">
        <n v="0.6925"/>
      </sharedItems>
    </cacheField>
    <cacheField name="Deal Number " numFmtId="0">
      <sharedItems containsSemiMixedTypes="0" containsString="0" containsNumber="1" containsInteger="1" minValue="24189" maxValue="24189" count="1">
        <n v="241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94.305574305552" createdVersion="1" recordCount="12">
  <cacheSource type="worksheet">
    <worksheetSource ref="A10:Y22" sheet="DD-ENA"/>
  </cacheSource>
  <cacheFields count="25">
    <cacheField name="Enron Trader" numFmtId="0">
      <sharedItems count="16">
        <s v="Chris Germany"/>
        <s v="Dan Junek"/>
        <s v="Susan Pereira"/>
        <s v="Kelli Stevens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4" maxValue="4" count="1">
        <n v="4"/>
      </sharedItems>
    </cacheField>
    <cacheField name="Total Volume" numFmtId="0">
      <sharedItems containsSemiMixedTypes="0" containsString="0" containsNumber="1" containsInteger="1" minValue="20000" maxValue="40000" count="2">
        <n v="20000"/>
        <n v="4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US Natural Gas"/>
        <s v="Coal" u="1"/>
        <s v="Power" u="1"/>
      </sharedItems>
    </cacheField>
    <cacheField name="User Name " numFmtId="0">
      <sharedItems count="4">
        <s v="ENECGERMANY"/>
        <s v="ENEJUNEK"/>
        <s v="ENEPEREI"/>
        <s v="ENEkelli"/>
      </sharedItems>
    </cacheField>
    <cacheField name="Dynegy User Name " numFmtId="0">
      <sharedItems count="6">
        <s v="DYNCMCG"/>
        <s v="DYNKMOLI"/>
        <s v="DYNMCLI"/>
        <s v="DYNTTU"/>
        <s v="DYNFMOR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8">
        <s v="ng.TETCO ELA"/>
        <s v="ng.CNG South Point"/>
        <s v="ng.TCO IPP"/>
        <s v="ng.Columbia Gulf Onsh Pool"/>
        <s v="ng.Transco Zone 3, Station 65"/>
        <s v="ng.ANR Southwest"/>
        <s v="ng.Northern Natural Demarc"/>
        <s v="ng.Panhandle (PEPL)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13T00:00:00" maxDate="2001-04-14T00:00:00" count="1">
        <d v="2001-04-13T00:00:00"/>
      </sharedItems>
    </cacheField>
    <cacheField name="Term End Date " numFmtId="0">
      <sharedItems containsSemiMixedTypes="0" containsNonDate="0" containsDate="1" containsString="0" minDate="2001-04-16T00:00:00" maxDate="2001-04-17T00:00:00" count="1">
        <d v="2001-04-16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2T00:00:00" maxDate="2001-04-13T00:00:00" count="1">
        <d v="2001-04-12T00:00:00"/>
      </sharedItems>
    </cacheField>
    <cacheField name="Transaction Time " numFmtId="0">
      <sharedItems count="10">
        <s v="08:44 A.M."/>
        <s v="08:46 A.M."/>
        <s v="09:09 A.M."/>
        <s v="08:32 A.M."/>
        <s v="08:47 A.M."/>
        <s v="08:12 A.M."/>
        <s v="08:11 A.M."/>
        <s v="09:23 A.M."/>
        <s v="08:10 A.M."/>
        <s v="08:25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10000" count="2">
        <n v="5000"/>
        <n v="10000"/>
      </sharedItems>
    </cacheField>
    <cacheField name="Price " numFmtId="0">
      <sharedItems containsSemiMixedTypes="0" containsString="0" containsNumber="1" minValue="5.2" maxValue="5.69" count="9">
        <n v="5.2"/>
        <n v="5.69"/>
        <n v="5.5650000000000004"/>
        <n v="5.3"/>
        <n v="5.33"/>
        <n v="5.2149999999999999"/>
        <n v="5.22"/>
        <n v="5.34"/>
        <n v="5.3250000000000002"/>
      </sharedItems>
    </cacheField>
    <cacheField name="Deal Number " numFmtId="0">
      <sharedItems containsSemiMixedTypes="0" containsString="0" containsNumber="1" containsInteger="1" minValue="24066" maxValue="24215" count="12">
        <n v="24137"/>
        <n v="24143"/>
        <n v="24199"/>
        <n v="24106"/>
        <n v="24150"/>
        <n v="24072"/>
        <n v="24070"/>
        <n v="24215"/>
        <n v="24066"/>
        <n v="24071"/>
        <n v="24086"/>
        <n v="241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94.305778703703" createdVersion="1" recordCount="1">
  <cacheSource type="worksheet">
    <worksheetSource ref="A9:AB10" sheet="DD-EPM"/>
  </cacheSource>
  <cacheFields count="28">
    <cacheField name="Enron Trader" numFmtId="0">
      <sharedItems count="5">
        <s v="Jeff King"/>
        <s v="Clint Dean" u="1"/>
        <s v="Mike Carso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800" maxValue="800" count="1">
        <n v="800"/>
      </sharedItems>
    </cacheField>
    <cacheField name="Notional Value" numFmtId="0">
      <sharedItems containsSemiMixedTypes="0" containsString="0" containsNumber="1" containsInteger="1" minValue="31200" maxValue="31200" count="1">
        <n v="31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1">
        <s v="JKINGEPM"/>
      </sharedItems>
    </cacheField>
    <cacheField name="Dynegy User Name " numFmtId="0">
      <sharedItems count="1"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pwr.East Coast Spot Power"/>
      </sharedItems>
    </cacheField>
    <cacheField name="Term Start Date " numFmtId="0">
      <sharedItems containsSemiMixedTypes="0" containsNonDate="0" containsDate="1" containsString="0" minDate="2001-04-13T00:00:00" maxDate="2001-04-14T00:00:00" count="1">
        <d v="2001-04-13T00:00:00"/>
      </sharedItems>
    </cacheField>
    <cacheField name="Term End Date " numFmtId="0">
      <sharedItems containsSemiMixedTypes="0" containsNonDate="0" containsDate="1" containsString="0" minDate="2001-04-13T00:00:00" maxDate="2001-04-14T00:00:00" count="1">
        <d v="2001-04-13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2T00:00:00" maxDate="2001-04-13T00:00:00" count="1">
        <d v="2001-04-12T00:00:00"/>
      </sharedItems>
    </cacheField>
    <cacheField name="Transaction Time " numFmtId="0">
      <sharedItems count="1">
        <s v="08:14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9" maxValue="39" count="1">
        <n v="39"/>
      </sharedItems>
    </cacheField>
    <cacheField name="Deal Number " numFmtId="0">
      <sharedItems containsSemiMixedTypes="0" containsString="0" containsNumber="1" containsInteger="1" minValue="24079" maxValue="24079" count="1">
        <n v="240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94.305223148149" createdVersion="1" recordCount="2">
  <cacheSource type="worksheet">
    <worksheetSource ref="A15:T17" sheet="ICE-EPM"/>
  </cacheSource>
  <cacheFields count="20">
    <cacheField name="Trade Date" numFmtId="0">
      <sharedItems count="1">
        <s v="Apr-12-01"/>
      </sharedItems>
    </cacheField>
    <cacheField name="Deal ID" numFmtId="0">
      <sharedItems containsSemiMixedTypes="0" containsString="0" containsNumber="1" containsInteger="1" minValue="375467374" maxValue="387932999" count="2">
        <n v="387932999"/>
        <n v="37546737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2">
        <s v="PJM-W"/>
        <s v="Cin"/>
      </sharedItems>
    </cacheField>
    <cacheField name="Strip" numFmtId="0">
      <sharedItems count="1">
        <s v="Next Day"/>
      </sharedItems>
    </cacheField>
    <cacheField name="START" numFmtId="0">
      <sharedItems count="2">
        <s v="Apr-13-01"/>
        <s v="Apr-16-01"/>
      </sharedItems>
    </cacheField>
    <cacheField name="END" numFmtId="0">
      <sharedItems count="1">
        <s v="Apr-16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BP Energy Company"/>
        <s v="American Electric Power Service Corp."/>
      </sharedItems>
    </cacheField>
    <cacheField name="Price" numFmtId="0">
      <sharedItems containsSemiMixedTypes="0" containsString="0" containsNumber="1" minValue="44.5" maxValue="47.25" count="2">
        <n v="44.5"/>
        <n v="47.2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0" count="2">
        <n v="50"/>
        <n v="5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1600" maxValue="8000" count="2">
        <n v="1600"/>
        <n v="80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Herndon, R"/>
        <s v="Dorland , C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94.305059606479" createdVersion="1" recordCount="8">
  <cacheSource type="worksheet">
    <worksheetSource ref="A15:T23" sheet="ICE-ENA"/>
  </cacheSource>
  <cacheFields count="20">
    <cacheField name="Trade Date" numFmtId="0">
      <sharedItems count="1">
        <s v="Apr-12-01"/>
      </sharedItems>
    </cacheField>
    <cacheField name="Deal ID" numFmtId="0">
      <sharedItems containsSemiMixedTypes="0" containsString="0" containsNumber="1" containsInteger="1" minValue="100140314" maxValue="848925321" count="8">
        <n v="588924386"/>
        <n v="150979829"/>
        <n v="100140314"/>
        <n v="707159713"/>
        <n v="848925321"/>
        <n v="119263008"/>
        <n v="775702688"/>
        <n v="1267641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6">
        <s v="NG Fin, FP for LD1"/>
        <s v="NG Fin BS, LD1 for IF"/>
        <m u="1"/>
        <s v="Gasoline Diff" u="1"/>
        <s v="NG Firm Phys, ID, IF" u="1"/>
        <s v="NG Fin BS, LD1 for NGI" u="1"/>
      </sharedItems>
    </cacheField>
    <cacheField name="Hub" numFmtId="0">
      <sharedItems count="5">
        <s v="Henry"/>
        <s v="CNG-SP"/>
        <s v="Perm"/>
        <s v="Transco Z6 (NY)"/>
        <s v="Waha"/>
      </sharedItems>
    </cacheField>
    <cacheField name="Strip" numFmtId="0">
      <sharedItems containsDate="1" containsMixedTypes="1" minDate="2001-05-01T00:00:00" maxDate="2001-05-02T00:00:00" count="5">
        <s v="Cal 02"/>
        <s v="Cal 03"/>
        <d v="2001-05-01T00:00:00"/>
        <s v="Nov01-Mar02"/>
        <s v="May01-Oct01"/>
      </sharedItems>
    </cacheField>
    <cacheField name="START" numFmtId="0">
      <sharedItems count="4">
        <s v="Jan-01-02"/>
        <s v="Jan-01-03"/>
        <s v="May-01-01"/>
        <s v="Nov-01-01"/>
      </sharedItems>
    </cacheField>
    <cacheField name="END" numFmtId="0">
      <sharedItems count="5">
        <s v="Dec-31-02"/>
        <s v="Dec-31-03"/>
        <s v="May-31-01"/>
        <s v="Mar-31-02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EP Energy Services, Inc."/>
        <s v="Duke Energy Trading and Marketing LLC"/>
        <s v="Aquila Risk Management Corp."/>
        <s v="Axia Energy, LP"/>
      </sharedItems>
    </cacheField>
    <cacheField name="Price" numFmtId="0">
      <sharedItems containsSemiMixedTypes="0" containsString="0" containsNumber="1" minValue="-5.5E-2" maxValue="4.87" count="8">
        <n v="4.87"/>
        <n v="4.29"/>
        <n v="0.33500000000000002"/>
        <n v="-5.5E-2"/>
        <n v="1.7"/>
        <n v="1.71"/>
        <n v="3.2500000000000001E-2"/>
        <n v="3.5000000000000003E-2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3">
        <n v="5000"/>
        <n v="2500"/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1840000" count="7">
        <n v="1825000"/>
        <n v="912500"/>
        <n v="155000"/>
        <n v="310000"/>
        <n v="755000"/>
        <n v="920000"/>
        <n v="184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4">
        <s v="Arnold, J"/>
        <s v="Storey, G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2"/>
    <x v="0"/>
    <x v="0"/>
    <x v="0"/>
    <x v="2"/>
    <x v="0"/>
    <x v="0"/>
    <x v="0"/>
    <x v="0"/>
    <x v="0"/>
    <x v="0"/>
    <x v="0"/>
    <x v="0"/>
    <x v="3"/>
    <x v="1"/>
    <x v="0"/>
    <x v="2"/>
    <x v="3"/>
  </r>
  <r>
    <x v="1"/>
    <x v="0"/>
    <x v="0"/>
    <x v="0"/>
    <x v="0"/>
    <x v="0"/>
    <x v="1"/>
    <x v="3"/>
    <x v="0"/>
    <x v="0"/>
    <x v="0"/>
    <x v="3"/>
    <x v="0"/>
    <x v="0"/>
    <x v="0"/>
    <x v="0"/>
    <x v="0"/>
    <x v="0"/>
    <x v="0"/>
    <x v="0"/>
    <x v="4"/>
    <x v="0"/>
    <x v="0"/>
    <x v="3"/>
    <x v="4"/>
  </r>
  <r>
    <x v="2"/>
    <x v="0"/>
    <x v="1"/>
    <x v="0"/>
    <x v="0"/>
    <x v="0"/>
    <x v="2"/>
    <x v="4"/>
    <x v="0"/>
    <x v="0"/>
    <x v="0"/>
    <x v="4"/>
    <x v="0"/>
    <x v="0"/>
    <x v="0"/>
    <x v="0"/>
    <x v="0"/>
    <x v="0"/>
    <x v="0"/>
    <x v="0"/>
    <x v="5"/>
    <x v="0"/>
    <x v="1"/>
    <x v="4"/>
    <x v="5"/>
  </r>
  <r>
    <x v="3"/>
    <x v="0"/>
    <x v="0"/>
    <x v="0"/>
    <x v="0"/>
    <x v="0"/>
    <x v="3"/>
    <x v="5"/>
    <x v="0"/>
    <x v="0"/>
    <x v="0"/>
    <x v="5"/>
    <x v="0"/>
    <x v="0"/>
    <x v="0"/>
    <x v="0"/>
    <x v="0"/>
    <x v="0"/>
    <x v="0"/>
    <x v="0"/>
    <x v="6"/>
    <x v="1"/>
    <x v="0"/>
    <x v="5"/>
    <x v="6"/>
  </r>
  <r>
    <x v="3"/>
    <x v="0"/>
    <x v="0"/>
    <x v="0"/>
    <x v="0"/>
    <x v="0"/>
    <x v="3"/>
    <x v="5"/>
    <x v="0"/>
    <x v="0"/>
    <x v="0"/>
    <x v="5"/>
    <x v="0"/>
    <x v="0"/>
    <x v="0"/>
    <x v="0"/>
    <x v="0"/>
    <x v="0"/>
    <x v="0"/>
    <x v="0"/>
    <x v="7"/>
    <x v="1"/>
    <x v="0"/>
    <x v="6"/>
    <x v="7"/>
  </r>
  <r>
    <x v="3"/>
    <x v="0"/>
    <x v="0"/>
    <x v="0"/>
    <x v="0"/>
    <x v="0"/>
    <x v="3"/>
    <x v="5"/>
    <x v="0"/>
    <x v="0"/>
    <x v="0"/>
    <x v="6"/>
    <x v="0"/>
    <x v="0"/>
    <x v="0"/>
    <x v="0"/>
    <x v="0"/>
    <x v="0"/>
    <x v="0"/>
    <x v="0"/>
    <x v="8"/>
    <x v="1"/>
    <x v="0"/>
    <x v="7"/>
    <x v="8"/>
  </r>
  <r>
    <x v="3"/>
    <x v="0"/>
    <x v="0"/>
    <x v="0"/>
    <x v="0"/>
    <x v="0"/>
    <x v="3"/>
    <x v="5"/>
    <x v="0"/>
    <x v="0"/>
    <x v="0"/>
    <x v="6"/>
    <x v="0"/>
    <x v="0"/>
    <x v="0"/>
    <x v="0"/>
    <x v="0"/>
    <x v="0"/>
    <x v="0"/>
    <x v="0"/>
    <x v="6"/>
    <x v="1"/>
    <x v="0"/>
    <x v="8"/>
    <x v="9"/>
  </r>
  <r>
    <x v="3"/>
    <x v="0"/>
    <x v="0"/>
    <x v="0"/>
    <x v="0"/>
    <x v="0"/>
    <x v="3"/>
    <x v="5"/>
    <x v="0"/>
    <x v="0"/>
    <x v="0"/>
    <x v="6"/>
    <x v="0"/>
    <x v="0"/>
    <x v="0"/>
    <x v="0"/>
    <x v="0"/>
    <x v="0"/>
    <x v="0"/>
    <x v="0"/>
    <x v="9"/>
    <x v="1"/>
    <x v="0"/>
    <x v="4"/>
    <x v="10"/>
  </r>
  <r>
    <x v="3"/>
    <x v="0"/>
    <x v="0"/>
    <x v="0"/>
    <x v="0"/>
    <x v="0"/>
    <x v="3"/>
    <x v="5"/>
    <x v="0"/>
    <x v="0"/>
    <x v="0"/>
    <x v="7"/>
    <x v="0"/>
    <x v="0"/>
    <x v="0"/>
    <x v="0"/>
    <x v="0"/>
    <x v="0"/>
    <x v="0"/>
    <x v="0"/>
    <x v="3"/>
    <x v="1"/>
    <x v="0"/>
    <x v="6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1"/>
    <x v="0"/>
    <x v="0"/>
    <x v="0"/>
    <x v="0"/>
    <x v="1"/>
    <x v="1"/>
    <x v="0"/>
    <x v="1"/>
    <x v="0"/>
    <x v="1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1"/>
    <x v="1"/>
    <x v="1"/>
    <x v="0"/>
    <x v="0"/>
    <x v="0"/>
    <x v="1"/>
    <x v="1"/>
    <x v="0"/>
    <x v="1"/>
    <x v="0"/>
    <x v="1"/>
    <x v="0"/>
    <x v="0"/>
  </r>
  <r>
    <x v="0"/>
    <x v="2"/>
    <x v="0"/>
    <x v="0"/>
    <x v="1"/>
    <x v="1"/>
    <x v="2"/>
    <x v="2"/>
    <x v="2"/>
    <x v="0"/>
    <x v="0"/>
    <x v="0"/>
    <x v="2"/>
    <x v="2"/>
    <x v="0"/>
    <x v="0"/>
    <x v="0"/>
    <x v="2"/>
    <x v="0"/>
    <x v="1"/>
  </r>
  <r>
    <x v="0"/>
    <x v="3"/>
    <x v="0"/>
    <x v="1"/>
    <x v="1"/>
    <x v="2"/>
    <x v="2"/>
    <x v="2"/>
    <x v="2"/>
    <x v="0"/>
    <x v="0"/>
    <x v="0"/>
    <x v="0"/>
    <x v="3"/>
    <x v="0"/>
    <x v="2"/>
    <x v="0"/>
    <x v="3"/>
    <x v="0"/>
    <x v="1"/>
  </r>
  <r>
    <x v="0"/>
    <x v="4"/>
    <x v="0"/>
    <x v="0"/>
    <x v="1"/>
    <x v="3"/>
    <x v="3"/>
    <x v="3"/>
    <x v="3"/>
    <x v="0"/>
    <x v="0"/>
    <x v="0"/>
    <x v="0"/>
    <x v="4"/>
    <x v="0"/>
    <x v="0"/>
    <x v="0"/>
    <x v="4"/>
    <x v="0"/>
    <x v="1"/>
  </r>
  <r>
    <x v="0"/>
    <x v="5"/>
    <x v="0"/>
    <x v="0"/>
    <x v="1"/>
    <x v="3"/>
    <x v="3"/>
    <x v="3"/>
    <x v="3"/>
    <x v="0"/>
    <x v="0"/>
    <x v="0"/>
    <x v="0"/>
    <x v="5"/>
    <x v="0"/>
    <x v="0"/>
    <x v="0"/>
    <x v="4"/>
    <x v="0"/>
    <x v="1"/>
  </r>
  <r>
    <x v="0"/>
    <x v="6"/>
    <x v="0"/>
    <x v="0"/>
    <x v="1"/>
    <x v="4"/>
    <x v="4"/>
    <x v="2"/>
    <x v="4"/>
    <x v="0"/>
    <x v="0"/>
    <x v="0"/>
    <x v="3"/>
    <x v="6"/>
    <x v="0"/>
    <x v="0"/>
    <x v="0"/>
    <x v="5"/>
    <x v="0"/>
    <x v="1"/>
  </r>
  <r>
    <x v="0"/>
    <x v="7"/>
    <x v="0"/>
    <x v="0"/>
    <x v="1"/>
    <x v="4"/>
    <x v="4"/>
    <x v="2"/>
    <x v="4"/>
    <x v="0"/>
    <x v="0"/>
    <x v="0"/>
    <x v="0"/>
    <x v="7"/>
    <x v="0"/>
    <x v="2"/>
    <x v="0"/>
    <x v="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m="1" x="2"/>
        <item m="1" x="3"/>
        <item x="1"/>
        <item m="1" x="4"/>
        <item m="1" x="5"/>
        <item m="1" x="6"/>
      </items>
    </pivotField>
  </pivotFields>
  <rowFields count="3">
    <field x="19"/>
    <field x="4"/>
    <field x="18"/>
  </rowFields>
  <rowItems count="3">
    <i>
      <x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x="0"/>
        <item m="1" x="2"/>
        <item m="1" x="3"/>
        <item x="1"/>
        <item m="1" x="4"/>
        <item m="1" x="5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4">
        <item x="0"/>
        <item m="1" x="2"/>
        <item m="1" x="3"/>
        <item x="1"/>
      </items>
    </pivotField>
  </pivotFields>
  <rowFields count="3">
    <field x="19"/>
    <field x="4"/>
    <field x="18"/>
  </rowFields>
  <rowItems count="3">
    <i>
      <x/>
      <x/>
      <x/>
    </i>
    <i>
      <x v="3"/>
      <x v="3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6">
      <pivotArea outline="0" fieldPosition="0"/>
    </format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5" count="1">
            <x v="0"/>
          </reference>
        </references>
      </pivotArea>
    </format>
    <format dxfId="6">
      <pivotArea field="5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4"/>
        <item x="3"/>
        <item m="1" x="5"/>
        <item m="1" x="6"/>
        <item m="1" x="7"/>
        <item x="2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2"/>
      <x/>
    </i>
    <i r="1">
      <x v="1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6">
      <pivotArea dataOnly="0" outline="0" fieldPosition="0">
        <references count="1">
          <reference field="4294967294" count="0"/>
        </references>
      </pivotArea>
    </format>
    <format dxfId="25">
      <pivotArea field="0" type="button" dataOnly="0" labelOnly="1" outline="0" axis="axisRow" fieldPosition="1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m="1" x="1"/>
        <item x="0"/>
        <item m="1"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0">
      <pivotArea grandRow="1" outline="0" fieldPosition="0"/>
    </format>
    <format dxfId="39">
      <pivotArea dataOnly="0" labelOnly="1" grandRow="1" outline="0" fieldPosition="0"/>
    </format>
    <format dxfId="38">
      <pivotArea outline="0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5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4">
      <pivotArea grandRow="1" outline="0" fieldPosition="0"/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8" count="1">
            <x v="0"/>
          </reference>
        </references>
      </pivotArea>
    </format>
    <format dxfId="31">
      <pivotArea field="8" type="button" dataOnly="0" labelOnly="1" outline="0" axis="axisRow" fieldPosition="0"/>
    </format>
    <format dxfId="30">
      <pivotArea field="0" type="button" dataOnly="0" labelOnly="1" outline="0" axis="axisRow" fieldPosition="1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26764185&amp;dt=Apr-12-01" TargetMode="External"/><Relationship Id="rId3" Type="http://schemas.openxmlformats.org/officeDocument/2006/relationships/hyperlink" Target="https://www.intcx.com/ReportServlet/any.class?operation=confirm&amp;dealID=100140314&amp;dt=Apr-12-01" TargetMode="External"/><Relationship Id="rId7" Type="http://schemas.openxmlformats.org/officeDocument/2006/relationships/hyperlink" Target="https://www.intcx.com/ReportServlet/any.class?operation=confirm&amp;dealID=775702688&amp;dt=Apr-12-01" TargetMode="External"/><Relationship Id="rId2" Type="http://schemas.openxmlformats.org/officeDocument/2006/relationships/hyperlink" Target="https://www.intcx.com/ReportServlet/any.class?operation=confirm&amp;dealID=150979829&amp;dt=Apr-12-01" TargetMode="External"/><Relationship Id="rId1" Type="http://schemas.openxmlformats.org/officeDocument/2006/relationships/hyperlink" Target="https://www.intcx.com/ReportServlet/any.class?operation=confirm&amp;dealID=588924386&amp;dt=Apr-12-01" TargetMode="External"/><Relationship Id="rId6" Type="http://schemas.openxmlformats.org/officeDocument/2006/relationships/hyperlink" Target="https://www.intcx.com/ReportServlet/any.class?operation=confirm&amp;dealID=119263008&amp;dt=Apr-12-01" TargetMode="External"/><Relationship Id="rId5" Type="http://schemas.openxmlformats.org/officeDocument/2006/relationships/hyperlink" Target="https://www.intcx.com/ReportServlet/any.class?operation=confirm&amp;dealID=848925321&amp;dt=Apr-12-01" TargetMode="External"/><Relationship Id="rId4" Type="http://schemas.openxmlformats.org/officeDocument/2006/relationships/hyperlink" Target="https://www.intcx.com/ReportServlet/any.class?operation=confirm&amp;dealID=707159713&amp;dt=Apr-12-0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375467374&amp;dt=Apr-12-01" TargetMode="External"/><Relationship Id="rId1" Type="http://schemas.openxmlformats.org/officeDocument/2006/relationships/hyperlink" Target="https://www.intcx.com/ReportServlet/any.class?operation=confirm&amp;dealID=387932999&amp;dt=Apr-12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>
      <selection activeCell="B2" sqref="B2"/>
    </sheetView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5703125" bestFit="1" customWidth="1"/>
    <col min="8" max="8" width="11.7109375" bestFit="1" customWidth="1"/>
  </cols>
  <sheetData>
    <row r="1" spans="2:8" ht="13.5" thickBot="1" x14ac:dyDescent="0.25">
      <c r="B1" s="151">
        <v>36993</v>
      </c>
      <c r="C1" s="152"/>
      <c r="D1" s="153"/>
      <c r="E1" s="153"/>
      <c r="F1" s="153"/>
      <c r="G1" s="153"/>
      <c r="H1" s="154"/>
    </row>
    <row r="2" spans="2:8" ht="13.5" thickBot="1" x14ac:dyDescent="0.25"/>
    <row r="3" spans="2:8" ht="13.5" thickBot="1" x14ac:dyDescent="0.25">
      <c r="B3" s="165" t="s">
        <v>318</v>
      </c>
      <c r="C3" s="166"/>
      <c r="E3" s="167" t="s">
        <v>312</v>
      </c>
      <c r="F3" s="168"/>
      <c r="G3" s="168"/>
      <c r="H3" s="169"/>
    </row>
    <row r="4" spans="2:8" ht="13.5" thickBot="1" x14ac:dyDescent="0.25">
      <c r="B4" s="147" t="s">
        <v>313</v>
      </c>
      <c r="C4" s="155" t="s">
        <v>8</v>
      </c>
      <c r="E4" s="147" t="s">
        <v>315</v>
      </c>
      <c r="F4" s="148" t="s">
        <v>313</v>
      </c>
      <c r="G4" s="149" t="s">
        <v>66</v>
      </c>
      <c r="H4" s="150" t="s">
        <v>8</v>
      </c>
    </row>
    <row r="5" spans="2:8" ht="13.5" thickBot="1" x14ac:dyDescent="0.25">
      <c r="B5" s="124" t="s">
        <v>293</v>
      </c>
      <c r="C5" s="125">
        <f>'ICE-Power'!H1</f>
        <v>2452000</v>
      </c>
      <c r="D5" s="119"/>
      <c r="E5" s="131" t="s">
        <v>106</v>
      </c>
      <c r="F5" s="132" t="s">
        <v>28</v>
      </c>
      <c r="G5" s="133">
        <f>'ICE-EPM'!B6</f>
        <v>2</v>
      </c>
      <c r="H5" s="134">
        <f>'ICE-EPM'!C6</f>
        <v>9600</v>
      </c>
    </row>
    <row r="6" spans="2:8" ht="13.5" thickBot="1" x14ac:dyDescent="0.25">
      <c r="B6" s="126" t="s">
        <v>294</v>
      </c>
      <c r="C6" s="127">
        <f>SUM(C7:C8)</f>
        <v>78452500</v>
      </c>
      <c r="E6" s="135" t="s">
        <v>105</v>
      </c>
      <c r="F6" s="136" t="s">
        <v>311</v>
      </c>
      <c r="G6" s="137">
        <f>'ICE-ENA'!B6</f>
        <v>8</v>
      </c>
      <c r="H6" s="138">
        <f>'ICE-ENA'!C6</f>
        <v>7472500</v>
      </c>
    </row>
    <row r="7" spans="2:8" ht="13.5" thickBot="1" x14ac:dyDescent="0.25">
      <c r="B7" s="128" t="s">
        <v>291</v>
      </c>
      <c r="C7" s="129">
        <f>'ICE-Physical Gas'!H1</f>
        <v>20200000</v>
      </c>
      <c r="E7" s="139" t="s">
        <v>105</v>
      </c>
      <c r="F7" s="140" t="s">
        <v>360</v>
      </c>
      <c r="G7" s="141">
        <f>'ICE-ENA'!B7</f>
        <v>0</v>
      </c>
      <c r="H7" s="142">
        <f>'ICE-ENA'!C7</f>
        <v>0</v>
      </c>
    </row>
    <row r="8" spans="2:8" ht="16.5" customHeight="1" thickBot="1" x14ac:dyDescent="0.25">
      <c r="B8" s="130" t="s">
        <v>292</v>
      </c>
      <c r="C8" s="127">
        <f>'ICE-Financial Gas'!H1</f>
        <v>58252500</v>
      </c>
      <c r="E8" s="139" t="s">
        <v>314</v>
      </c>
      <c r="F8" s="140"/>
      <c r="G8" s="141">
        <f>'ICE-ECC'!B6</f>
        <v>0</v>
      </c>
      <c r="H8" s="142">
        <f>'ICE-ECC'!C6</f>
        <v>0</v>
      </c>
    </row>
    <row r="9" spans="2:8" ht="13.5" thickBot="1" x14ac:dyDescent="0.25">
      <c r="B9" s="123"/>
      <c r="C9" s="2"/>
      <c r="E9" s="52"/>
      <c r="F9" s="52"/>
      <c r="G9" s="52"/>
      <c r="H9" s="52"/>
    </row>
    <row r="10" spans="2:8" ht="13.5" thickBot="1" x14ac:dyDescent="0.25">
      <c r="E10" s="167" t="s">
        <v>316</v>
      </c>
      <c r="F10" s="168"/>
      <c r="G10" s="168"/>
      <c r="H10" s="169"/>
    </row>
    <row r="11" spans="2:8" ht="13.5" thickBot="1" x14ac:dyDescent="0.25">
      <c r="E11" s="147" t="s">
        <v>315</v>
      </c>
      <c r="F11" s="148" t="s">
        <v>313</v>
      </c>
      <c r="G11" s="149" t="s">
        <v>66</v>
      </c>
      <c r="H11" s="150" t="s">
        <v>8</v>
      </c>
    </row>
    <row r="12" spans="2:8" x14ac:dyDescent="0.2">
      <c r="E12" s="131" t="s">
        <v>106</v>
      </c>
      <c r="F12" s="132" t="s">
        <v>28</v>
      </c>
      <c r="G12" s="133">
        <f>'DD-EPM'!B6</f>
        <v>1</v>
      </c>
      <c r="H12" s="134">
        <f>'DD-EPM'!C6</f>
        <v>800</v>
      </c>
    </row>
    <row r="13" spans="2:8" ht="13.5" thickBot="1" x14ac:dyDescent="0.25">
      <c r="E13" s="131" t="s">
        <v>105</v>
      </c>
      <c r="F13" s="132" t="s">
        <v>28</v>
      </c>
      <c r="G13" s="133">
        <f>'DD-ENA'!B8</f>
        <v>0</v>
      </c>
      <c r="H13" s="134">
        <f>'DD-ENA'!C8</f>
        <v>0</v>
      </c>
    </row>
    <row r="14" spans="2:8" ht="13.5" thickBot="1" x14ac:dyDescent="0.25">
      <c r="E14" s="143" t="s">
        <v>105</v>
      </c>
      <c r="F14" s="144" t="s">
        <v>358</v>
      </c>
      <c r="G14" s="145">
        <f>'DD-ENA'!B7</f>
        <v>12</v>
      </c>
      <c r="H14" s="146">
        <f>'DD-ENA'!C7</f>
        <v>260000</v>
      </c>
    </row>
    <row r="15" spans="2:8" ht="13.5" thickBot="1" x14ac:dyDescent="0.25">
      <c r="E15" s="135" t="s">
        <v>105</v>
      </c>
      <c r="F15" s="136" t="s">
        <v>317</v>
      </c>
      <c r="G15" s="137">
        <f>'DD-ENA'!B6</f>
        <v>0</v>
      </c>
      <c r="H15" s="138">
        <f>'DD-ENA'!C6</f>
        <v>0</v>
      </c>
    </row>
    <row r="16" spans="2:8" ht="16.5" customHeight="1" thickBot="1" x14ac:dyDescent="0.25">
      <c r="E16" s="139" t="s">
        <v>107</v>
      </c>
      <c r="F16" s="140" t="s">
        <v>359</v>
      </c>
      <c r="G16" s="141">
        <f>'DD-EGL'!B6</f>
        <v>1</v>
      </c>
      <c r="H16" s="142">
        <f>'DD-EGL'!C6</f>
        <v>10000</v>
      </c>
    </row>
    <row r="19" spans="2:6" x14ac:dyDescent="0.2">
      <c r="F19" s="8"/>
    </row>
    <row r="20" spans="2:6" x14ac:dyDescent="0.2">
      <c r="F20" s="8"/>
    </row>
    <row r="23" spans="2:6" x14ac:dyDescent="0.2">
      <c r="B23" s="120"/>
      <c r="C23" s="122"/>
      <c r="D23" s="121"/>
    </row>
    <row r="24" spans="2:6" x14ac:dyDescent="0.2">
      <c r="B24" s="120"/>
      <c r="C24" s="122"/>
      <c r="D24" s="121"/>
      <c r="E24" s="121"/>
    </row>
    <row r="25" spans="2:6" x14ac:dyDescent="0.2">
      <c r="E25" s="121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>
      <selection activeCell="B36" sqref="B36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59" t="s">
        <v>254</v>
      </c>
    </row>
    <row r="2" spans="1:25" x14ac:dyDescent="0.2">
      <c r="A2" s="104" t="s">
        <v>59</v>
      </c>
    </row>
    <row r="3" spans="1:25" x14ac:dyDescent="0.2">
      <c r="A3" s="103">
        <f>'E-Mail'!$B$1</f>
        <v>36993</v>
      </c>
    </row>
    <row r="4" spans="1:25" x14ac:dyDescent="0.2">
      <c r="A4" s="104"/>
    </row>
    <row r="5" spans="1:25" ht="13.5" thickBot="1" x14ac:dyDescent="0.25">
      <c r="A5" s="20" t="s">
        <v>67</v>
      </c>
      <c r="B5" s="20" t="s">
        <v>66</v>
      </c>
      <c r="C5" s="20" t="s">
        <v>8</v>
      </c>
      <c r="P5" s="163"/>
      <c r="Q5" s="163"/>
      <c r="R5" s="164"/>
    </row>
    <row r="6" spans="1:25" x14ac:dyDescent="0.2">
      <c r="A6" s="17" t="s">
        <v>290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77</v>
      </c>
      <c r="B7" s="21">
        <f>COUNTIF($F$10:$F$5002,A7)</f>
        <v>12</v>
      </c>
      <c r="C7" s="21">
        <f>SUMIF($F$10:$F$5003,A7,$C$10:$C$5003)</f>
        <v>260000</v>
      </c>
    </row>
    <row r="8" spans="1:25" x14ac:dyDescent="0.2">
      <c r="A8" s="17" t="s">
        <v>72</v>
      </c>
      <c r="B8" s="21">
        <f>COUNTIF($F$10:$F$5002,A8)</f>
        <v>0</v>
      </c>
      <c r="C8" s="21">
        <f>SUMIF($F$10:$F$5003,A8,$C$10:$C$5003)</f>
        <v>0</v>
      </c>
    </row>
    <row r="9" spans="1:25" ht="13.5" thickBot="1" x14ac:dyDescent="0.25"/>
    <row r="10" spans="1:25" ht="26.25" thickBot="1" x14ac:dyDescent="0.25">
      <c r="A10" s="25" t="s">
        <v>253</v>
      </c>
      <c r="B10" s="24" t="s">
        <v>256</v>
      </c>
      <c r="C10" s="25" t="s">
        <v>69</v>
      </c>
      <c r="D10" s="77" t="s">
        <v>268</v>
      </c>
      <c r="E10" s="77" t="s">
        <v>269</v>
      </c>
      <c r="F10" s="77" t="s">
        <v>270</v>
      </c>
      <c r="G10" s="77" t="s">
        <v>271</v>
      </c>
      <c r="H10" s="77" t="s">
        <v>272</v>
      </c>
      <c r="I10" s="77" t="s">
        <v>273</v>
      </c>
      <c r="J10" s="77" t="s">
        <v>274</v>
      </c>
      <c r="K10" s="77" t="s">
        <v>275</v>
      </c>
      <c r="L10" s="77" t="s">
        <v>276</v>
      </c>
      <c r="M10" s="77" t="s">
        <v>277</v>
      </c>
      <c r="N10" s="77" t="s">
        <v>278</v>
      </c>
      <c r="O10" s="77" t="s">
        <v>279</v>
      </c>
      <c r="P10" s="77" t="s">
        <v>280</v>
      </c>
      <c r="Q10" s="77" t="s">
        <v>281</v>
      </c>
      <c r="R10" s="77" t="s">
        <v>282</v>
      </c>
      <c r="S10" s="77" t="s">
        <v>283</v>
      </c>
      <c r="T10" s="77" t="s">
        <v>284</v>
      </c>
      <c r="U10" s="77" t="s">
        <v>285</v>
      </c>
      <c r="V10" s="77" t="s">
        <v>286</v>
      </c>
      <c r="W10" s="77" t="s">
        <v>287</v>
      </c>
      <c r="X10" s="77" t="s">
        <v>288</v>
      </c>
      <c r="Y10" s="77" t="s">
        <v>289</v>
      </c>
    </row>
    <row r="11" spans="1:25" ht="25.5" x14ac:dyDescent="0.2">
      <c r="A11" s="31" t="str">
        <f t="shared" ref="A11:A42" si="0">VLOOKUP(G11,DDENA_USERS,2,FALSE)</f>
        <v>Chris Germany</v>
      </c>
      <c r="B11" s="30">
        <f>IF(ISNUMBER(FIND("Pow",F11))=TRUE,((VALUE(MID(R11,FIND("-",R11)+1,2)))-(VALUE(MID(R11,FIND("-",R11)-1,1)))+1)*(Q11-P11+1),(Q11-P11+1))</f>
        <v>4</v>
      </c>
      <c r="C11" s="31">
        <f>B11*W11</f>
        <v>20000</v>
      </c>
      <c r="D11" s="78" t="s">
        <v>70</v>
      </c>
      <c r="E11" s="78" t="s">
        <v>71</v>
      </c>
      <c r="F11" s="78" t="s">
        <v>77</v>
      </c>
      <c r="G11" s="78" t="s">
        <v>78</v>
      </c>
      <c r="H11" s="78" t="s">
        <v>363</v>
      </c>
      <c r="I11" s="78" t="s">
        <v>79</v>
      </c>
      <c r="J11" s="78" t="s">
        <v>80</v>
      </c>
      <c r="K11" s="78" t="s">
        <v>81</v>
      </c>
      <c r="L11" s="78" t="s">
        <v>364</v>
      </c>
      <c r="M11" s="78" t="s">
        <v>82</v>
      </c>
      <c r="N11" s="78"/>
      <c r="O11" s="78" t="s">
        <v>351</v>
      </c>
      <c r="P11" s="82">
        <v>36994</v>
      </c>
      <c r="Q11" s="82">
        <v>36997</v>
      </c>
      <c r="R11" s="78"/>
      <c r="S11" s="78"/>
      <c r="T11" s="79">
        <v>36993</v>
      </c>
      <c r="U11" s="78" t="s">
        <v>586</v>
      </c>
      <c r="V11" s="78" t="s">
        <v>342</v>
      </c>
      <c r="W11" s="78">
        <v>5000</v>
      </c>
      <c r="X11" s="78">
        <v>5.2</v>
      </c>
      <c r="Y11" s="78">
        <v>24137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4</v>
      </c>
      <c r="C12" s="31">
        <f>B12*W12</f>
        <v>20000</v>
      </c>
      <c r="D12" s="80" t="s">
        <v>70</v>
      </c>
      <c r="E12" s="80" t="s">
        <v>71</v>
      </c>
      <c r="F12" s="80" t="s">
        <v>77</v>
      </c>
      <c r="G12" s="80" t="s">
        <v>78</v>
      </c>
      <c r="H12" s="80" t="s">
        <v>363</v>
      </c>
      <c r="I12" s="80" t="s">
        <v>79</v>
      </c>
      <c r="J12" s="80" t="s">
        <v>80</v>
      </c>
      <c r="K12" s="80" t="s">
        <v>81</v>
      </c>
      <c r="L12" s="80" t="s">
        <v>364</v>
      </c>
      <c r="M12" s="80" t="s">
        <v>82</v>
      </c>
      <c r="N12" s="80"/>
      <c r="O12" s="80" t="s">
        <v>351</v>
      </c>
      <c r="P12" s="83">
        <v>36994</v>
      </c>
      <c r="Q12" s="83">
        <v>36997</v>
      </c>
      <c r="R12" s="80"/>
      <c r="S12" s="80"/>
      <c r="T12" s="81">
        <v>36993</v>
      </c>
      <c r="U12" s="80" t="s">
        <v>587</v>
      </c>
      <c r="V12" s="80" t="s">
        <v>342</v>
      </c>
      <c r="W12" s="80">
        <v>5000</v>
      </c>
      <c r="X12" s="80">
        <v>5.2</v>
      </c>
      <c r="Y12" s="80">
        <v>24143</v>
      </c>
    </row>
    <row r="13" spans="1:25" ht="25.5" x14ac:dyDescent="0.2">
      <c r="A13" s="31" t="str">
        <f t="shared" si="0"/>
        <v>Dan Junek</v>
      </c>
      <c r="B13" s="30">
        <f t="shared" ref="B13:B76" si="1">IF(ISNUMBER(FIND("Pow",F13))=TRUE,((VALUE(MID(R13,FIND("-",R13)+1,2)))-(VALUE(MID(R13,FIND("-",R13)-1,1)))+1)*(Q13-P13+1),(Q13-P13+1))</f>
        <v>4</v>
      </c>
      <c r="C13" s="31">
        <f t="shared" ref="C13:C76" si="2">B13*W13</f>
        <v>20000</v>
      </c>
      <c r="D13" s="78" t="s">
        <v>70</v>
      </c>
      <c r="E13" s="78" t="s">
        <v>71</v>
      </c>
      <c r="F13" s="78" t="s">
        <v>77</v>
      </c>
      <c r="G13" s="78" t="s">
        <v>85</v>
      </c>
      <c r="H13" s="78" t="s">
        <v>588</v>
      </c>
      <c r="I13" s="78" t="s">
        <v>79</v>
      </c>
      <c r="J13" s="78" t="s">
        <v>80</v>
      </c>
      <c r="K13" s="78" t="s">
        <v>81</v>
      </c>
      <c r="L13" s="78" t="s">
        <v>428</v>
      </c>
      <c r="M13" s="78" t="s">
        <v>82</v>
      </c>
      <c r="N13" s="78"/>
      <c r="O13" s="78" t="s">
        <v>351</v>
      </c>
      <c r="P13" s="82">
        <v>36994</v>
      </c>
      <c r="Q13" s="82">
        <v>36997</v>
      </c>
      <c r="R13" s="78"/>
      <c r="S13" s="78"/>
      <c r="T13" s="79">
        <v>36993</v>
      </c>
      <c r="U13" s="78" t="s">
        <v>589</v>
      </c>
      <c r="V13" s="78" t="s">
        <v>342</v>
      </c>
      <c r="W13" s="78">
        <v>5000</v>
      </c>
      <c r="X13" s="78">
        <v>5.69</v>
      </c>
      <c r="Y13" s="78">
        <v>24199</v>
      </c>
    </row>
    <row r="14" spans="1:25" ht="25.5" x14ac:dyDescent="0.2">
      <c r="A14" s="31" t="str">
        <f t="shared" si="0"/>
        <v>Dan Junek</v>
      </c>
      <c r="B14" s="30">
        <f t="shared" si="1"/>
        <v>4</v>
      </c>
      <c r="C14" s="31">
        <f t="shared" si="2"/>
        <v>20000</v>
      </c>
      <c r="D14" s="80" t="s">
        <v>70</v>
      </c>
      <c r="E14" s="80" t="s">
        <v>71</v>
      </c>
      <c r="F14" s="80" t="s">
        <v>77</v>
      </c>
      <c r="G14" s="80" t="s">
        <v>85</v>
      </c>
      <c r="H14" s="80" t="s">
        <v>590</v>
      </c>
      <c r="I14" s="80" t="s">
        <v>79</v>
      </c>
      <c r="J14" s="80" t="s">
        <v>80</v>
      </c>
      <c r="K14" s="80" t="s">
        <v>81</v>
      </c>
      <c r="L14" s="80" t="s">
        <v>591</v>
      </c>
      <c r="M14" s="80" t="s">
        <v>82</v>
      </c>
      <c r="N14" s="80"/>
      <c r="O14" s="80" t="s">
        <v>351</v>
      </c>
      <c r="P14" s="83">
        <v>36994</v>
      </c>
      <c r="Q14" s="83">
        <v>36997</v>
      </c>
      <c r="R14" s="80"/>
      <c r="S14" s="80"/>
      <c r="T14" s="81">
        <v>36993</v>
      </c>
      <c r="U14" s="80" t="s">
        <v>592</v>
      </c>
      <c r="V14" s="80" t="s">
        <v>76</v>
      </c>
      <c r="W14" s="80">
        <v>5000</v>
      </c>
      <c r="X14" s="80">
        <v>5.5650000000000004</v>
      </c>
      <c r="Y14" s="80">
        <v>24106</v>
      </c>
    </row>
    <row r="15" spans="1:25" ht="25.5" x14ac:dyDescent="0.2">
      <c r="A15" s="31" t="str">
        <f t="shared" si="0"/>
        <v>Dan Junek</v>
      </c>
      <c r="B15" s="30">
        <f t="shared" si="1"/>
        <v>4</v>
      </c>
      <c r="C15" s="31">
        <f t="shared" si="2"/>
        <v>20000</v>
      </c>
      <c r="D15" s="78" t="s">
        <v>70</v>
      </c>
      <c r="E15" s="78" t="s">
        <v>71</v>
      </c>
      <c r="F15" s="78" t="s">
        <v>77</v>
      </c>
      <c r="G15" s="78" t="s">
        <v>85</v>
      </c>
      <c r="H15" s="78" t="s">
        <v>427</v>
      </c>
      <c r="I15" s="78" t="s">
        <v>79</v>
      </c>
      <c r="J15" s="78" t="s">
        <v>80</v>
      </c>
      <c r="K15" s="78" t="s">
        <v>81</v>
      </c>
      <c r="L15" s="78" t="s">
        <v>593</v>
      </c>
      <c r="M15" s="78" t="s">
        <v>82</v>
      </c>
      <c r="N15" s="78"/>
      <c r="O15" s="78" t="s">
        <v>351</v>
      </c>
      <c r="P15" s="82">
        <v>36994</v>
      </c>
      <c r="Q15" s="82">
        <v>36997</v>
      </c>
      <c r="R15" s="78"/>
      <c r="S15" s="78"/>
      <c r="T15" s="79">
        <v>36993</v>
      </c>
      <c r="U15" s="78" t="s">
        <v>594</v>
      </c>
      <c r="V15" s="78" t="s">
        <v>342</v>
      </c>
      <c r="W15" s="78">
        <v>5000</v>
      </c>
      <c r="X15" s="78">
        <v>5.3</v>
      </c>
      <c r="Y15" s="78">
        <v>24150</v>
      </c>
    </row>
    <row r="16" spans="1:25" ht="25.5" x14ac:dyDescent="0.2">
      <c r="A16" s="31" t="str">
        <f t="shared" si="0"/>
        <v>Susan Pereira</v>
      </c>
      <c r="B16" s="30">
        <f t="shared" si="1"/>
        <v>4</v>
      </c>
      <c r="C16" s="31">
        <f t="shared" si="2"/>
        <v>40000</v>
      </c>
      <c r="D16" s="80" t="s">
        <v>70</v>
      </c>
      <c r="E16" s="80" t="s">
        <v>71</v>
      </c>
      <c r="F16" s="80" t="s">
        <v>77</v>
      </c>
      <c r="G16" s="80" t="s">
        <v>86</v>
      </c>
      <c r="H16" s="80" t="s">
        <v>408</v>
      </c>
      <c r="I16" s="80" t="s">
        <v>79</v>
      </c>
      <c r="J16" s="80" t="s">
        <v>80</v>
      </c>
      <c r="K16" s="80" t="s">
        <v>81</v>
      </c>
      <c r="L16" s="80" t="s">
        <v>409</v>
      </c>
      <c r="M16" s="80" t="s">
        <v>82</v>
      </c>
      <c r="N16" s="80"/>
      <c r="O16" s="80" t="s">
        <v>351</v>
      </c>
      <c r="P16" s="83">
        <v>36994</v>
      </c>
      <c r="Q16" s="83">
        <v>36997</v>
      </c>
      <c r="R16" s="80"/>
      <c r="S16" s="80"/>
      <c r="T16" s="81">
        <v>36993</v>
      </c>
      <c r="U16" s="80" t="s">
        <v>595</v>
      </c>
      <c r="V16" s="80" t="s">
        <v>342</v>
      </c>
      <c r="W16" s="80">
        <v>10000</v>
      </c>
      <c r="X16" s="80">
        <v>5.33</v>
      </c>
      <c r="Y16" s="80">
        <v>24072</v>
      </c>
    </row>
    <row r="17" spans="1:25" ht="25.5" x14ac:dyDescent="0.2">
      <c r="A17" s="31" t="str">
        <f t="shared" si="0"/>
        <v>Kelli Stevens</v>
      </c>
      <c r="B17" s="30">
        <f t="shared" si="1"/>
        <v>4</v>
      </c>
      <c r="C17" s="31">
        <f t="shared" si="2"/>
        <v>20000</v>
      </c>
      <c r="D17" s="78" t="s">
        <v>70</v>
      </c>
      <c r="E17" s="78" t="s">
        <v>71</v>
      </c>
      <c r="F17" s="78" t="s">
        <v>77</v>
      </c>
      <c r="G17" s="78" t="s">
        <v>89</v>
      </c>
      <c r="H17" s="78" t="s">
        <v>352</v>
      </c>
      <c r="I17" s="78" t="s">
        <v>79</v>
      </c>
      <c r="J17" s="78" t="s">
        <v>80</v>
      </c>
      <c r="K17" s="78" t="s">
        <v>81</v>
      </c>
      <c r="L17" s="78" t="s">
        <v>596</v>
      </c>
      <c r="M17" s="78" t="s">
        <v>82</v>
      </c>
      <c r="N17" s="78"/>
      <c r="O17" s="78" t="s">
        <v>351</v>
      </c>
      <c r="P17" s="82">
        <v>36994</v>
      </c>
      <c r="Q17" s="82">
        <v>36997</v>
      </c>
      <c r="R17" s="78"/>
      <c r="S17" s="78"/>
      <c r="T17" s="79">
        <v>36993</v>
      </c>
      <c r="U17" s="78" t="s">
        <v>597</v>
      </c>
      <c r="V17" s="78" t="s">
        <v>76</v>
      </c>
      <c r="W17" s="78">
        <v>5000</v>
      </c>
      <c r="X17" s="78">
        <v>5.2149999999999999</v>
      </c>
      <c r="Y17" s="78">
        <v>24070</v>
      </c>
    </row>
    <row r="18" spans="1:25" ht="25.5" x14ac:dyDescent="0.2">
      <c r="A18" s="31" t="str">
        <f t="shared" si="0"/>
        <v>Kelli Stevens</v>
      </c>
      <c r="B18" s="30">
        <f t="shared" si="1"/>
        <v>4</v>
      </c>
      <c r="C18" s="31">
        <f t="shared" si="2"/>
        <v>20000</v>
      </c>
      <c r="D18" s="80" t="s">
        <v>70</v>
      </c>
      <c r="E18" s="80" t="s">
        <v>71</v>
      </c>
      <c r="F18" s="80" t="s">
        <v>77</v>
      </c>
      <c r="G18" s="80" t="s">
        <v>89</v>
      </c>
      <c r="H18" s="80" t="s">
        <v>352</v>
      </c>
      <c r="I18" s="80" t="s">
        <v>79</v>
      </c>
      <c r="J18" s="80" t="s">
        <v>80</v>
      </c>
      <c r="K18" s="80" t="s">
        <v>81</v>
      </c>
      <c r="L18" s="80" t="s">
        <v>596</v>
      </c>
      <c r="M18" s="80" t="s">
        <v>82</v>
      </c>
      <c r="N18" s="80"/>
      <c r="O18" s="80" t="s">
        <v>351</v>
      </c>
      <c r="P18" s="83">
        <v>36994</v>
      </c>
      <c r="Q18" s="83">
        <v>36997</v>
      </c>
      <c r="R18" s="80"/>
      <c r="S18" s="80"/>
      <c r="T18" s="81">
        <v>36993</v>
      </c>
      <c r="U18" s="80" t="s">
        <v>426</v>
      </c>
      <c r="V18" s="80" t="s">
        <v>76</v>
      </c>
      <c r="W18" s="80">
        <v>5000</v>
      </c>
      <c r="X18" s="80">
        <v>5.22</v>
      </c>
      <c r="Y18" s="80">
        <v>24215</v>
      </c>
    </row>
    <row r="19" spans="1:25" ht="25.5" x14ac:dyDescent="0.2">
      <c r="A19" s="31" t="str">
        <f t="shared" si="0"/>
        <v>Kelli Stevens</v>
      </c>
      <c r="B19" s="30">
        <f t="shared" si="1"/>
        <v>4</v>
      </c>
      <c r="C19" s="31">
        <f t="shared" si="2"/>
        <v>20000</v>
      </c>
      <c r="D19" s="78" t="s">
        <v>70</v>
      </c>
      <c r="E19" s="78" t="s">
        <v>71</v>
      </c>
      <c r="F19" s="78" t="s">
        <v>77</v>
      </c>
      <c r="G19" s="78" t="s">
        <v>89</v>
      </c>
      <c r="H19" s="78" t="s">
        <v>352</v>
      </c>
      <c r="I19" s="78" t="s">
        <v>79</v>
      </c>
      <c r="J19" s="78" t="s">
        <v>80</v>
      </c>
      <c r="K19" s="78" t="s">
        <v>81</v>
      </c>
      <c r="L19" s="78" t="s">
        <v>371</v>
      </c>
      <c r="M19" s="78" t="s">
        <v>82</v>
      </c>
      <c r="N19" s="78"/>
      <c r="O19" s="78" t="s">
        <v>351</v>
      </c>
      <c r="P19" s="82">
        <v>36994</v>
      </c>
      <c r="Q19" s="82">
        <v>36997</v>
      </c>
      <c r="R19" s="78"/>
      <c r="S19" s="78"/>
      <c r="T19" s="79">
        <v>36993</v>
      </c>
      <c r="U19" s="78" t="s">
        <v>429</v>
      </c>
      <c r="V19" s="78" t="s">
        <v>76</v>
      </c>
      <c r="W19" s="78">
        <v>5000</v>
      </c>
      <c r="X19" s="78">
        <v>5.34</v>
      </c>
      <c r="Y19" s="78">
        <v>24066</v>
      </c>
    </row>
    <row r="20" spans="1:25" ht="25.5" x14ac:dyDescent="0.2">
      <c r="A20" s="31" t="str">
        <f t="shared" si="0"/>
        <v>Kelli Stevens</v>
      </c>
      <c r="B20" s="30">
        <f t="shared" si="1"/>
        <v>4</v>
      </c>
      <c r="C20" s="31">
        <f t="shared" si="2"/>
        <v>20000</v>
      </c>
      <c r="D20" s="80" t="s">
        <v>70</v>
      </c>
      <c r="E20" s="80" t="s">
        <v>71</v>
      </c>
      <c r="F20" s="80" t="s">
        <v>77</v>
      </c>
      <c r="G20" s="80" t="s">
        <v>89</v>
      </c>
      <c r="H20" s="80" t="s">
        <v>352</v>
      </c>
      <c r="I20" s="80" t="s">
        <v>79</v>
      </c>
      <c r="J20" s="80" t="s">
        <v>80</v>
      </c>
      <c r="K20" s="80" t="s">
        <v>81</v>
      </c>
      <c r="L20" s="80" t="s">
        <v>371</v>
      </c>
      <c r="M20" s="80" t="s">
        <v>82</v>
      </c>
      <c r="N20" s="80"/>
      <c r="O20" s="80" t="s">
        <v>351</v>
      </c>
      <c r="P20" s="83">
        <v>36994</v>
      </c>
      <c r="Q20" s="83">
        <v>36997</v>
      </c>
      <c r="R20" s="80"/>
      <c r="S20" s="80"/>
      <c r="T20" s="81">
        <v>36993</v>
      </c>
      <c r="U20" s="80" t="s">
        <v>597</v>
      </c>
      <c r="V20" s="80" t="s">
        <v>76</v>
      </c>
      <c r="W20" s="80">
        <v>5000</v>
      </c>
      <c r="X20" s="80">
        <v>5.3250000000000002</v>
      </c>
      <c r="Y20" s="80">
        <v>24071</v>
      </c>
    </row>
    <row r="21" spans="1:25" ht="25.5" x14ac:dyDescent="0.2">
      <c r="A21" s="31" t="str">
        <f t="shared" si="0"/>
        <v>Kelli Stevens</v>
      </c>
      <c r="B21" s="30">
        <f t="shared" si="1"/>
        <v>4</v>
      </c>
      <c r="C21" s="31">
        <f t="shared" si="2"/>
        <v>20000</v>
      </c>
      <c r="D21" s="78" t="s">
        <v>70</v>
      </c>
      <c r="E21" s="78" t="s">
        <v>71</v>
      </c>
      <c r="F21" s="78" t="s">
        <v>77</v>
      </c>
      <c r="G21" s="78" t="s">
        <v>89</v>
      </c>
      <c r="H21" s="78" t="s">
        <v>352</v>
      </c>
      <c r="I21" s="78" t="s">
        <v>79</v>
      </c>
      <c r="J21" s="78" t="s">
        <v>80</v>
      </c>
      <c r="K21" s="78" t="s">
        <v>81</v>
      </c>
      <c r="L21" s="78" t="s">
        <v>371</v>
      </c>
      <c r="M21" s="78" t="s">
        <v>82</v>
      </c>
      <c r="N21" s="78"/>
      <c r="O21" s="78" t="s">
        <v>351</v>
      </c>
      <c r="P21" s="82">
        <v>36994</v>
      </c>
      <c r="Q21" s="82">
        <v>36997</v>
      </c>
      <c r="R21" s="78"/>
      <c r="S21" s="78"/>
      <c r="T21" s="79">
        <v>36993</v>
      </c>
      <c r="U21" s="78" t="s">
        <v>598</v>
      </c>
      <c r="V21" s="78" t="s">
        <v>76</v>
      </c>
      <c r="W21" s="78">
        <v>5000</v>
      </c>
      <c r="X21" s="78">
        <v>5.33</v>
      </c>
      <c r="Y21" s="78">
        <v>24086</v>
      </c>
    </row>
    <row r="22" spans="1:25" ht="25.5" x14ac:dyDescent="0.2">
      <c r="A22" s="31" t="str">
        <f t="shared" si="0"/>
        <v>Kelli Stevens</v>
      </c>
      <c r="B22" s="30">
        <f t="shared" si="1"/>
        <v>4</v>
      </c>
      <c r="C22" s="31">
        <f t="shared" si="2"/>
        <v>20000</v>
      </c>
      <c r="D22" s="80" t="s">
        <v>70</v>
      </c>
      <c r="E22" s="80" t="s">
        <v>71</v>
      </c>
      <c r="F22" s="80" t="s">
        <v>77</v>
      </c>
      <c r="G22" s="80" t="s">
        <v>89</v>
      </c>
      <c r="H22" s="80" t="s">
        <v>352</v>
      </c>
      <c r="I22" s="80" t="s">
        <v>79</v>
      </c>
      <c r="J22" s="80" t="s">
        <v>80</v>
      </c>
      <c r="K22" s="80" t="s">
        <v>81</v>
      </c>
      <c r="L22" s="80" t="s">
        <v>599</v>
      </c>
      <c r="M22" s="80" t="s">
        <v>82</v>
      </c>
      <c r="N22" s="80"/>
      <c r="O22" s="80" t="s">
        <v>351</v>
      </c>
      <c r="P22" s="83">
        <v>36994</v>
      </c>
      <c r="Q22" s="83">
        <v>36997</v>
      </c>
      <c r="R22" s="80"/>
      <c r="S22" s="80"/>
      <c r="T22" s="81">
        <v>36993</v>
      </c>
      <c r="U22" s="80" t="s">
        <v>592</v>
      </c>
      <c r="V22" s="80" t="s">
        <v>76</v>
      </c>
      <c r="W22" s="80">
        <v>5000</v>
      </c>
      <c r="X22" s="80">
        <v>5.22</v>
      </c>
      <c r="Y22" s="80">
        <v>24102</v>
      </c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82"/>
      <c r="Q23" s="82"/>
      <c r="R23" s="78"/>
      <c r="S23" s="78"/>
      <c r="T23" s="79"/>
      <c r="U23" s="78"/>
      <c r="V23" s="78"/>
      <c r="W23" s="78"/>
      <c r="X23" s="78"/>
      <c r="Y23" s="78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3"/>
      <c r="Q24" s="83"/>
      <c r="R24" s="80"/>
      <c r="S24" s="80"/>
      <c r="T24" s="81"/>
      <c r="U24" s="80"/>
      <c r="V24" s="80"/>
      <c r="W24" s="80"/>
      <c r="X24" s="80"/>
      <c r="Y24" s="80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82"/>
      <c r="Q25" s="82"/>
      <c r="R25" s="78"/>
      <c r="S25" s="78"/>
      <c r="T25" s="79"/>
      <c r="U25" s="78"/>
      <c r="V25" s="78"/>
      <c r="W25" s="78"/>
      <c r="X25" s="78"/>
      <c r="Y25" s="78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>
      <selection activeCell="B36" sqref="B36"/>
    </sheetView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254</v>
      </c>
    </row>
    <row r="2" spans="1:28" x14ac:dyDescent="0.2">
      <c r="A2" s="104" t="s">
        <v>63</v>
      </c>
    </row>
    <row r="3" spans="1:28" x14ac:dyDescent="0.2">
      <c r="A3" s="103">
        <f>'E-Mail'!$B$1</f>
        <v>36993</v>
      </c>
    </row>
    <row r="4" spans="1:28" x14ac:dyDescent="0.2">
      <c r="A4" s="104"/>
    </row>
    <row r="5" spans="1:28" ht="13.5" thickBot="1" x14ac:dyDescent="0.25">
      <c r="A5" s="20" t="s">
        <v>67</v>
      </c>
      <c r="B5" s="20" t="s">
        <v>66</v>
      </c>
      <c r="C5" s="20" t="s">
        <v>8</v>
      </c>
    </row>
    <row r="6" spans="1:28" x14ac:dyDescent="0.2">
      <c r="A6" s="17" t="s">
        <v>72</v>
      </c>
      <c r="B6" s="21">
        <f>COUNTIF($I$9:$I$4993,A6)</f>
        <v>1</v>
      </c>
      <c r="C6" s="21">
        <f>SUMIF($I$9:$I$4994,A6,$E$9:$E$4994)</f>
        <v>800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253</v>
      </c>
      <c r="B9" s="7" t="s">
        <v>90</v>
      </c>
      <c r="C9" s="35" t="s">
        <v>91</v>
      </c>
      <c r="D9" s="35" t="s">
        <v>256</v>
      </c>
      <c r="E9" s="35" t="s">
        <v>69</v>
      </c>
      <c r="F9" s="36" t="s">
        <v>92</v>
      </c>
      <c r="G9" s="77" t="s">
        <v>268</v>
      </c>
      <c r="H9" s="77" t="s">
        <v>269</v>
      </c>
      <c r="I9" s="77" t="s">
        <v>270</v>
      </c>
      <c r="J9" s="77" t="s">
        <v>271</v>
      </c>
      <c r="K9" s="77" t="s">
        <v>272</v>
      </c>
      <c r="L9" s="77" t="s">
        <v>273</v>
      </c>
      <c r="M9" s="77" t="s">
        <v>274</v>
      </c>
      <c r="N9" s="77" t="s">
        <v>275</v>
      </c>
      <c r="O9" s="77" t="s">
        <v>276</v>
      </c>
      <c r="P9" s="77" t="s">
        <v>277</v>
      </c>
      <c r="Q9" s="77" t="s">
        <v>278</v>
      </c>
      <c r="R9" s="77" t="s">
        <v>279</v>
      </c>
      <c r="S9" s="77" t="s">
        <v>280</v>
      </c>
      <c r="T9" s="77" t="s">
        <v>281</v>
      </c>
      <c r="U9" s="77" t="s">
        <v>282</v>
      </c>
      <c r="V9" s="77" t="s">
        <v>283</v>
      </c>
      <c r="W9" s="77" t="s">
        <v>284</v>
      </c>
      <c r="X9" s="77" t="s">
        <v>285</v>
      </c>
      <c r="Y9" s="77" t="s">
        <v>286</v>
      </c>
      <c r="Z9" s="77" t="s">
        <v>287</v>
      </c>
      <c r="AA9" s="77" t="s">
        <v>288</v>
      </c>
      <c r="AB9" s="77" t="s">
        <v>289</v>
      </c>
    </row>
    <row r="10" spans="1:28" ht="25.5" x14ac:dyDescent="0.2">
      <c r="A10" s="41" t="str">
        <f t="shared" ref="A10:A33" si="0">VLOOKUP(J10,DDEPM_USERS,2,FALSE)</f>
        <v>Jeff King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31200</v>
      </c>
      <c r="G10" s="78" t="s">
        <v>70</v>
      </c>
      <c r="H10" s="78" t="s">
        <v>93</v>
      </c>
      <c r="I10" s="78" t="s">
        <v>72</v>
      </c>
      <c r="J10" s="78" t="s">
        <v>96</v>
      </c>
      <c r="K10" s="78" t="s">
        <v>356</v>
      </c>
      <c r="L10" s="78" t="s">
        <v>74</v>
      </c>
      <c r="M10" s="78" t="s">
        <v>80</v>
      </c>
      <c r="N10" s="78" t="s">
        <v>81</v>
      </c>
      <c r="O10" s="78" t="s">
        <v>391</v>
      </c>
      <c r="P10" s="78" t="s">
        <v>82</v>
      </c>
      <c r="Q10" s="78"/>
      <c r="R10" s="78" t="s">
        <v>75</v>
      </c>
      <c r="S10" s="82">
        <v>36994</v>
      </c>
      <c r="T10" s="82">
        <v>36994</v>
      </c>
      <c r="U10" s="78" t="s">
        <v>95</v>
      </c>
      <c r="V10" s="78"/>
      <c r="W10" s="79">
        <v>36993</v>
      </c>
      <c r="X10" s="78" t="s">
        <v>600</v>
      </c>
      <c r="Y10" s="78" t="s">
        <v>76</v>
      </c>
      <c r="Z10" s="78">
        <v>50</v>
      </c>
      <c r="AA10" s="78">
        <v>39</v>
      </c>
      <c r="AB10" s="78">
        <v>24079</v>
      </c>
    </row>
    <row r="11" spans="1:28" x14ac:dyDescent="0.2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3"/>
      <c r="T11" s="83"/>
      <c r="U11" s="80"/>
      <c r="V11" s="80"/>
      <c r="W11" s="81"/>
      <c r="X11" s="80"/>
      <c r="Y11" s="80"/>
      <c r="Z11" s="80"/>
      <c r="AA11" s="80"/>
      <c r="AB11" s="80"/>
    </row>
    <row r="12" spans="1:28" x14ac:dyDescent="0.2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82"/>
      <c r="T12" s="82"/>
      <c r="U12" s="78"/>
      <c r="V12" s="78"/>
      <c r="W12" s="79"/>
      <c r="X12" s="78"/>
      <c r="Y12" s="78"/>
      <c r="Z12" s="78"/>
      <c r="AA12" s="78"/>
      <c r="AB12" s="78"/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3"/>
      <c r="T13" s="83"/>
      <c r="U13" s="80"/>
      <c r="V13" s="80"/>
      <c r="W13" s="81"/>
      <c r="X13" s="80"/>
      <c r="Y13" s="80"/>
      <c r="Z13" s="80"/>
      <c r="AA13" s="80"/>
      <c r="AB13" s="80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82"/>
      <c r="T14" s="82"/>
      <c r="U14" s="78"/>
      <c r="V14" s="78"/>
      <c r="W14" s="79"/>
      <c r="X14" s="78"/>
      <c r="Y14" s="78"/>
      <c r="Z14" s="78"/>
      <c r="AA14" s="78"/>
      <c r="AB14" s="78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3"/>
      <c r="T15" s="83"/>
      <c r="U15" s="80"/>
      <c r="V15" s="80"/>
      <c r="W15" s="81"/>
      <c r="X15" s="80"/>
      <c r="Y15" s="80"/>
      <c r="Z15" s="80"/>
      <c r="AA15" s="80"/>
      <c r="AB15" s="80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82"/>
      <c r="T16" s="82"/>
      <c r="U16" s="78"/>
      <c r="V16" s="78"/>
      <c r="W16" s="79"/>
      <c r="X16" s="78"/>
      <c r="Y16" s="78"/>
      <c r="Z16" s="78"/>
      <c r="AA16" s="78"/>
      <c r="AB16" s="78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3"/>
      <c r="T17" s="83"/>
      <c r="U17" s="80"/>
      <c r="V17" s="80"/>
      <c r="W17" s="81"/>
      <c r="X17" s="80"/>
      <c r="Y17" s="80"/>
      <c r="Z17" s="80"/>
      <c r="AA17" s="80"/>
      <c r="AB17" s="80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36" sqref="B36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254</v>
      </c>
      <c r="B1" s="52"/>
      <c r="C1" s="52"/>
    </row>
    <row r="2" spans="1:25" x14ac:dyDescent="0.2">
      <c r="A2" s="104" t="s">
        <v>255</v>
      </c>
      <c r="B2" s="52"/>
      <c r="C2" s="52"/>
    </row>
    <row r="3" spans="1:25" x14ac:dyDescent="0.2">
      <c r="A3" s="103">
        <f>'E-Mail'!$B$1</f>
        <v>36993</v>
      </c>
      <c r="B3" s="52"/>
      <c r="C3" s="52"/>
    </row>
    <row r="4" spans="1:25" x14ac:dyDescent="0.2">
      <c r="A4" s="104"/>
      <c r="B4" s="52"/>
      <c r="C4" s="52"/>
    </row>
    <row r="5" spans="1:25" ht="13.5" thickBot="1" x14ac:dyDescent="0.25">
      <c r="A5" s="20" t="s">
        <v>67</v>
      </c>
      <c r="B5" s="20" t="s">
        <v>66</v>
      </c>
      <c r="C5" s="20" t="s">
        <v>8</v>
      </c>
    </row>
    <row r="6" spans="1:25" x14ac:dyDescent="0.2">
      <c r="A6" s="17" t="s">
        <v>98</v>
      </c>
      <c r="B6" s="21">
        <f>COUNTIF($F$9:$F$4997,A6)</f>
        <v>1</v>
      </c>
      <c r="C6" s="21">
        <f>SUMIF($F$9:$F$4998,A6,$C$9:$C$4998)</f>
        <v>10000</v>
      </c>
    </row>
    <row r="7" spans="1:25" x14ac:dyDescent="0.2">
      <c r="A7" s="17"/>
      <c r="B7" s="21"/>
      <c r="C7" s="21"/>
    </row>
    <row r="8" spans="1:25" ht="15.75" thickBot="1" x14ac:dyDescent="0.3">
      <c r="B8" s="52"/>
      <c r="C8" s="52"/>
      <c r="D8" s="161" t="str">
        <f>IF(B6=0,"No Activity","")</f>
        <v/>
      </c>
    </row>
    <row r="9" spans="1:25" ht="26.25" thickBot="1" x14ac:dyDescent="0.25">
      <c r="A9" s="44" t="s">
        <v>253</v>
      </c>
      <c r="B9" s="43" t="s">
        <v>257</v>
      </c>
      <c r="C9" s="44" t="s">
        <v>69</v>
      </c>
      <c r="D9" s="77" t="s">
        <v>268</v>
      </c>
      <c r="E9" s="77" t="s">
        <v>269</v>
      </c>
      <c r="F9" s="77" t="s">
        <v>270</v>
      </c>
      <c r="G9" s="77" t="s">
        <v>271</v>
      </c>
      <c r="H9" s="77" t="s">
        <v>272</v>
      </c>
      <c r="I9" s="77" t="s">
        <v>273</v>
      </c>
      <c r="J9" s="77" t="s">
        <v>274</v>
      </c>
      <c r="K9" s="77" t="s">
        <v>275</v>
      </c>
      <c r="L9" s="77" t="s">
        <v>276</v>
      </c>
      <c r="M9" s="77" t="s">
        <v>277</v>
      </c>
      <c r="N9" s="77" t="s">
        <v>278</v>
      </c>
      <c r="O9" s="77" t="s">
        <v>279</v>
      </c>
      <c r="P9" s="77" t="s">
        <v>280</v>
      </c>
      <c r="Q9" s="77" t="s">
        <v>281</v>
      </c>
      <c r="R9" s="77" t="s">
        <v>282</v>
      </c>
      <c r="S9" s="77" t="s">
        <v>283</v>
      </c>
      <c r="T9" s="77" t="s">
        <v>284</v>
      </c>
      <c r="U9" s="77" t="s">
        <v>285</v>
      </c>
      <c r="V9" s="77" t="s">
        <v>286</v>
      </c>
      <c r="W9" s="77" t="s">
        <v>287</v>
      </c>
      <c r="X9" s="77" t="s">
        <v>288</v>
      </c>
      <c r="Y9" s="77" t="s">
        <v>289</v>
      </c>
    </row>
    <row r="10" spans="1:25" ht="25.5" x14ac:dyDescent="0.2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10000</v>
      </c>
      <c r="D10" s="78" t="s">
        <v>70</v>
      </c>
      <c r="E10" s="78" t="s">
        <v>601</v>
      </c>
      <c r="F10" s="78" t="s">
        <v>98</v>
      </c>
      <c r="G10" s="78" t="s">
        <v>101</v>
      </c>
      <c r="H10" s="78" t="s">
        <v>602</v>
      </c>
      <c r="I10" s="78" t="s">
        <v>603</v>
      </c>
      <c r="J10" s="78" t="s">
        <v>604</v>
      </c>
      <c r="K10" s="78" t="s">
        <v>605</v>
      </c>
      <c r="L10" s="78" t="s">
        <v>606</v>
      </c>
      <c r="M10" s="78" t="s">
        <v>607</v>
      </c>
      <c r="N10" s="78"/>
      <c r="O10" s="78" t="s">
        <v>608</v>
      </c>
      <c r="P10" s="82">
        <v>36982</v>
      </c>
      <c r="Q10" s="82">
        <v>37011</v>
      </c>
      <c r="R10" s="78"/>
      <c r="S10" s="78" t="s">
        <v>609</v>
      </c>
      <c r="T10" s="79">
        <v>36993</v>
      </c>
      <c r="U10" s="78" t="s">
        <v>610</v>
      </c>
      <c r="V10" s="78" t="s">
        <v>342</v>
      </c>
      <c r="W10" s="78">
        <v>10000</v>
      </c>
      <c r="X10" s="78">
        <v>0.6925</v>
      </c>
      <c r="Y10" s="78">
        <v>24189</v>
      </c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>
      <selection activeCell="B36" sqref="B36"/>
    </sheetView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251</v>
      </c>
    </row>
    <row r="2" spans="1:8" ht="15.75" x14ac:dyDescent="0.25">
      <c r="A2" s="50" t="s">
        <v>252</v>
      </c>
    </row>
    <row r="4" spans="1:8" ht="15.75" x14ac:dyDescent="0.25">
      <c r="A4" s="18" t="s">
        <v>105</v>
      </c>
      <c r="D4" s="18" t="s">
        <v>106</v>
      </c>
      <c r="G4" s="18" t="s">
        <v>107</v>
      </c>
    </row>
    <row r="5" spans="1:8" x14ac:dyDescent="0.2">
      <c r="A5" s="23" t="s">
        <v>68</v>
      </c>
      <c r="B5" s="22" t="s">
        <v>108</v>
      </c>
      <c r="D5" s="23" t="s">
        <v>68</v>
      </c>
      <c r="E5" s="22" t="s">
        <v>108</v>
      </c>
      <c r="G5" s="23" t="s">
        <v>68</v>
      </c>
      <c r="H5" s="22" t="s">
        <v>108</v>
      </c>
    </row>
    <row r="6" spans="1:8" x14ac:dyDescent="0.2">
      <c r="A6" s="27" t="s">
        <v>109</v>
      </c>
      <c r="B6" s="26" t="s">
        <v>110</v>
      </c>
      <c r="D6" s="27" t="s">
        <v>94</v>
      </c>
      <c r="E6" s="26" t="s">
        <v>122</v>
      </c>
      <c r="G6" s="27" t="s">
        <v>99</v>
      </c>
      <c r="H6" s="26" t="s">
        <v>114</v>
      </c>
    </row>
    <row r="7" spans="1:8" x14ac:dyDescent="0.2">
      <c r="A7" s="33" t="s">
        <v>111</v>
      </c>
      <c r="B7" s="32" t="s">
        <v>112</v>
      </c>
      <c r="D7" s="33" t="s">
        <v>232</v>
      </c>
      <c r="E7" s="32" t="s">
        <v>126</v>
      </c>
      <c r="G7" s="33" t="s">
        <v>250</v>
      </c>
      <c r="H7" s="32" t="s">
        <v>162</v>
      </c>
    </row>
    <row r="8" spans="1:8" x14ac:dyDescent="0.2">
      <c r="A8" s="27" t="s">
        <v>113</v>
      </c>
      <c r="B8" s="26" t="s">
        <v>114</v>
      </c>
      <c r="D8" s="27" t="s">
        <v>233</v>
      </c>
      <c r="E8" s="26" t="s">
        <v>133</v>
      </c>
      <c r="G8" s="27" t="s">
        <v>100</v>
      </c>
      <c r="H8" s="26" t="s">
        <v>195</v>
      </c>
    </row>
    <row r="9" spans="1:8" x14ac:dyDescent="0.2">
      <c r="A9" s="33" t="s">
        <v>115</v>
      </c>
      <c r="B9" s="32" t="s">
        <v>116</v>
      </c>
      <c r="D9" s="33" t="s">
        <v>234</v>
      </c>
      <c r="E9" s="32" t="s">
        <v>235</v>
      </c>
      <c r="G9" s="33" t="s">
        <v>101</v>
      </c>
      <c r="H9" s="32" t="s">
        <v>231</v>
      </c>
    </row>
    <row r="10" spans="1:8" x14ac:dyDescent="0.2">
      <c r="A10" s="27" t="s">
        <v>117</v>
      </c>
      <c r="B10" s="26" t="s">
        <v>118</v>
      </c>
      <c r="D10" s="27" t="s">
        <v>236</v>
      </c>
      <c r="E10" s="26" t="s">
        <v>237</v>
      </c>
      <c r="G10" s="11">
        <v>0</v>
      </c>
      <c r="H10" s="48" t="s">
        <v>65</v>
      </c>
    </row>
    <row r="11" spans="1:8" x14ac:dyDescent="0.2">
      <c r="A11" s="33" t="s">
        <v>119</v>
      </c>
      <c r="B11" s="32" t="s">
        <v>120</v>
      </c>
      <c r="D11" s="33" t="s">
        <v>238</v>
      </c>
      <c r="E11" s="32" t="s">
        <v>156</v>
      </c>
    </row>
    <row r="12" spans="1:8" x14ac:dyDescent="0.2">
      <c r="A12" s="27" t="s">
        <v>121</v>
      </c>
      <c r="B12" s="26" t="s">
        <v>122</v>
      </c>
      <c r="D12" s="27" t="s">
        <v>239</v>
      </c>
      <c r="E12" s="26" t="s">
        <v>148</v>
      </c>
    </row>
    <row r="13" spans="1:8" x14ac:dyDescent="0.2">
      <c r="A13" s="33" t="s">
        <v>123</v>
      </c>
      <c r="B13" s="32" t="s">
        <v>124</v>
      </c>
      <c r="D13" s="33" t="s">
        <v>240</v>
      </c>
      <c r="E13" s="32" t="s">
        <v>162</v>
      </c>
    </row>
    <row r="14" spans="1:8" x14ac:dyDescent="0.2">
      <c r="A14" s="27" t="s">
        <v>125</v>
      </c>
      <c r="B14" s="26" t="s">
        <v>126</v>
      </c>
      <c r="D14" s="27" t="s">
        <v>241</v>
      </c>
      <c r="E14" s="26" t="s">
        <v>167</v>
      </c>
    </row>
    <row r="15" spans="1:8" x14ac:dyDescent="0.2">
      <c r="A15" s="33" t="s">
        <v>127</v>
      </c>
      <c r="B15" s="32" t="s">
        <v>126</v>
      </c>
      <c r="D15" s="33" t="s">
        <v>242</v>
      </c>
      <c r="E15" s="32" t="s">
        <v>169</v>
      </c>
    </row>
    <row r="16" spans="1:8" x14ac:dyDescent="0.2">
      <c r="A16" s="27" t="s">
        <v>128</v>
      </c>
      <c r="B16" s="26" t="s">
        <v>129</v>
      </c>
      <c r="D16" s="27" t="s">
        <v>96</v>
      </c>
      <c r="E16" s="26" t="s">
        <v>178</v>
      </c>
    </row>
    <row r="17" spans="1:5" x14ac:dyDescent="0.2">
      <c r="A17" s="33" t="s">
        <v>130</v>
      </c>
      <c r="B17" s="32" t="s">
        <v>131</v>
      </c>
      <c r="D17" s="33" t="s">
        <v>243</v>
      </c>
      <c r="E17" s="32" t="s">
        <v>185</v>
      </c>
    </row>
    <row r="18" spans="1:5" x14ac:dyDescent="0.2">
      <c r="A18" s="27" t="s">
        <v>132</v>
      </c>
      <c r="B18" s="26" t="s">
        <v>133</v>
      </c>
      <c r="D18" s="27" t="s">
        <v>244</v>
      </c>
      <c r="E18" s="26" t="s">
        <v>191</v>
      </c>
    </row>
    <row r="19" spans="1:5" x14ac:dyDescent="0.2">
      <c r="A19" s="33" t="s">
        <v>78</v>
      </c>
      <c r="B19" s="32" t="s">
        <v>134</v>
      </c>
      <c r="D19" s="33" t="s">
        <v>97</v>
      </c>
      <c r="E19" s="32" t="s">
        <v>201</v>
      </c>
    </row>
    <row r="20" spans="1:5" x14ac:dyDescent="0.2">
      <c r="A20" s="27" t="s">
        <v>135</v>
      </c>
      <c r="B20" s="26" t="s">
        <v>136</v>
      </c>
      <c r="D20" s="27" t="s">
        <v>245</v>
      </c>
      <c r="E20" s="26" t="s">
        <v>204</v>
      </c>
    </row>
    <row r="21" spans="1:5" x14ac:dyDescent="0.2">
      <c r="A21" s="33" t="s">
        <v>137</v>
      </c>
      <c r="B21" s="32" t="s">
        <v>138</v>
      </c>
      <c r="D21" s="33" t="s">
        <v>246</v>
      </c>
      <c r="E21" s="32" t="s">
        <v>206</v>
      </c>
    </row>
    <row r="22" spans="1:5" x14ac:dyDescent="0.2">
      <c r="A22" s="27" t="s">
        <v>139</v>
      </c>
      <c r="B22" s="26" t="s">
        <v>140</v>
      </c>
      <c r="D22" s="27" t="s">
        <v>247</v>
      </c>
      <c r="E22" s="26" t="s">
        <v>213</v>
      </c>
    </row>
    <row r="23" spans="1:5" x14ac:dyDescent="0.2">
      <c r="A23" s="33" t="s">
        <v>83</v>
      </c>
      <c r="B23" s="32" t="s">
        <v>141</v>
      </c>
      <c r="D23" s="33" t="s">
        <v>248</v>
      </c>
      <c r="E23" s="32" t="s">
        <v>217</v>
      </c>
    </row>
    <row r="24" spans="1:5" x14ac:dyDescent="0.2">
      <c r="A24" s="27" t="s">
        <v>84</v>
      </c>
      <c r="B24" s="26" t="s">
        <v>142</v>
      </c>
      <c r="D24" s="27" t="s">
        <v>249</v>
      </c>
      <c r="E24" s="26" t="s">
        <v>227</v>
      </c>
    </row>
    <row r="25" spans="1:5" x14ac:dyDescent="0.2">
      <c r="A25" s="33" t="s">
        <v>143</v>
      </c>
      <c r="B25" s="32" t="s">
        <v>144</v>
      </c>
    </row>
    <row r="26" spans="1:5" x14ac:dyDescent="0.2">
      <c r="A26" s="27" t="s">
        <v>145</v>
      </c>
      <c r="B26" s="26" t="s">
        <v>146</v>
      </c>
    </row>
    <row r="27" spans="1:5" x14ac:dyDescent="0.2">
      <c r="A27" s="33" t="s">
        <v>147</v>
      </c>
      <c r="B27" s="32" t="s">
        <v>148</v>
      </c>
    </row>
    <row r="28" spans="1:5" x14ac:dyDescent="0.2">
      <c r="A28" s="27" t="s">
        <v>149</v>
      </c>
      <c r="B28" s="26" t="s">
        <v>150</v>
      </c>
    </row>
    <row r="29" spans="1:5" x14ac:dyDescent="0.2">
      <c r="A29" s="33" t="s">
        <v>85</v>
      </c>
      <c r="B29" s="32" t="s">
        <v>151</v>
      </c>
    </row>
    <row r="30" spans="1:5" x14ac:dyDescent="0.2">
      <c r="A30" s="27" t="s">
        <v>152</v>
      </c>
      <c r="B30" s="26" t="s">
        <v>153</v>
      </c>
    </row>
    <row r="31" spans="1:5" x14ac:dyDescent="0.2">
      <c r="A31" s="33" t="s">
        <v>86</v>
      </c>
      <c r="B31" s="32" t="s">
        <v>154</v>
      </c>
    </row>
    <row r="32" spans="1:5" x14ac:dyDescent="0.2">
      <c r="A32" s="27" t="s">
        <v>155</v>
      </c>
      <c r="B32" s="26" t="s">
        <v>156</v>
      </c>
    </row>
    <row r="33" spans="1:2" x14ac:dyDescent="0.2">
      <c r="A33" s="33" t="s">
        <v>157</v>
      </c>
      <c r="B33" s="32" t="s">
        <v>158</v>
      </c>
    </row>
    <row r="34" spans="1:2" x14ac:dyDescent="0.2">
      <c r="A34" s="27" t="s">
        <v>159</v>
      </c>
      <c r="B34" s="26" t="s">
        <v>160</v>
      </c>
    </row>
    <row r="35" spans="1:2" x14ac:dyDescent="0.2">
      <c r="A35" s="33" t="s">
        <v>161</v>
      </c>
      <c r="B35" s="32" t="s">
        <v>162</v>
      </c>
    </row>
    <row r="36" spans="1:2" x14ac:dyDescent="0.2">
      <c r="A36" s="27" t="s">
        <v>87</v>
      </c>
      <c r="B36" s="26" t="s">
        <v>163</v>
      </c>
    </row>
    <row r="37" spans="1:2" x14ac:dyDescent="0.2">
      <c r="A37" s="33" t="s">
        <v>88</v>
      </c>
      <c r="B37" s="32" t="s">
        <v>164</v>
      </c>
    </row>
    <row r="38" spans="1:2" x14ac:dyDescent="0.2">
      <c r="A38" s="27" t="s">
        <v>89</v>
      </c>
      <c r="B38" s="26" t="s">
        <v>165</v>
      </c>
    </row>
    <row r="39" spans="1:2" x14ac:dyDescent="0.2">
      <c r="A39" s="33" t="s">
        <v>166</v>
      </c>
      <c r="B39" s="32" t="s">
        <v>167</v>
      </c>
    </row>
    <row r="40" spans="1:2" x14ac:dyDescent="0.2">
      <c r="A40" s="27" t="s">
        <v>168</v>
      </c>
      <c r="B40" s="26" t="s">
        <v>169</v>
      </c>
    </row>
    <row r="41" spans="1:2" x14ac:dyDescent="0.2">
      <c r="A41" s="33" t="s">
        <v>170</v>
      </c>
      <c r="B41" s="32" t="s">
        <v>171</v>
      </c>
    </row>
    <row r="42" spans="1:2" x14ac:dyDescent="0.2">
      <c r="A42" s="27" t="s">
        <v>172</v>
      </c>
      <c r="B42" s="26" t="s">
        <v>142</v>
      </c>
    </row>
    <row r="43" spans="1:2" x14ac:dyDescent="0.2">
      <c r="A43" s="33" t="s">
        <v>173</v>
      </c>
      <c r="B43" s="32" t="s">
        <v>174</v>
      </c>
    </row>
    <row r="44" spans="1:2" x14ac:dyDescent="0.2">
      <c r="A44" s="27" t="s">
        <v>175</v>
      </c>
      <c r="B44" s="26" t="s">
        <v>176</v>
      </c>
    </row>
    <row r="45" spans="1:2" x14ac:dyDescent="0.2">
      <c r="A45" s="33" t="s">
        <v>177</v>
      </c>
      <c r="B45" s="32" t="s">
        <v>178</v>
      </c>
    </row>
    <row r="46" spans="1:2" x14ac:dyDescent="0.2">
      <c r="A46" s="27" t="s">
        <v>179</v>
      </c>
      <c r="B46" s="26" t="s">
        <v>146</v>
      </c>
    </row>
    <row r="47" spans="1:2" x14ac:dyDescent="0.2">
      <c r="A47" s="33" t="s">
        <v>180</v>
      </c>
      <c r="B47" s="32" t="s">
        <v>181</v>
      </c>
    </row>
    <row r="48" spans="1:2" x14ac:dyDescent="0.2">
      <c r="A48" s="27" t="s">
        <v>182</v>
      </c>
      <c r="B48" s="26" t="s">
        <v>181</v>
      </c>
    </row>
    <row r="49" spans="1:2" x14ac:dyDescent="0.2">
      <c r="A49" s="33" t="s">
        <v>183</v>
      </c>
      <c r="B49" s="32" t="s">
        <v>148</v>
      </c>
    </row>
    <row r="50" spans="1:2" x14ac:dyDescent="0.2">
      <c r="A50" s="27" t="s">
        <v>184</v>
      </c>
      <c r="B50" s="26" t="s">
        <v>185</v>
      </c>
    </row>
    <row r="51" spans="1:2" x14ac:dyDescent="0.2">
      <c r="A51" s="33" t="s">
        <v>186</v>
      </c>
      <c r="B51" s="32" t="s">
        <v>187</v>
      </c>
    </row>
    <row r="52" spans="1:2" x14ac:dyDescent="0.2">
      <c r="A52" s="27" t="s">
        <v>188</v>
      </c>
      <c r="B52" s="26" t="s">
        <v>189</v>
      </c>
    </row>
    <row r="53" spans="1:2" x14ac:dyDescent="0.2">
      <c r="A53" s="33" t="s">
        <v>190</v>
      </c>
      <c r="B53" s="32" t="s">
        <v>191</v>
      </c>
    </row>
    <row r="54" spans="1:2" x14ac:dyDescent="0.2">
      <c r="A54" s="27" t="s">
        <v>192</v>
      </c>
      <c r="B54" s="26" t="s">
        <v>193</v>
      </c>
    </row>
    <row r="55" spans="1:2" x14ac:dyDescent="0.2">
      <c r="A55" s="33" t="s">
        <v>194</v>
      </c>
      <c r="B55" s="32" t="s">
        <v>195</v>
      </c>
    </row>
    <row r="56" spans="1:2" x14ac:dyDescent="0.2">
      <c r="A56" s="27" t="s">
        <v>196</v>
      </c>
      <c r="B56" s="26" t="s">
        <v>197</v>
      </c>
    </row>
    <row r="57" spans="1:2" x14ac:dyDescent="0.2">
      <c r="A57" s="33" t="s">
        <v>198</v>
      </c>
      <c r="B57" s="32" t="s">
        <v>199</v>
      </c>
    </row>
    <row r="58" spans="1:2" x14ac:dyDescent="0.2">
      <c r="A58" s="27" t="s">
        <v>200</v>
      </c>
      <c r="B58" s="26" t="s">
        <v>201</v>
      </c>
    </row>
    <row r="59" spans="1:2" x14ac:dyDescent="0.2">
      <c r="A59" s="33" t="s">
        <v>202</v>
      </c>
      <c r="B59" s="32" t="s">
        <v>203</v>
      </c>
    </row>
    <row r="60" spans="1:2" x14ac:dyDescent="0.2">
      <c r="A60" s="27" t="s">
        <v>73</v>
      </c>
      <c r="B60" s="26" t="s">
        <v>204</v>
      </c>
    </row>
    <row r="61" spans="1:2" x14ac:dyDescent="0.2">
      <c r="A61" s="33" t="s">
        <v>205</v>
      </c>
      <c r="B61" s="32" t="s">
        <v>206</v>
      </c>
    </row>
    <row r="62" spans="1:2" x14ac:dyDescent="0.2">
      <c r="A62" s="27" t="s">
        <v>207</v>
      </c>
      <c r="B62" s="26" t="s">
        <v>208</v>
      </c>
    </row>
    <row r="63" spans="1:2" x14ac:dyDescent="0.2">
      <c r="A63" s="33" t="s">
        <v>209</v>
      </c>
      <c r="B63" s="32" t="s">
        <v>156</v>
      </c>
    </row>
    <row r="64" spans="1:2" x14ac:dyDescent="0.2">
      <c r="A64" s="27" t="s">
        <v>210</v>
      </c>
      <c r="B64" s="26" t="s">
        <v>211</v>
      </c>
    </row>
    <row r="65" spans="1:2" x14ac:dyDescent="0.2">
      <c r="A65" s="33" t="s">
        <v>212</v>
      </c>
      <c r="B65" s="32" t="s">
        <v>213</v>
      </c>
    </row>
    <row r="66" spans="1:2" x14ac:dyDescent="0.2">
      <c r="A66" s="27" t="s">
        <v>214</v>
      </c>
      <c r="B66" s="26" t="s">
        <v>215</v>
      </c>
    </row>
    <row r="67" spans="1:2" x14ac:dyDescent="0.2">
      <c r="A67" s="33" t="s">
        <v>216</v>
      </c>
      <c r="B67" s="32" t="s">
        <v>217</v>
      </c>
    </row>
    <row r="68" spans="1:2" x14ac:dyDescent="0.2">
      <c r="A68" s="27" t="s">
        <v>218</v>
      </c>
      <c r="B68" s="26" t="s">
        <v>219</v>
      </c>
    </row>
    <row r="69" spans="1:2" x14ac:dyDescent="0.2">
      <c r="A69" s="33" t="s">
        <v>220</v>
      </c>
      <c r="B69" s="32" t="s">
        <v>221</v>
      </c>
    </row>
    <row r="70" spans="1:2" x14ac:dyDescent="0.2">
      <c r="A70" s="27" t="s">
        <v>222</v>
      </c>
      <c r="B70" s="26" t="s">
        <v>223</v>
      </c>
    </row>
    <row r="71" spans="1:2" x14ac:dyDescent="0.2">
      <c r="A71" s="33" t="s">
        <v>224</v>
      </c>
      <c r="B71" s="32" t="s">
        <v>225</v>
      </c>
    </row>
    <row r="72" spans="1:2" x14ac:dyDescent="0.2">
      <c r="A72" s="27" t="s">
        <v>226</v>
      </c>
      <c r="B72" s="26" t="s">
        <v>227</v>
      </c>
    </row>
    <row r="73" spans="1:2" x14ac:dyDescent="0.2">
      <c r="A73" s="33" t="s">
        <v>228</v>
      </c>
      <c r="B73" s="32" t="s">
        <v>229</v>
      </c>
    </row>
    <row r="74" spans="1:2" x14ac:dyDescent="0.2">
      <c r="A74" s="27" t="s">
        <v>230</v>
      </c>
      <c r="B74" s="26" t="s">
        <v>231</v>
      </c>
    </row>
    <row r="75" spans="1:2" x14ac:dyDescent="0.2">
      <c r="A75" s="80" t="s">
        <v>410</v>
      </c>
      <c r="B75" s="80" t="s">
        <v>411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workbookViewId="0">
      <selection activeCell="B36" sqref="B36"/>
    </sheetView>
  </sheetViews>
  <sheetFormatPr defaultRowHeight="12.75" x14ac:dyDescent="0.2"/>
  <cols>
    <col min="1" max="1" width="20" customWidth="1"/>
    <col min="2" max="2" width="17.28515625" customWidth="1"/>
    <col min="3" max="3" width="10.710937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263</v>
      </c>
    </row>
    <row r="2" spans="1:19" x14ac:dyDescent="0.2">
      <c r="A2" s="17" t="s">
        <v>296</v>
      </c>
    </row>
    <row r="3" spans="1:19" x14ac:dyDescent="0.2">
      <c r="A3" s="17" t="s">
        <v>297</v>
      </c>
    </row>
    <row r="4" spans="1:19" x14ac:dyDescent="0.2">
      <c r="A4" s="103">
        <f>'E-Mail'!B1</f>
        <v>36993</v>
      </c>
      <c r="E4" s="160"/>
      <c r="J4" s="160"/>
    </row>
    <row r="5" spans="1:19" ht="13.5" thickBot="1" x14ac:dyDescent="0.25">
      <c r="A5" s="17"/>
    </row>
    <row r="6" spans="1:19" ht="16.5" thickBot="1" x14ac:dyDescent="0.3">
      <c r="A6" s="99" t="s">
        <v>102</v>
      </c>
      <c r="B6" s="100"/>
      <c r="C6" s="100"/>
      <c r="D6" s="100"/>
      <c r="E6" s="101"/>
      <c r="G6" s="99" t="s">
        <v>103</v>
      </c>
      <c r="H6" s="100"/>
      <c r="I6" s="100"/>
      <c r="J6" s="100"/>
      <c r="K6" s="101"/>
      <c r="M6" s="99" t="s">
        <v>104</v>
      </c>
      <c r="N6" s="100"/>
      <c r="O6" s="100"/>
      <c r="P6" s="100"/>
      <c r="Q6" s="101"/>
      <c r="S6" s="18"/>
    </row>
    <row r="7" spans="1:19" ht="13.5" thickBot="1" x14ac:dyDescent="0.25">
      <c r="A7" s="106" t="s">
        <v>298</v>
      </c>
      <c r="B7" s="107">
        <f>'E-Mail'!C6</f>
        <v>78452500</v>
      </c>
      <c r="C7" s="35"/>
      <c r="D7" s="6" t="s">
        <v>357</v>
      </c>
      <c r="E7" s="108">
        <f>VLOOKUP("Grand Total",$A$9:$E$23,5,FALSE)/B7</f>
        <v>9.5248717376756636E-2</v>
      </c>
      <c r="G7" s="106" t="s">
        <v>299</v>
      </c>
      <c r="H7" s="107">
        <f>'E-Mail'!C5</f>
        <v>2452000</v>
      </c>
      <c r="I7" s="35"/>
      <c r="J7" s="6" t="s">
        <v>357</v>
      </c>
      <c r="K7" s="108">
        <f>VLOOKUP("Grand Total",$G$9:$K$23,5,FALSE)/H7</f>
        <v>3.9151712887438824E-3</v>
      </c>
      <c r="M7" s="106"/>
      <c r="N7" s="107"/>
      <c r="O7" s="35"/>
      <c r="P7" s="6"/>
      <c r="Q7" s="108"/>
    </row>
    <row r="8" spans="1:19" x14ac:dyDescent="0.2">
      <c r="A8" s="10"/>
      <c r="B8" s="113"/>
      <c r="C8" s="113"/>
      <c r="D8" s="84" t="s">
        <v>57</v>
      </c>
      <c r="E8" s="109"/>
      <c r="G8" s="10"/>
      <c r="H8" s="113"/>
      <c r="I8" s="113"/>
      <c r="J8" s="84" t="s">
        <v>57</v>
      </c>
      <c r="K8" s="109"/>
      <c r="M8" s="19" t="s">
        <v>65</v>
      </c>
    </row>
    <row r="9" spans="1:19" x14ac:dyDescent="0.2">
      <c r="A9" s="84" t="s">
        <v>53</v>
      </c>
      <c r="B9" s="84" t="s">
        <v>41</v>
      </c>
      <c r="C9" s="84" t="s">
        <v>52</v>
      </c>
      <c r="D9" s="13" t="s">
        <v>310</v>
      </c>
      <c r="E9" s="15" t="s">
        <v>309</v>
      </c>
      <c r="G9" s="84" t="s">
        <v>53</v>
      </c>
      <c r="H9" s="84" t="s">
        <v>41</v>
      </c>
      <c r="I9" s="84" t="s">
        <v>52</v>
      </c>
      <c r="J9" s="13" t="s">
        <v>58</v>
      </c>
      <c r="K9" s="15" t="s">
        <v>8</v>
      </c>
    </row>
    <row r="10" spans="1:19" x14ac:dyDescent="0.2">
      <c r="A10" s="10" t="s">
        <v>571</v>
      </c>
      <c r="B10" s="10" t="s">
        <v>27</v>
      </c>
      <c r="C10" s="10" t="s">
        <v>19</v>
      </c>
      <c r="D10" s="13">
        <v>2</v>
      </c>
      <c r="E10" s="15">
        <v>2737500</v>
      </c>
      <c r="G10" s="10" t="s">
        <v>585</v>
      </c>
      <c r="H10" s="10" t="s">
        <v>10</v>
      </c>
      <c r="I10" s="10" t="s">
        <v>13</v>
      </c>
      <c r="J10" s="13">
        <v>1</v>
      </c>
      <c r="K10" s="15">
        <v>1600</v>
      </c>
    </row>
    <row r="11" spans="1:19" x14ac:dyDescent="0.2">
      <c r="A11" s="10" t="s">
        <v>404</v>
      </c>
      <c r="B11" s="10" t="s">
        <v>34</v>
      </c>
      <c r="C11" s="10" t="s">
        <v>19</v>
      </c>
      <c r="D11" s="13">
        <v>6</v>
      </c>
      <c r="E11" s="15">
        <v>4735000</v>
      </c>
      <c r="G11" s="10" t="s">
        <v>370</v>
      </c>
      <c r="H11" s="10" t="s">
        <v>10</v>
      </c>
      <c r="I11" s="10" t="s">
        <v>13</v>
      </c>
      <c r="J11" s="13">
        <v>1</v>
      </c>
      <c r="K11" s="15">
        <v>8000</v>
      </c>
    </row>
    <row r="12" spans="1:19" x14ac:dyDescent="0.2">
      <c r="A12" s="11" t="s">
        <v>56</v>
      </c>
      <c r="B12" s="12"/>
      <c r="C12" s="12"/>
      <c r="D12" s="14">
        <v>8</v>
      </c>
      <c r="E12" s="16">
        <v>7472500</v>
      </c>
      <c r="G12" s="11" t="s">
        <v>56</v>
      </c>
      <c r="H12" s="12"/>
      <c r="I12" s="12"/>
      <c r="J12" s="14">
        <v>2</v>
      </c>
      <c r="K12" s="16">
        <v>9600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>
      <selection activeCell="B36" sqref="B36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4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1" t="s">
        <v>264</v>
      </c>
    </row>
    <row r="2" spans="1:14" x14ac:dyDescent="0.2">
      <c r="A2" s="17" t="s">
        <v>296</v>
      </c>
    </row>
    <row r="3" spans="1:14" x14ac:dyDescent="0.2">
      <c r="A3" s="17" t="s">
        <v>297</v>
      </c>
    </row>
    <row r="4" spans="1:14" x14ac:dyDescent="0.2">
      <c r="A4" s="103">
        <f>'E-Mail'!B1</f>
        <v>36993</v>
      </c>
    </row>
    <row r="5" spans="1:14" x14ac:dyDescent="0.2">
      <c r="A5" s="17"/>
    </row>
    <row r="6" spans="1:14" ht="14.25" x14ac:dyDescent="0.2">
      <c r="A6" s="105" t="s">
        <v>300</v>
      </c>
    </row>
    <row r="7" spans="1:14" ht="13.5" thickBot="1" x14ac:dyDescent="0.25">
      <c r="A7" s="17"/>
    </row>
    <row r="8" spans="1:14" ht="16.5" thickBot="1" x14ac:dyDescent="0.3">
      <c r="A8" s="102" t="s">
        <v>261</v>
      </c>
      <c r="B8" s="100"/>
      <c r="C8" s="100"/>
      <c r="D8" s="101"/>
      <c r="F8" s="102" t="s">
        <v>262</v>
      </c>
      <c r="G8" s="100"/>
      <c r="H8" s="100"/>
      <c r="I8" s="101"/>
      <c r="K8" s="102" t="s">
        <v>295</v>
      </c>
      <c r="L8" s="100"/>
      <c r="M8" s="100"/>
      <c r="N8" s="101"/>
    </row>
    <row r="9" spans="1:14" x14ac:dyDescent="0.2">
      <c r="A9" s="10"/>
      <c r="B9" s="113"/>
      <c r="C9" s="84" t="s">
        <v>57</v>
      </c>
      <c r="D9" s="109"/>
      <c r="F9" s="10"/>
      <c r="G9" s="113"/>
      <c r="H9" s="84" t="s">
        <v>57</v>
      </c>
      <c r="I9" s="109"/>
      <c r="J9" s="96"/>
      <c r="K9" s="10"/>
      <c r="L9" s="113"/>
      <c r="M9" s="84" t="s">
        <v>57</v>
      </c>
      <c r="N9" s="109"/>
    </row>
    <row r="10" spans="1:14" x14ac:dyDescent="0.2">
      <c r="A10" s="84" t="s">
        <v>270</v>
      </c>
      <c r="B10" s="110" t="s">
        <v>253</v>
      </c>
      <c r="C10" s="111" t="s">
        <v>58</v>
      </c>
      <c r="D10" s="112" t="s">
        <v>260</v>
      </c>
      <c r="F10" s="110" t="s">
        <v>270</v>
      </c>
      <c r="G10" s="110" t="s">
        <v>253</v>
      </c>
      <c r="H10" s="116" t="s">
        <v>58</v>
      </c>
      <c r="I10" s="112" t="s">
        <v>260</v>
      </c>
      <c r="J10" s="97"/>
      <c r="K10" s="110" t="s">
        <v>270</v>
      </c>
      <c r="L10" s="110" t="s">
        <v>253</v>
      </c>
      <c r="M10" s="116" t="s">
        <v>58</v>
      </c>
      <c r="N10" s="118" t="s">
        <v>260</v>
      </c>
    </row>
    <row r="11" spans="1:14" x14ac:dyDescent="0.2">
      <c r="A11" s="10" t="s">
        <v>77</v>
      </c>
      <c r="B11" s="10" t="s">
        <v>134</v>
      </c>
      <c r="C11" s="13">
        <v>2</v>
      </c>
      <c r="D11" s="15">
        <v>40000</v>
      </c>
      <c r="F11" s="117" t="s">
        <v>72</v>
      </c>
      <c r="G11" s="10" t="s">
        <v>178</v>
      </c>
      <c r="H11" s="53">
        <v>1</v>
      </c>
      <c r="I11" s="15">
        <v>800</v>
      </c>
      <c r="J11" s="97"/>
      <c r="K11" s="117" t="s">
        <v>98</v>
      </c>
      <c r="L11" s="10" t="s">
        <v>231</v>
      </c>
      <c r="M11" s="13">
        <v>1</v>
      </c>
      <c r="N11" s="15">
        <v>10000</v>
      </c>
    </row>
    <row r="12" spans="1:14" x14ac:dyDescent="0.2">
      <c r="A12" s="156"/>
      <c r="B12" s="47" t="s">
        <v>151</v>
      </c>
      <c r="C12" s="157">
        <v>3</v>
      </c>
      <c r="D12" s="54">
        <v>60000</v>
      </c>
      <c r="F12" s="85" t="s">
        <v>258</v>
      </c>
      <c r="G12" s="86"/>
      <c r="H12" s="89">
        <v>1</v>
      </c>
      <c r="I12" s="88">
        <v>800</v>
      </c>
      <c r="J12" s="97"/>
      <c r="K12" s="85" t="s">
        <v>611</v>
      </c>
      <c r="L12" s="86"/>
      <c r="M12" s="87">
        <v>1</v>
      </c>
      <c r="N12" s="88">
        <v>10000</v>
      </c>
    </row>
    <row r="13" spans="1:14" x14ac:dyDescent="0.2">
      <c r="A13" s="156"/>
      <c r="B13" s="47" t="s">
        <v>165</v>
      </c>
      <c r="C13" s="157">
        <v>6</v>
      </c>
      <c r="D13" s="54">
        <v>120000</v>
      </c>
      <c r="F13" s="90" t="s">
        <v>56</v>
      </c>
      <c r="G13" s="91"/>
      <c r="H13" s="92">
        <v>1</v>
      </c>
      <c r="I13" s="93">
        <v>800</v>
      </c>
      <c r="J13" s="97"/>
      <c r="K13" s="90" t="s">
        <v>56</v>
      </c>
      <c r="L13" s="91"/>
      <c r="M13" s="98">
        <v>1</v>
      </c>
      <c r="N13" s="93">
        <v>10000</v>
      </c>
    </row>
    <row r="14" spans="1:14" x14ac:dyDescent="0.2">
      <c r="A14" s="156"/>
      <c r="B14" s="47" t="s">
        <v>154</v>
      </c>
      <c r="C14" s="157">
        <v>1</v>
      </c>
      <c r="D14" s="54">
        <v>40000</v>
      </c>
      <c r="J14" s="95"/>
    </row>
    <row r="15" spans="1:14" x14ac:dyDescent="0.2">
      <c r="A15" s="85" t="s">
        <v>259</v>
      </c>
      <c r="B15" s="86"/>
      <c r="C15" s="87">
        <v>12</v>
      </c>
      <c r="D15" s="88">
        <v>260000</v>
      </c>
    </row>
    <row r="16" spans="1:14" x14ac:dyDescent="0.2">
      <c r="A16" s="11" t="s">
        <v>56</v>
      </c>
      <c r="B16" s="12"/>
      <c r="C16" s="14">
        <v>12</v>
      </c>
      <c r="D16" s="16">
        <v>260000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workbookViewId="0">
      <selection activeCell="B36" sqref="B36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58" t="s">
        <v>267</v>
      </c>
      <c r="B1" s="3"/>
      <c r="F1" s="4"/>
      <c r="G1" s="5" t="s">
        <v>26</v>
      </c>
      <c r="H1" s="1">
        <f>SUM(H11:H984)</f>
        <v>2452000</v>
      </c>
    </row>
    <row r="2" spans="1:9" ht="15.75" x14ac:dyDescent="0.25">
      <c r="A2" s="18" t="s">
        <v>28</v>
      </c>
      <c r="B2" s="3"/>
      <c r="F2" s="4"/>
      <c r="G2" s="63"/>
      <c r="H2" s="65"/>
    </row>
    <row r="3" spans="1:9" x14ac:dyDescent="0.2">
      <c r="A3" s="103">
        <f>'E-Mail'!$B$1</f>
        <v>36993</v>
      </c>
      <c r="B3" s="3"/>
      <c r="F3" s="4"/>
      <c r="G3" s="63"/>
      <c r="H3" s="65"/>
    </row>
    <row r="5" spans="1:9" s="55" customFormat="1" ht="9.75" customHeight="1" x14ac:dyDescent="0.2">
      <c r="A5" s="56" t="s">
        <v>475</v>
      </c>
      <c r="B5"/>
      <c r="C5"/>
      <c r="D5"/>
      <c r="E5"/>
      <c r="F5"/>
      <c r="G5"/>
      <c r="H5"/>
      <c r="I5"/>
    </row>
    <row r="6" spans="1:9" s="55" customFormat="1" ht="9.75" customHeight="1" x14ac:dyDescent="0.2">
      <c r="A6" s="56" t="s">
        <v>265</v>
      </c>
      <c r="B6"/>
      <c r="C6"/>
      <c r="D6"/>
      <c r="E6"/>
      <c r="F6"/>
      <c r="G6"/>
      <c r="H6"/>
      <c r="I6"/>
    </row>
    <row r="7" spans="1:9" s="55" customFormat="1" ht="9.75" customHeight="1" x14ac:dyDescent="0.2">
      <c r="A7" s="56" t="s">
        <v>430</v>
      </c>
      <c r="B7"/>
      <c r="C7"/>
      <c r="D7"/>
      <c r="E7"/>
      <c r="F7"/>
      <c r="G7"/>
      <c r="H7"/>
      <c r="I7"/>
    </row>
    <row r="8" spans="1:9" s="55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5" customFormat="1" ht="13.5" customHeight="1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7" t="s">
        <v>4</v>
      </c>
      <c r="F9" s="173" t="s">
        <v>6</v>
      </c>
      <c r="G9" s="173" t="s">
        <v>7</v>
      </c>
      <c r="H9" s="173" t="s">
        <v>8</v>
      </c>
      <c r="I9" s="175" t="s">
        <v>9</v>
      </c>
    </row>
    <row r="10" spans="1:9" s="55" customFormat="1" ht="25.5" customHeight="1" thickBot="1" x14ac:dyDescent="0.25">
      <c r="A10" s="176"/>
      <c r="B10" s="176"/>
      <c r="C10" s="174"/>
      <c r="D10" s="174"/>
      <c r="E10" s="58" t="s">
        <v>5</v>
      </c>
      <c r="F10" s="174"/>
      <c r="G10" s="174"/>
      <c r="H10" s="174"/>
      <c r="I10" s="176"/>
    </row>
    <row r="11" spans="1:9" s="55" customFormat="1" ht="10.5" customHeight="1" thickTop="1" thickBot="1" x14ac:dyDescent="0.25">
      <c r="A11" s="170" t="s">
        <v>353</v>
      </c>
      <c r="B11" s="171"/>
      <c r="C11" s="171"/>
      <c r="D11" s="171"/>
      <c r="E11" s="171"/>
      <c r="F11" s="171"/>
      <c r="G11" s="171"/>
      <c r="H11" s="171"/>
      <c r="I11" s="172"/>
    </row>
    <row r="12" spans="1:9" s="55" customFormat="1" ht="22.5" thickTop="1" thickBot="1" x14ac:dyDescent="0.25">
      <c r="A12" s="59" t="s">
        <v>431</v>
      </c>
      <c r="B12" s="59" t="s">
        <v>395</v>
      </c>
      <c r="C12" s="61">
        <v>47</v>
      </c>
      <c r="D12" s="61">
        <v>47</v>
      </c>
      <c r="E12" s="61">
        <v>47</v>
      </c>
      <c r="F12" s="61">
        <v>47</v>
      </c>
      <c r="G12" s="61" t="s">
        <v>432</v>
      </c>
      <c r="H12" s="62">
        <v>4800</v>
      </c>
      <c r="I12" s="59" t="s">
        <v>13</v>
      </c>
    </row>
    <row r="13" spans="1:9" s="55" customFormat="1" ht="22.5" thickTop="1" thickBot="1" x14ac:dyDescent="0.25">
      <c r="A13" s="59" t="s">
        <v>433</v>
      </c>
      <c r="B13" s="60">
        <v>37012</v>
      </c>
      <c r="C13" s="61">
        <v>63</v>
      </c>
      <c r="D13" s="61">
        <v>63</v>
      </c>
      <c r="E13" s="61">
        <v>63</v>
      </c>
      <c r="F13" s="61">
        <v>63</v>
      </c>
      <c r="G13" s="61" t="s">
        <v>434</v>
      </c>
      <c r="H13" s="62">
        <v>17600</v>
      </c>
      <c r="I13" s="59" t="s">
        <v>13</v>
      </c>
    </row>
    <row r="14" spans="1:9" s="55" customFormat="1" ht="14.25" thickTop="1" thickBot="1" x14ac:dyDescent="0.25">
      <c r="A14" s="170" t="s">
        <v>435</v>
      </c>
      <c r="B14" s="171"/>
      <c r="C14" s="171"/>
      <c r="D14" s="171"/>
      <c r="E14" s="171"/>
      <c r="F14" s="171"/>
      <c r="G14" s="171"/>
      <c r="H14" s="171"/>
      <c r="I14" s="172"/>
    </row>
    <row r="15" spans="1:9" s="55" customFormat="1" ht="22.5" thickTop="1" thickBot="1" x14ac:dyDescent="0.25">
      <c r="A15" s="59" t="s">
        <v>436</v>
      </c>
      <c r="B15" s="60">
        <v>37012</v>
      </c>
      <c r="C15" s="61">
        <v>37.25</v>
      </c>
      <c r="D15" s="61">
        <v>37.5</v>
      </c>
      <c r="E15" s="61">
        <v>37.375</v>
      </c>
      <c r="F15" s="61">
        <v>37.25</v>
      </c>
      <c r="G15" s="61" t="s">
        <v>437</v>
      </c>
      <c r="H15" s="62">
        <v>39200</v>
      </c>
      <c r="I15" s="59" t="s">
        <v>13</v>
      </c>
    </row>
    <row r="16" spans="1:9" s="55" customFormat="1" ht="22.5" thickTop="1" thickBot="1" x14ac:dyDescent="0.25">
      <c r="A16" s="59" t="s">
        <v>438</v>
      </c>
      <c r="B16" s="60">
        <v>37135</v>
      </c>
      <c r="C16" s="61">
        <v>40</v>
      </c>
      <c r="D16" s="61">
        <v>40</v>
      </c>
      <c r="E16" s="61">
        <v>40</v>
      </c>
      <c r="F16" s="61">
        <v>40</v>
      </c>
      <c r="G16" s="61" t="s">
        <v>439</v>
      </c>
      <c r="H16" s="62">
        <v>20800</v>
      </c>
      <c r="I16" s="59" t="s">
        <v>13</v>
      </c>
    </row>
    <row r="17" spans="1:9" s="55" customFormat="1" ht="14.25" thickTop="1" thickBot="1" x14ac:dyDescent="0.25">
      <c r="A17" s="170" t="s">
        <v>10</v>
      </c>
      <c r="B17" s="171"/>
      <c r="C17" s="171"/>
      <c r="D17" s="171"/>
      <c r="E17" s="171"/>
      <c r="F17" s="171"/>
      <c r="G17" s="171"/>
      <c r="H17" s="171"/>
      <c r="I17" s="172"/>
    </row>
    <row r="18" spans="1:9" s="55" customFormat="1" ht="22.5" thickTop="1" thickBot="1" x14ac:dyDescent="0.25">
      <c r="A18" s="59" t="s">
        <v>440</v>
      </c>
      <c r="B18" s="59" t="s">
        <v>395</v>
      </c>
      <c r="C18" s="61">
        <v>37</v>
      </c>
      <c r="D18" s="61">
        <v>49.75</v>
      </c>
      <c r="E18" s="61">
        <v>46.457000000000001</v>
      </c>
      <c r="F18" s="61">
        <v>39</v>
      </c>
      <c r="G18" s="61" t="s">
        <v>441</v>
      </c>
      <c r="H18" s="62">
        <v>36800</v>
      </c>
      <c r="I18" s="59" t="s">
        <v>13</v>
      </c>
    </row>
    <row r="19" spans="1:9" s="55" customFormat="1" ht="22.5" thickTop="1" thickBot="1" x14ac:dyDescent="0.25">
      <c r="A19" s="59" t="s">
        <v>323</v>
      </c>
      <c r="B19" s="59" t="s">
        <v>322</v>
      </c>
      <c r="C19" s="61">
        <v>50.25</v>
      </c>
      <c r="D19" s="61">
        <v>50.25</v>
      </c>
      <c r="E19" s="61">
        <v>50.25</v>
      </c>
      <c r="F19" s="61">
        <v>50.25</v>
      </c>
      <c r="G19" s="61" t="s">
        <v>442</v>
      </c>
      <c r="H19" s="62">
        <v>8800</v>
      </c>
      <c r="I19" s="59" t="s">
        <v>13</v>
      </c>
    </row>
    <row r="20" spans="1:9" s="55" customFormat="1" ht="22.5" thickTop="1" thickBot="1" x14ac:dyDescent="0.25">
      <c r="A20" s="59" t="s">
        <v>11</v>
      </c>
      <c r="B20" s="59" t="s">
        <v>12</v>
      </c>
      <c r="C20" s="61">
        <v>47.25</v>
      </c>
      <c r="D20" s="61">
        <v>47.75</v>
      </c>
      <c r="E20" s="61">
        <v>47.295000000000002</v>
      </c>
      <c r="F20" s="61">
        <v>47.25</v>
      </c>
      <c r="G20" s="61" t="s">
        <v>443</v>
      </c>
      <c r="H20" s="62">
        <v>8800</v>
      </c>
      <c r="I20" s="59" t="s">
        <v>13</v>
      </c>
    </row>
    <row r="21" spans="1:9" s="55" customFormat="1" ht="22.5" thickTop="1" thickBot="1" x14ac:dyDescent="0.25">
      <c r="A21" s="59" t="s">
        <v>392</v>
      </c>
      <c r="B21" s="59" t="s">
        <v>343</v>
      </c>
      <c r="C21" s="61">
        <v>47.5</v>
      </c>
      <c r="D21" s="61">
        <v>48.5</v>
      </c>
      <c r="E21" s="61">
        <v>48.296999999999997</v>
      </c>
      <c r="F21" s="61">
        <v>47.5</v>
      </c>
      <c r="G21" s="61" t="s">
        <v>444</v>
      </c>
      <c r="H21" s="62">
        <v>64000</v>
      </c>
      <c r="I21" s="59" t="s">
        <v>13</v>
      </c>
    </row>
    <row r="22" spans="1:9" s="55" customFormat="1" ht="22.5" thickTop="1" thickBot="1" x14ac:dyDescent="0.25">
      <c r="A22" s="59" t="s">
        <v>24</v>
      </c>
      <c r="B22" s="60">
        <v>37012</v>
      </c>
      <c r="C22" s="61">
        <v>51.1</v>
      </c>
      <c r="D22" s="61">
        <v>52</v>
      </c>
      <c r="E22" s="61">
        <v>51.295000000000002</v>
      </c>
      <c r="F22" s="61">
        <v>52</v>
      </c>
      <c r="G22" s="61" t="s">
        <v>443</v>
      </c>
      <c r="H22" s="62">
        <v>1355200</v>
      </c>
      <c r="I22" s="59" t="s">
        <v>13</v>
      </c>
    </row>
    <row r="23" spans="1:9" s="55" customFormat="1" ht="22.5" thickTop="1" thickBot="1" x14ac:dyDescent="0.25">
      <c r="A23" s="59" t="s">
        <v>35</v>
      </c>
      <c r="B23" s="60">
        <v>37043</v>
      </c>
      <c r="C23" s="61">
        <v>75.25</v>
      </c>
      <c r="D23" s="61">
        <v>75.75</v>
      </c>
      <c r="E23" s="61">
        <v>75.5</v>
      </c>
      <c r="F23" s="61">
        <v>75.75</v>
      </c>
      <c r="G23" s="61" t="s">
        <v>445</v>
      </c>
      <c r="H23" s="62">
        <v>33600</v>
      </c>
      <c r="I23" s="59" t="s">
        <v>13</v>
      </c>
    </row>
    <row r="24" spans="1:9" s="55" customFormat="1" ht="22.5" thickTop="1" thickBot="1" x14ac:dyDescent="0.25">
      <c r="A24" s="59" t="s">
        <v>393</v>
      </c>
      <c r="B24" s="59" t="s">
        <v>14</v>
      </c>
      <c r="C24" s="61">
        <v>120.75</v>
      </c>
      <c r="D24" s="61">
        <v>122</v>
      </c>
      <c r="E24" s="61">
        <v>121.65</v>
      </c>
      <c r="F24" s="61">
        <v>121.75</v>
      </c>
      <c r="G24" s="61" t="s">
        <v>446</v>
      </c>
      <c r="H24" s="62">
        <v>176000</v>
      </c>
      <c r="I24" s="59" t="s">
        <v>13</v>
      </c>
    </row>
    <row r="25" spans="1:9" s="55" customFormat="1" ht="22.5" thickTop="1" thickBot="1" x14ac:dyDescent="0.25">
      <c r="A25" s="59" t="s">
        <v>447</v>
      </c>
      <c r="B25" s="59" t="s">
        <v>322</v>
      </c>
      <c r="C25" s="61">
        <v>49</v>
      </c>
      <c r="D25" s="61">
        <v>49</v>
      </c>
      <c r="E25" s="61">
        <v>49</v>
      </c>
      <c r="F25" s="61">
        <v>49</v>
      </c>
      <c r="G25" s="61" t="s">
        <v>448</v>
      </c>
      <c r="H25" s="62">
        <v>17600</v>
      </c>
      <c r="I25" s="59" t="s">
        <v>13</v>
      </c>
    </row>
    <row r="26" spans="1:9" s="55" customFormat="1" ht="22.5" thickTop="1" thickBot="1" x14ac:dyDescent="0.25">
      <c r="A26" s="59" t="s">
        <v>373</v>
      </c>
      <c r="B26" s="60">
        <v>37012</v>
      </c>
      <c r="C26" s="61">
        <v>46.75</v>
      </c>
      <c r="D26" s="61">
        <v>46.75</v>
      </c>
      <c r="E26" s="61">
        <v>46.75</v>
      </c>
      <c r="F26" s="61">
        <v>46.75</v>
      </c>
      <c r="G26" s="61" t="s">
        <v>449</v>
      </c>
      <c r="H26" s="62">
        <v>52800</v>
      </c>
      <c r="I26" s="59" t="s">
        <v>13</v>
      </c>
    </row>
    <row r="27" spans="1:9" s="55" customFormat="1" ht="22.5" thickTop="1" thickBot="1" x14ac:dyDescent="0.25">
      <c r="A27" s="59" t="s">
        <v>450</v>
      </c>
      <c r="B27" s="59" t="s">
        <v>14</v>
      </c>
      <c r="C27" s="61">
        <v>115</v>
      </c>
      <c r="D27" s="61">
        <v>115</v>
      </c>
      <c r="E27" s="61">
        <v>115</v>
      </c>
      <c r="F27" s="61">
        <v>115</v>
      </c>
      <c r="G27" s="61" t="s">
        <v>451</v>
      </c>
      <c r="H27" s="62">
        <v>35200</v>
      </c>
      <c r="I27" s="59" t="s">
        <v>13</v>
      </c>
    </row>
    <row r="28" spans="1:9" s="55" customFormat="1" ht="22.5" thickTop="1" thickBot="1" x14ac:dyDescent="0.25">
      <c r="A28" s="59" t="s">
        <v>452</v>
      </c>
      <c r="B28" s="60">
        <v>37165</v>
      </c>
      <c r="C28" s="61">
        <v>41</v>
      </c>
      <c r="D28" s="61">
        <v>41</v>
      </c>
      <c r="E28" s="61">
        <v>41</v>
      </c>
      <c r="F28" s="61">
        <v>41</v>
      </c>
      <c r="G28" s="61" t="s">
        <v>453</v>
      </c>
      <c r="H28" s="62">
        <v>18400</v>
      </c>
      <c r="I28" s="59" t="s">
        <v>13</v>
      </c>
    </row>
    <row r="29" spans="1:9" s="55" customFormat="1" ht="22.5" thickTop="1" thickBot="1" x14ac:dyDescent="0.25">
      <c r="A29" s="59" t="s">
        <v>15</v>
      </c>
      <c r="B29" s="59" t="s">
        <v>12</v>
      </c>
      <c r="C29" s="61">
        <v>49.25</v>
      </c>
      <c r="D29" s="61">
        <v>49.25</v>
      </c>
      <c r="E29" s="61">
        <v>49.25</v>
      </c>
      <c r="F29" s="61">
        <v>49.25</v>
      </c>
      <c r="G29" s="61" t="s">
        <v>454</v>
      </c>
      <c r="H29" s="62">
        <v>1600</v>
      </c>
      <c r="I29" s="59" t="s">
        <v>13</v>
      </c>
    </row>
    <row r="30" spans="1:9" s="55" customFormat="1" ht="22.5" thickTop="1" thickBot="1" x14ac:dyDescent="0.25">
      <c r="A30" s="59" t="s">
        <v>394</v>
      </c>
      <c r="B30" s="59" t="s">
        <v>343</v>
      </c>
      <c r="C30" s="61">
        <v>54.5</v>
      </c>
      <c r="D30" s="61">
        <v>56</v>
      </c>
      <c r="E30" s="61">
        <v>55.436999999999998</v>
      </c>
      <c r="F30" s="61">
        <v>55</v>
      </c>
      <c r="G30" s="61" t="s">
        <v>455</v>
      </c>
      <c r="H30" s="62">
        <v>76000</v>
      </c>
      <c r="I30" s="59" t="s">
        <v>13</v>
      </c>
    </row>
    <row r="31" spans="1:9" s="55" customFormat="1" ht="22.5" thickTop="1" thickBot="1" x14ac:dyDescent="0.25">
      <c r="A31" s="59" t="s">
        <v>374</v>
      </c>
      <c r="B31" s="60">
        <v>37012</v>
      </c>
      <c r="C31" s="61">
        <v>59.75</v>
      </c>
      <c r="D31" s="61">
        <v>59.75</v>
      </c>
      <c r="E31" s="61">
        <v>59.75</v>
      </c>
      <c r="F31" s="61">
        <v>59.75</v>
      </c>
      <c r="G31" s="61" t="s">
        <v>456</v>
      </c>
      <c r="H31" s="62">
        <v>17600</v>
      </c>
      <c r="I31" s="59" t="s">
        <v>13</v>
      </c>
    </row>
    <row r="32" spans="1:9" s="55" customFormat="1" ht="22.5" thickTop="1" thickBot="1" x14ac:dyDescent="0.25">
      <c r="A32" s="59" t="s">
        <v>375</v>
      </c>
      <c r="B32" s="60">
        <v>37043</v>
      </c>
      <c r="C32" s="61">
        <v>85</v>
      </c>
      <c r="D32" s="61">
        <v>85.25</v>
      </c>
      <c r="E32" s="61">
        <v>85.125</v>
      </c>
      <c r="F32" s="61">
        <v>85.25</v>
      </c>
      <c r="G32" s="61" t="s">
        <v>457</v>
      </c>
      <c r="H32" s="62">
        <v>33600</v>
      </c>
      <c r="I32" s="59" t="s">
        <v>13</v>
      </c>
    </row>
    <row r="33" spans="1:9" s="55" customFormat="1" ht="22.5" thickTop="1" thickBot="1" x14ac:dyDescent="0.25">
      <c r="A33" s="59" t="s">
        <v>379</v>
      </c>
      <c r="B33" s="60">
        <v>37135</v>
      </c>
      <c r="C33" s="61">
        <v>52.5</v>
      </c>
      <c r="D33" s="61">
        <v>52.5</v>
      </c>
      <c r="E33" s="61">
        <v>52.5</v>
      </c>
      <c r="F33" s="61">
        <v>52.5</v>
      </c>
      <c r="G33" s="61" t="s">
        <v>458</v>
      </c>
      <c r="H33" s="62">
        <v>15200</v>
      </c>
      <c r="I33" s="59" t="s">
        <v>13</v>
      </c>
    </row>
    <row r="34" spans="1:9" s="55" customFormat="1" ht="22.5" thickTop="1" thickBot="1" x14ac:dyDescent="0.25">
      <c r="A34" s="59" t="s">
        <v>459</v>
      </c>
      <c r="B34" s="59" t="s">
        <v>460</v>
      </c>
      <c r="C34" s="61">
        <v>41.75</v>
      </c>
      <c r="D34" s="61">
        <v>41.75</v>
      </c>
      <c r="E34" s="61">
        <v>41.75</v>
      </c>
      <c r="F34" s="61">
        <v>41.75</v>
      </c>
      <c r="G34" s="61" t="s">
        <v>461</v>
      </c>
      <c r="H34" s="62">
        <v>33600</v>
      </c>
      <c r="I34" s="59" t="s">
        <v>13</v>
      </c>
    </row>
    <row r="35" spans="1:9" s="55" customFormat="1" ht="22.5" thickTop="1" thickBot="1" x14ac:dyDescent="0.25">
      <c r="A35" s="59" t="s">
        <v>462</v>
      </c>
      <c r="B35" s="59" t="s">
        <v>372</v>
      </c>
      <c r="C35" s="61">
        <v>47.5</v>
      </c>
      <c r="D35" s="61">
        <v>49</v>
      </c>
      <c r="E35" s="61">
        <v>48.063000000000002</v>
      </c>
      <c r="F35" s="61">
        <v>49</v>
      </c>
      <c r="G35" s="61" t="s">
        <v>463</v>
      </c>
      <c r="H35" s="62">
        <v>3200</v>
      </c>
      <c r="I35" s="59" t="s">
        <v>13</v>
      </c>
    </row>
    <row r="36" spans="1:9" s="55" customFormat="1" ht="22.5" thickTop="1" thickBot="1" x14ac:dyDescent="0.25">
      <c r="A36" s="59" t="s">
        <v>464</v>
      </c>
      <c r="B36" s="59" t="s">
        <v>372</v>
      </c>
      <c r="C36" s="61">
        <v>43.25</v>
      </c>
      <c r="D36" s="61">
        <v>44.25</v>
      </c>
      <c r="E36" s="61">
        <v>43.75</v>
      </c>
      <c r="F36" s="61">
        <v>44</v>
      </c>
      <c r="G36" s="61" t="s">
        <v>465</v>
      </c>
      <c r="H36" s="62">
        <v>4800</v>
      </c>
      <c r="I36" s="59" t="s">
        <v>13</v>
      </c>
    </row>
    <row r="37" spans="1:9" s="55" customFormat="1" ht="22.5" thickTop="1" thickBot="1" x14ac:dyDescent="0.25">
      <c r="A37" s="59" t="s">
        <v>466</v>
      </c>
      <c r="B37" s="59" t="s">
        <v>322</v>
      </c>
      <c r="C37" s="61">
        <v>48.75</v>
      </c>
      <c r="D37" s="61">
        <v>48.75</v>
      </c>
      <c r="E37" s="61">
        <v>48.75</v>
      </c>
      <c r="F37" s="61">
        <v>48.75</v>
      </c>
      <c r="G37" s="61" t="s">
        <v>467</v>
      </c>
      <c r="H37" s="62">
        <v>9600</v>
      </c>
      <c r="I37" s="59" t="s">
        <v>13</v>
      </c>
    </row>
    <row r="38" spans="1:9" s="55" customFormat="1" ht="22.5" thickTop="1" thickBot="1" x14ac:dyDescent="0.25">
      <c r="A38" s="59" t="s">
        <v>468</v>
      </c>
      <c r="B38" s="59" t="s">
        <v>395</v>
      </c>
      <c r="C38" s="61">
        <v>44</v>
      </c>
      <c r="D38" s="61">
        <v>51.75</v>
      </c>
      <c r="E38" s="61">
        <v>49.8</v>
      </c>
      <c r="F38" s="61">
        <v>51</v>
      </c>
      <c r="G38" s="61" t="s">
        <v>469</v>
      </c>
      <c r="H38" s="62">
        <v>4000</v>
      </c>
      <c r="I38" s="59" t="s">
        <v>13</v>
      </c>
    </row>
    <row r="39" spans="1:9" s="55" customFormat="1" ht="22.5" thickTop="1" thickBot="1" x14ac:dyDescent="0.25">
      <c r="A39" s="59" t="s">
        <v>16</v>
      </c>
      <c r="B39" s="59" t="s">
        <v>12</v>
      </c>
      <c r="C39" s="61">
        <v>44.5</v>
      </c>
      <c r="D39" s="61">
        <v>49.5</v>
      </c>
      <c r="E39" s="61">
        <v>45.706000000000003</v>
      </c>
      <c r="F39" s="61">
        <v>49.5</v>
      </c>
      <c r="G39" s="61" t="s">
        <v>470</v>
      </c>
      <c r="H39" s="62">
        <v>13600</v>
      </c>
      <c r="I39" s="59" t="s">
        <v>13</v>
      </c>
    </row>
    <row r="40" spans="1:9" s="55" customFormat="1" ht="22.5" thickTop="1" thickBot="1" x14ac:dyDescent="0.25">
      <c r="A40" s="59" t="s">
        <v>380</v>
      </c>
      <c r="B40" s="59" t="s">
        <v>343</v>
      </c>
      <c r="C40" s="61">
        <v>49</v>
      </c>
      <c r="D40" s="61">
        <v>50.5</v>
      </c>
      <c r="E40" s="61">
        <v>49.780999999999999</v>
      </c>
      <c r="F40" s="61">
        <v>50</v>
      </c>
      <c r="G40" s="61" t="s">
        <v>471</v>
      </c>
      <c r="H40" s="62">
        <v>32000</v>
      </c>
      <c r="I40" s="59" t="s">
        <v>13</v>
      </c>
    </row>
    <row r="41" spans="1:9" s="55" customFormat="1" ht="22.5" thickTop="1" thickBot="1" x14ac:dyDescent="0.25">
      <c r="A41" s="59" t="s">
        <v>344</v>
      </c>
      <c r="B41" s="60">
        <v>37012</v>
      </c>
      <c r="C41" s="61">
        <v>50.75</v>
      </c>
      <c r="D41" s="61">
        <v>51.5</v>
      </c>
      <c r="E41" s="61">
        <v>51.241</v>
      </c>
      <c r="F41" s="61">
        <v>51.5</v>
      </c>
      <c r="G41" s="61" t="s">
        <v>472</v>
      </c>
      <c r="H41" s="62">
        <v>299200</v>
      </c>
      <c r="I41" s="59" t="s">
        <v>13</v>
      </c>
    </row>
    <row r="42" spans="1:9" s="55" customFormat="1" ht="22.5" thickTop="1" thickBot="1" x14ac:dyDescent="0.25">
      <c r="A42" s="59" t="s">
        <v>361</v>
      </c>
      <c r="B42" s="60">
        <v>37043</v>
      </c>
      <c r="C42" s="61">
        <v>74.75</v>
      </c>
      <c r="D42" s="61">
        <v>74.75</v>
      </c>
      <c r="E42" s="61">
        <v>74.75</v>
      </c>
      <c r="F42" s="61">
        <v>74.75</v>
      </c>
      <c r="G42" s="61" t="s">
        <v>473</v>
      </c>
      <c r="H42" s="62">
        <v>16800</v>
      </c>
      <c r="I42" s="59" t="s">
        <v>13</v>
      </c>
    </row>
    <row r="43" spans="1:9" s="55" customFormat="1" ht="22.5" thickTop="1" thickBot="1" x14ac:dyDescent="0.25">
      <c r="A43" s="59" t="s">
        <v>474</v>
      </c>
      <c r="B43" s="59" t="s">
        <v>395</v>
      </c>
      <c r="C43" s="61">
        <v>43</v>
      </c>
      <c r="D43" s="61">
        <v>48.5</v>
      </c>
      <c r="E43" s="61">
        <v>45.75</v>
      </c>
      <c r="F43" s="61">
        <v>48.5</v>
      </c>
      <c r="G43" s="61" t="s">
        <v>469</v>
      </c>
      <c r="H43" s="62">
        <v>1600</v>
      </c>
      <c r="I43" s="59" t="s">
        <v>13</v>
      </c>
    </row>
    <row r="44" spans="1:9" s="55" customFormat="1" ht="14.25" thickTop="1" thickBot="1" x14ac:dyDescent="0.25">
      <c r="A44" s="59"/>
      <c r="B44" s="59"/>
      <c r="C44" s="61"/>
      <c r="D44" s="61"/>
      <c r="E44" s="61"/>
      <c r="F44" s="61"/>
      <c r="G44" s="61"/>
      <c r="H44" s="61"/>
      <c r="I44" s="59"/>
    </row>
    <row r="45" spans="1:9" s="55" customFormat="1" ht="14.25" thickTop="1" thickBot="1" x14ac:dyDescent="0.25">
      <c r="A45" s="59"/>
      <c r="B45" s="59"/>
      <c r="C45" s="61"/>
      <c r="D45" s="61"/>
      <c r="E45" s="61"/>
      <c r="F45" s="61"/>
      <c r="G45" s="61"/>
      <c r="H45" s="62"/>
      <c r="I45" s="59"/>
    </row>
    <row r="46" spans="1:9" s="55" customFormat="1" ht="14.25" thickTop="1" thickBot="1" x14ac:dyDescent="0.25">
      <c r="A46" s="59"/>
      <c r="B46" s="60"/>
      <c r="C46" s="61"/>
      <c r="D46" s="61"/>
      <c r="E46" s="61"/>
      <c r="F46" s="61"/>
      <c r="G46" s="61"/>
      <c r="H46" s="62"/>
      <c r="I46" s="59"/>
    </row>
    <row r="47" spans="1:9" s="55" customFormat="1" ht="14.25" thickTop="1" thickBot="1" x14ac:dyDescent="0.25">
      <c r="A47" s="59"/>
      <c r="B47" s="60"/>
      <c r="C47" s="61"/>
      <c r="D47" s="61"/>
      <c r="E47" s="61"/>
      <c r="F47" s="61"/>
      <c r="G47" s="61"/>
      <c r="H47" s="62"/>
      <c r="I47" s="59"/>
    </row>
    <row r="48" spans="1:9" s="55" customFormat="1" ht="14.25" thickTop="1" thickBot="1" x14ac:dyDescent="0.25">
      <c r="A48" s="59"/>
      <c r="B48" s="59"/>
      <c r="C48" s="61"/>
      <c r="D48" s="61"/>
      <c r="E48" s="61"/>
      <c r="F48" s="61"/>
      <c r="G48" s="61"/>
      <c r="H48" s="62"/>
      <c r="I48" s="59"/>
    </row>
    <row r="49" spans="1:9" s="55" customFormat="1" ht="14.25" thickTop="1" thickBot="1" x14ac:dyDescent="0.25">
      <c r="A49" s="59"/>
      <c r="B49" s="59"/>
      <c r="C49" s="61"/>
      <c r="D49" s="61"/>
      <c r="E49" s="61"/>
      <c r="F49" s="61"/>
      <c r="G49" s="61"/>
      <c r="H49" s="62"/>
      <c r="I49" s="59"/>
    </row>
    <row r="50" spans="1:9" s="55" customFormat="1" ht="14.25" thickTop="1" thickBot="1" x14ac:dyDescent="0.25">
      <c r="A50" s="59"/>
      <c r="B50" s="60"/>
      <c r="C50" s="61"/>
      <c r="D50" s="61"/>
      <c r="E50" s="61"/>
      <c r="F50" s="61"/>
      <c r="G50" s="61"/>
      <c r="H50" s="62"/>
      <c r="I50" s="59"/>
    </row>
    <row r="51" spans="1:9" s="55" customFormat="1" ht="14.25" thickTop="1" thickBot="1" x14ac:dyDescent="0.25">
      <c r="A51" s="59"/>
      <c r="B51" s="60"/>
      <c r="C51" s="61"/>
      <c r="D51" s="61"/>
      <c r="E51" s="61"/>
      <c r="F51" s="61"/>
      <c r="G51" s="61"/>
      <c r="H51" s="62"/>
      <c r="I51" s="59"/>
    </row>
    <row r="52" spans="1:9" s="55" customFormat="1" ht="14.25" thickTop="1" thickBot="1" x14ac:dyDescent="0.25">
      <c r="A52" s="59"/>
      <c r="B52" s="60"/>
      <c r="C52" s="61"/>
      <c r="D52" s="61"/>
      <c r="E52" s="61"/>
      <c r="F52" s="61"/>
      <c r="G52" s="61"/>
      <c r="H52" s="62"/>
      <c r="I52" s="59"/>
    </row>
    <row r="53" spans="1:9" s="55" customFormat="1" ht="14.25" thickTop="1" thickBot="1" x14ac:dyDescent="0.25">
      <c r="A53" s="59"/>
      <c r="B53" s="59"/>
      <c r="C53" s="61"/>
      <c r="D53" s="61"/>
      <c r="E53" s="61"/>
      <c r="F53" s="61"/>
      <c r="G53" s="61"/>
      <c r="H53" s="62"/>
      <c r="I53" s="59"/>
    </row>
    <row r="54" spans="1:9" s="55" customFormat="1" ht="14.25" thickTop="1" thickBot="1" x14ac:dyDescent="0.25">
      <c r="A54" s="59"/>
      <c r="B54" s="59"/>
      <c r="C54" s="61"/>
      <c r="D54" s="61"/>
      <c r="E54" s="61"/>
      <c r="F54" s="61"/>
      <c r="G54" s="61"/>
      <c r="H54" s="61"/>
      <c r="I54" s="59"/>
    </row>
    <row r="55" spans="1:9" s="55" customFormat="1" ht="14.25" thickTop="1" thickBot="1" x14ac:dyDescent="0.25">
      <c r="A55" s="59"/>
      <c r="B55" s="59"/>
      <c r="C55" s="61"/>
      <c r="D55" s="61"/>
      <c r="E55" s="61"/>
      <c r="F55" s="61"/>
      <c r="G55" s="61"/>
      <c r="H55" s="61"/>
      <c r="I55" s="59"/>
    </row>
    <row r="56" spans="1:9" s="55" customFormat="1" ht="14.25" thickTop="1" thickBot="1" x14ac:dyDescent="0.25">
      <c r="A56" s="59"/>
      <c r="B56" s="59"/>
      <c r="C56" s="61"/>
      <c r="D56" s="61"/>
      <c r="E56" s="61"/>
      <c r="F56" s="61"/>
      <c r="G56" s="61"/>
      <c r="H56" s="62"/>
      <c r="I56" s="59"/>
    </row>
    <row r="57" spans="1:9" ht="13.5" thickTop="1" x14ac:dyDescent="0.2"/>
  </sheetData>
  <mergeCells count="11">
    <mergeCell ref="D9:D10"/>
    <mergeCell ref="A14:I14"/>
    <mergeCell ref="A17:I17"/>
    <mergeCell ref="A11:I11"/>
    <mergeCell ref="G9:G10"/>
    <mergeCell ref="H9:H10"/>
    <mergeCell ref="I9:I10"/>
    <mergeCell ref="F9:F10"/>
    <mergeCell ref="A9:A10"/>
    <mergeCell ref="B9:B10"/>
    <mergeCell ref="C9:C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>
      <selection activeCell="B36" sqref="B36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4" t="s">
        <v>267</v>
      </c>
      <c r="F1" s="5"/>
      <c r="G1" s="6" t="s">
        <v>31</v>
      </c>
      <c r="H1" s="1">
        <f>SUM(H11:H990)</f>
        <v>20200000</v>
      </c>
    </row>
    <row r="2" spans="1:12" ht="15.75" x14ac:dyDescent="0.25">
      <c r="A2" s="18" t="s">
        <v>29</v>
      </c>
      <c r="F2" s="63"/>
      <c r="G2" s="67"/>
      <c r="H2" s="65"/>
    </row>
    <row r="3" spans="1:12" x14ac:dyDescent="0.2">
      <c r="A3" s="103">
        <f>'E-Mail'!$B$1</f>
        <v>36993</v>
      </c>
      <c r="F3" s="63"/>
      <c r="G3" s="67"/>
      <c r="H3" s="65"/>
    </row>
    <row r="5" spans="1:12" ht="9.75" customHeight="1" x14ac:dyDescent="0.2">
      <c r="A5" s="56" t="s">
        <v>319</v>
      </c>
      <c r="J5" s="55"/>
      <c r="K5" s="55"/>
      <c r="L5" s="55"/>
    </row>
    <row r="6" spans="1:12" ht="9.75" customHeight="1" x14ac:dyDescent="0.2">
      <c r="A6" s="56" t="s">
        <v>265</v>
      </c>
      <c r="J6" s="55"/>
      <c r="K6" s="55"/>
      <c r="L6" s="55"/>
    </row>
    <row r="7" spans="1:12" ht="9.75" customHeight="1" x14ac:dyDescent="0.2">
      <c r="A7" s="56" t="s">
        <v>430</v>
      </c>
      <c r="J7" s="55"/>
      <c r="K7" s="55"/>
      <c r="L7" s="55"/>
    </row>
    <row r="8" spans="1:12" ht="9.75" customHeight="1" thickBot="1" x14ac:dyDescent="0.25">
      <c r="J8" s="55"/>
      <c r="K8" s="55"/>
      <c r="L8" s="55"/>
    </row>
    <row r="9" spans="1:12" ht="13.5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7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5"/>
      <c r="K9" s="55"/>
      <c r="L9" s="55"/>
    </row>
    <row r="10" spans="1:12" ht="25.5" customHeight="1" thickBot="1" x14ac:dyDescent="0.25">
      <c r="A10" s="176"/>
      <c r="B10" s="176"/>
      <c r="C10" s="174"/>
      <c r="D10" s="174"/>
      <c r="E10" s="58" t="s">
        <v>5</v>
      </c>
      <c r="F10" s="174"/>
      <c r="G10" s="174"/>
      <c r="H10" s="174"/>
      <c r="I10" s="176"/>
      <c r="J10" s="55"/>
      <c r="K10" s="55"/>
      <c r="L10" s="55"/>
    </row>
    <row r="11" spans="1:12" ht="10.5" customHeight="1" thickTop="1" thickBot="1" x14ac:dyDescent="0.25">
      <c r="A11" s="170" t="s">
        <v>17</v>
      </c>
      <c r="B11" s="171"/>
      <c r="C11" s="171"/>
      <c r="D11" s="171"/>
      <c r="E11" s="171"/>
      <c r="F11" s="171"/>
      <c r="G11" s="171"/>
      <c r="H11" s="171"/>
      <c r="I11" s="172"/>
      <c r="J11" s="55"/>
      <c r="K11" s="55"/>
      <c r="L11" s="55"/>
    </row>
    <row r="12" spans="1:12" ht="14.25" customHeight="1" thickTop="1" thickBot="1" x14ac:dyDescent="0.25">
      <c r="A12" s="59" t="s">
        <v>324</v>
      </c>
      <c r="B12" s="59" t="s">
        <v>18</v>
      </c>
      <c r="C12" s="61">
        <v>5.24</v>
      </c>
      <c r="D12" s="61">
        <v>5.25</v>
      </c>
      <c r="E12" s="61">
        <v>5.2450000000000001</v>
      </c>
      <c r="F12" s="61">
        <v>5.25</v>
      </c>
      <c r="G12" s="61" t="s">
        <v>476</v>
      </c>
      <c r="H12" s="62">
        <v>40000</v>
      </c>
      <c r="I12" s="59" t="s">
        <v>19</v>
      </c>
      <c r="J12" s="55"/>
      <c r="K12" s="55"/>
      <c r="L12" s="55"/>
    </row>
    <row r="13" spans="1:12" ht="10.5" customHeight="1" thickTop="1" thickBot="1" x14ac:dyDescent="0.25">
      <c r="A13" s="59" t="s">
        <v>325</v>
      </c>
      <c r="B13" s="59" t="s">
        <v>18</v>
      </c>
      <c r="C13" s="61">
        <v>5.57</v>
      </c>
      <c r="D13" s="61">
        <v>5.6849999999999996</v>
      </c>
      <c r="E13" s="61">
        <v>5.6139999999999999</v>
      </c>
      <c r="F13" s="61">
        <v>5.6849999999999996</v>
      </c>
      <c r="G13" s="61" t="s">
        <v>477</v>
      </c>
      <c r="H13" s="62">
        <v>830000</v>
      </c>
      <c r="I13" s="59" t="s">
        <v>19</v>
      </c>
      <c r="J13" s="55"/>
      <c r="K13" s="55"/>
      <c r="L13" s="55"/>
    </row>
    <row r="14" spans="1:12" ht="14.25" customHeight="1" thickTop="1" thickBot="1" x14ac:dyDescent="0.25">
      <c r="A14" s="59" t="s">
        <v>396</v>
      </c>
      <c r="B14" s="59" t="s">
        <v>18</v>
      </c>
      <c r="C14" s="61">
        <v>5.33</v>
      </c>
      <c r="D14" s="61">
        <v>5.33</v>
      </c>
      <c r="E14" s="61">
        <v>5.33</v>
      </c>
      <c r="F14" s="61">
        <v>5.33</v>
      </c>
      <c r="G14" s="61" t="s">
        <v>478</v>
      </c>
      <c r="H14" s="62">
        <v>20000</v>
      </c>
      <c r="I14" s="59" t="s">
        <v>19</v>
      </c>
      <c r="J14" s="55"/>
      <c r="K14" s="55"/>
      <c r="L14" s="55"/>
    </row>
    <row r="15" spans="1:12" ht="14.25" customHeight="1" thickTop="1" thickBot="1" x14ac:dyDescent="0.25">
      <c r="A15" s="59" t="s">
        <v>326</v>
      </c>
      <c r="B15" s="59" t="s">
        <v>18</v>
      </c>
      <c r="C15" s="61">
        <v>5.26</v>
      </c>
      <c r="D15" s="61">
        <v>5.32</v>
      </c>
      <c r="E15" s="61">
        <v>5.3040000000000003</v>
      </c>
      <c r="F15" s="61">
        <v>5.3</v>
      </c>
      <c r="G15" s="61" t="s">
        <v>479</v>
      </c>
      <c r="H15" s="62">
        <v>260000</v>
      </c>
      <c r="I15" s="59" t="s">
        <v>19</v>
      </c>
      <c r="J15" s="55"/>
      <c r="K15" s="55"/>
      <c r="L15" s="55"/>
    </row>
    <row r="16" spans="1:12" ht="14.25" customHeight="1" thickTop="1" thickBot="1" x14ac:dyDescent="0.25">
      <c r="A16" s="59" t="s">
        <v>20</v>
      </c>
      <c r="B16" s="59" t="s">
        <v>18</v>
      </c>
      <c r="C16" s="61">
        <v>5.625</v>
      </c>
      <c r="D16" s="61">
        <v>5.69</v>
      </c>
      <c r="E16" s="61">
        <v>5.65</v>
      </c>
      <c r="F16" s="61">
        <v>5.65</v>
      </c>
      <c r="G16" s="61" t="s">
        <v>480</v>
      </c>
      <c r="H16" s="62">
        <v>240000</v>
      </c>
      <c r="I16" s="59" t="s">
        <v>19</v>
      </c>
      <c r="J16" s="55"/>
      <c r="K16" s="55"/>
      <c r="L16" s="55"/>
    </row>
    <row r="17" spans="1:12" ht="14.25" customHeight="1" thickTop="1" thickBot="1" x14ac:dyDescent="0.25">
      <c r="A17" s="59" t="s">
        <v>327</v>
      </c>
      <c r="B17" s="59" t="s">
        <v>18</v>
      </c>
      <c r="C17" s="61">
        <v>5.585</v>
      </c>
      <c r="D17" s="61">
        <v>5.6050000000000004</v>
      </c>
      <c r="E17" s="61">
        <v>5.5970000000000004</v>
      </c>
      <c r="F17" s="61">
        <v>5.6050000000000004</v>
      </c>
      <c r="G17" s="61" t="s">
        <v>481</v>
      </c>
      <c r="H17" s="62">
        <v>140000</v>
      </c>
      <c r="I17" s="59" t="s">
        <v>19</v>
      </c>
      <c r="J17" s="55"/>
      <c r="K17" s="55"/>
      <c r="L17" s="55"/>
    </row>
    <row r="18" spans="1:12" ht="14.25" customHeight="1" thickTop="1" thickBot="1" x14ac:dyDescent="0.25">
      <c r="A18" s="59" t="s">
        <v>328</v>
      </c>
      <c r="B18" s="59" t="s">
        <v>18</v>
      </c>
      <c r="C18" s="61">
        <v>5.15</v>
      </c>
      <c r="D18" s="61">
        <v>5.29</v>
      </c>
      <c r="E18" s="61">
        <v>5.2409999999999997</v>
      </c>
      <c r="F18" s="61">
        <v>5.16</v>
      </c>
      <c r="G18" s="61" t="s">
        <v>481</v>
      </c>
      <c r="H18" s="62">
        <v>620000</v>
      </c>
      <c r="I18" s="59" t="s">
        <v>19</v>
      </c>
      <c r="J18" s="55"/>
      <c r="K18" s="55"/>
      <c r="L18" s="55"/>
    </row>
    <row r="19" spans="1:12" ht="14.25" customHeight="1" thickTop="1" thickBot="1" x14ac:dyDescent="0.25">
      <c r="A19" s="59" t="s">
        <v>345</v>
      </c>
      <c r="B19" s="59" t="s">
        <v>18</v>
      </c>
      <c r="C19" s="61">
        <v>4.8</v>
      </c>
      <c r="D19" s="61">
        <v>4.8499999999999996</v>
      </c>
      <c r="E19" s="61">
        <v>4.8239999999999998</v>
      </c>
      <c r="F19" s="61">
        <v>4.8</v>
      </c>
      <c r="G19" s="61" t="s">
        <v>481</v>
      </c>
      <c r="H19" s="62">
        <v>520000</v>
      </c>
      <c r="I19" s="59" t="s">
        <v>19</v>
      </c>
      <c r="J19" s="55"/>
      <c r="K19" s="55"/>
      <c r="L19" s="55"/>
    </row>
    <row r="20" spans="1:12" ht="14.25" customHeight="1" thickTop="1" thickBot="1" x14ac:dyDescent="0.25">
      <c r="A20" s="59" t="s">
        <v>482</v>
      </c>
      <c r="B20" s="59" t="s">
        <v>18</v>
      </c>
      <c r="C20" s="61">
        <v>5.3</v>
      </c>
      <c r="D20" s="61">
        <v>5.3</v>
      </c>
      <c r="E20" s="61">
        <v>5.3</v>
      </c>
      <c r="F20" s="61">
        <v>5.3</v>
      </c>
      <c r="G20" s="61" t="s">
        <v>483</v>
      </c>
      <c r="H20" s="62">
        <v>60000</v>
      </c>
      <c r="I20" s="59" t="s">
        <v>19</v>
      </c>
      <c r="J20" s="55"/>
      <c r="K20" s="55"/>
      <c r="L20" s="55"/>
    </row>
    <row r="21" spans="1:12" ht="14.25" customHeight="1" thickTop="1" thickBot="1" x14ac:dyDescent="0.25">
      <c r="A21" s="59" t="s">
        <v>21</v>
      </c>
      <c r="B21" s="59" t="s">
        <v>18</v>
      </c>
      <c r="C21" s="61">
        <v>5.31</v>
      </c>
      <c r="D21" s="61">
        <v>5.3550000000000004</v>
      </c>
      <c r="E21" s="61">
        <v>5.3339999999999996</v>
      </c>
      <c r="F21" s="61">
        <v>5.3150000000000004</v>
      </c>
      <c r="G21" s="61" t="s">
        <v>484</v>
      </c>
      <c r="H21" s="62">
        <v>270000</v>
      </c>
      <c r="I21" s="59" t="s">
        <v>19</v>
      </c>
      <c r="J21" s="55"/>
      <c r="K21" s="55"/>
      <c r="L21" s="55"/>
    </row>
    <row r="22" spans="1:12" ht="14.25" customHeight="1" thickTop="1" thickBot="1" x14ac:dyDescent="0.25">
      <c r="A22" s="59" t="s">
        <v>365</v>
      </c>
      <c r="B22" s="59" t="s">
        <v>18</v>
      </c>
      <c r="C22" s="61">
        <v>5</v>
      </c>
      <c r="D22" s="61">
        <v>5.09</v>
      </c>
      <c r="E22" s="61">
        <v>5.0540000000000003</v>
      </c>
      <c r="F22" s="61">
        <v>5.03</v>
      </c>
      <c r="G22" s="61" t="s">
        <v>485</v>
      </c>
      <c r="H22" s="62">
        <v>160000</v>
      </c>
      <c r="I22" s="59" t="s">
        <v>19</v>
      </c>
      <c r="J22" s="55"/>
      <c r="K22" s="55"/>
      <c r="L22" s="55"/>
    </row>
    <row r="23" spans="1:12" ht="14.25" customHeight="1" thickTop="1" thickBot="1" x14ac:dyDescent="0.25">
      <c r="A23" s="59" t="s">
        <v>329</v>
      </c>
      <c r="B23" s="59" t="s">
        <v>18</v>
      </c>
      <c r="C23" s="61">
        <v>5.59</v>
      </c>
      <c r="D23" s="61">
        <v>5.63</v>
      </c>
      <c r="E23" s="61">
        <v>5.6159999999999997</v>
      </c>
      <c r="F23" s="61">
        <v>5.625</v>
      </c>
      <c r="G23" s="61" t="s">
        <v>486</v>
      </c>
      <c r="H23" s="62">
        <v>80000</v>
      </c>
      <c r="I23" s="59" t="s">
        <v>19</v>
      </c>
      <c r="J23" s="55"/>
      <c r="K23" s="55"/>
      <c r="L23" s="55"/>
    </row>
    <row r="24" spans="1:12" ht="14.25" customHeight="1" thickTop="1" thickBot="1" x14ac:dyDescent="0.25">
      <c r="A24" s="59" t="s">
        <v>330</v>
      </c>
      <c r="B24" s="59" t="s">
        <v>18</v>
      </c>
      <c r="C24" s="61">
        <v>5.2450000000000001</v>
      </c>
      <c r="D24" s="61">
        <v>5.29</v>
      </c>
      <c r="E24" s="61">
        <v>5.27</v>
      </c>
      <c r="F24" s="61">
        <v>5.2750000000000004</v>
      </c>
      <c r="G24" s="61" t="s">
        <v>487</v>
      </c>
      <c r="H24" s="62">
        <v>320000</v>
      </c>
      <c r="I24" s="59" t="s">
        <v>19</v>
      </c>
      <c r="J24" s="55"/>
      <c r="K24" s="55"/>
      <c r="L24" s="55"/>
    </row>
    <row r="25" spans="1:12" ht="14.25" customHeight="1" thickTop="1" thickBot="1" x14ac:dyDescent="0.25">
      <c r="A25" s="59" t="s">
        <v>346</v>
      </c>
      <c r="B25" s="59" t="s">
        <v>18</v>
      </c>
      <c r="C25" s="61">
        <v>5.21</v>
      </c>
      <c r="D25" s="61">
        <v>5.22</v>
      </c>
      <c r="E25" s="61">
        <v>5.2149999999999999</v>
      </c>
      <c r="F25" s="61">
        <v>5.2130000000000001</v>
      </c>
      <c r="G25" s="61" t="s">
        <v>486</v>
      </c>
      <c r="H25" s="62">
        <v>50000</v>
      </c>
      <c r="I25" s="59" t="s">
        <v>19</v>
      </c>
      <c r="J25" s="55"/>
      <c r="K25" s="55"/>
      <c r="L25" s="55"/>
    </row>
    <row r="26" spans="1:12" ht="14.25" customHeight="1" thickTop="1" thickBot="1" x14ac:dyDescent="0.25">
      <c r="A26" s="59" t="s">
        <v>331</v>
      </c>
      <c r="B26" s="59" t="s">
        <v>18</v>
      </c>
      <c r="C26" s="61">
        <v>5.4550000000000001</v>
      </c>
      <c r="D26" s="61">
        <v>5.4829999999999997</v>
      </c>
      <c r="E26" s="61">
        <v>5.4690000000000003</v>
      </c>
      <c r="F26" s="61">
        <v>5.4829999999999997</v>
      </c>
      <c r="G26" s="61" t="s">
        <v>481</v>
      </c>
      <c r="H26" s="62">
        <v>440000</v>
      </c>
      <c r="I26" s="59" t="s">
        <v>19</v>
      </c>
      <c r="J26" s="55"/>
      <c r="K26" s="55"/>
      <c r="L26" s="55"/>
    </row>
    <row r="27" spans="1:12" ht="14.25" customHeight="1" thickTop="1" thickBot="1" x14ac:dyDescent="0.25">
      <c r="A27" s="59" t="s">
        <v>332</v>
      </c>
      <c r="B27" s="59" t="s">
        <v>18</v>
      </c>
      <c r="C27" s="61">
        <v>5.46</v>
      </c>
      <c r="D27" s="61">
        <v>5.4779999999999998</v>
      </c>
      <c r="E27" s="61">
        <v>5.4710000000000001</v>
      </c>
      <c r="F27" s="61">
        <v>5.46</v>
      </c>
      <c r="G27" s="61" t="s">
        <v>488</v>
      </c>
      <c r="H27" s="62">
        <v>60000</v>
      </c>
      <c r="I27" s="59" t="s">
        <v>19</v>
      </c>
      <c r="J27" s="55"/>
      <c r="K27" s="55"/>
      <c r="L27" s="55"/>
    </row>
    <row r="28" spans="1:12" ht="14.25" customHeight="1" thickTop="1" thickBot="1" x14ac:dyDescent="0.25">
      <c r="A28" s="59" t="s">
        <v>412</v>
      </c>
      <c r="B28" s="59" t="s">
        <v>18</v>
      </c>
      <c r="C28" s="61">
        <v>5.2</v>
      </c>
      <c r="D28" s="61">
        <v>5.2</v>
      </c>
      <c r="E28" s="61">
        <v>5.2</v>
      </c>
      <c r="F28" s="61">
        <v>5.2</v>
      </c>
      <c r="G28" s="61" t="s">
        <v>453</v>
      </c>
      <c r="H28" s="62">
        <v>40000</v>
      </c>
      <c r="I28" s="59" t="s">
        <v>19</v>
      </c>
      <c r="J28" s="55"/>
      <c r="K28" s="55"/>
      <c r="L28" s="55"/>
    </row>
    <row r="29" spans="1:12" ht="14.25" customHeight="1" thickTop="1" thickBot="1" x14ac:dyDescent="0.25">
      <c r="A29" s="59" t="s">
        <v>397</v>
      </c>
      <c r="B29" s="59" t="s">
        <v>18</v>
      </c>
      <c r="C29" s="61">
        <v>5.24</v>
      </c>
      <c r="D29" s="61">
        <v>5.24</v>
      </c>
      <c r="E29" s="61">
        <v>5.24</v>
      </c>
      <c r="F29" s="61">
        <v>5.24</v>
      </c>
      <c r="G29" s="61" t="s">
        <v>489</v>
      </c>
      <c r="H29" s="62">
        <v>10000</v>
      </c>
      <c r="I29" s="59" t="s">
        <v>19</v>
      </c>
      <c r="J29" s="55"/>
      <c r="K29" s="55"/>
      <c r="L29" s="55"/>
    </row>
    <row r="30" spans="1:12" ht="14.25" customHeight="1" thickTop="1" thickBot="1" x14ac:dyDescent="0.25">
      <c r="A30" s="59" t="s">
        <v>333</v>
      </c>
      <c r="B30" s="59" t="s">
        <v>18</v>
      </c>
      <c r="C30" s="61">
        <v>5.32</v>
      </c>
      <c r="D30" s="61">
        <v>5.3449999999999998</v>
      </c>
      <c r="E30" s="61">
        <v>5.34</v>
      </c>
      <c r="F30" s="61">
        <v>5.3449999999999998</v>
      </c>
      <c r="G30" s="61" t="s">
        <v>490</v>
      </c>
      <c r="H30" s="62">
        <v>150000</v>
      </c>
      <c r="I30" s="59" t="s">
        <v>19</v>
      </c>
      <c r="J30" s="55"/>
      <c r="K30" s="55"/>
      <c r="L30" s="55"/>
    </row>
    <row r="31" spans="1:12" ht="14.25" customHeight="1" thickTop="1" thickBot="1" x14ac:dyDescent="0.25">
      <c r="A31" s="59" t="s">
        <v>491</v>
      </c>
      <c r="B31" s="59" t="s">
        <v>18</v>
      </c>
      <c r="C31" s="61">
        <v>5.38</v>
      </c>
      <c r="D31" s="61">
        <v>5.38</v>
      </c>
      <c r="E31" s="61">
        <v>5.38</v>
      </c>
      <c r="F31" s="61">
        <v>5.38</v>
      </c>
      <c r="G31" s="61" t="s">
        <v>492</v>
      </c>
      <c r="H31" s="62">
        <v>20000</v>
      </c>
      <c r="I31" s="59" t="s">
        <v>19</v>
      </c>
      <c r="J31" s="55"/>
      <c r="K31" s="55"/>
      <c r="L31" s="55"/>
    </row>
    <row r="32" spans="1:12" ht="14.25" customHeight="1" thickTop="1" thickBot="1" x14ac:dyDescent="0.25">
      <c r="A32" s="59" t="s">
        <v>381</v>
      </c>
      <c r="B32" s="59" t="s">
        <v>18</v>
      </c>
      <c r="C32" s="61">
        <v>12</v>
      </c>
      <c r="D32" s="61">
        <v>12.5</v>
      </c>
      <c r="E32" s="61">
        <v>12.25</v>
      </c>
      <c r="F32" s="61">
        <v>12.5</v>
      </c>
      <c r="G32" s="61" t="s">
        <v>493</v>
      </c>
      <c r="H32" s="62">
        <v>120000</v>
      </c>
      <c r="I32" s="59" t="s">
        <v>19</v>
      </c>
      <c r="J32" s="55"/>
      <c r="K32" s="55"/>
      <c r="L32" s="55"/>
    </row>
    <row r="33" spans="1:12" ht="14.25" customHeight="1" thickTop="1" thickBot="1" x14ac:dyDescent="0.25">
      <c r="A33" s="59" t="s">
        <v>382</v>
      </c>
      <c r="B33" s="59" t="s">
        <v>18</v>
      </c>
      <c r="C33" s="61">
        <v>11.7</v>
      </c>
      <c r="D33" s="61">
        <v>12</v>
      </c>
      <c r="E33" s="61">
        <v>11.9</v>
      </c>
      <c r="F33" s="61">
        <v>11.7</v>
      </c>
      <c r="G33" s="61" t="s">
        <v>486</v>
      </c>
      <c r="H33" s="62">
        <v>120000</v>
      </c>
      <c r="I33" s="59" t="s">
        <v>19</v>
      </c>
      <c r="J33" s="55"/>
      <c r="K33" s="55"/>
      <c r="L33" s="55"/>
    </row>
    <row r="34" spans="1:12" ht="14.25" customHeight="1" thickTop="1" thickBot="1" x14ac:dyDescent="0.25">
      <c r="A34" s="59" t="s">
        <v>494</v>
      </c>
      <c r="B34" s="59" t="s">
        <v>18</v>
      </c>
      <c r="C34" s="61">
        <v>5.4749999999999996</v>
      </c>
      <c r="D34" s="61">
        <v>5.4749999999999996</v>
      </c>
      <c r="E34" s="61">
        <v>5.4749999999999996</v>
      </c>
      <c r="F34" s="61">
        <v>5.4749999999999996</v>
      </c>
      <c r="G34" s="61" t="s">
        <v>495</v>
      </c>
      <c r="H34" s="62">
        <v>20000</v>
      </c>
      <c r="I34" s="59" t="s">
        <v>19</v>
      </c>
      <c r="J34" s="55"/>
      <c r="K34" s="55"/>
      <c r="L34" s="55"/>
    </row>
    <row r="35" spans="1:12" ht="14.25" customHeight="1" thickTop="1" thickBot="1" x14ac:dyDescent="0.25">
      <c r="A35" s="59" t="s">
        <v>366</v>
      </c>
      <c r="B35" s="59" t="s">
        <v>18</v>
      </c>
      <c r="C35" s="61">
        <v>13.4</v>
      </c>
      <c r="D35" s="61">
        <v>13.5</v>
      </c>
      <c r="E35" s="61">
        <v>13.438000000000001</v>
      </c>
      <c r="F35" s="61">
        <v>13.45</v>
      </c>
      <c r="G35" s="61" t="s">
        <v>496</v>
      </c>
      <c r="H35" s="62">
        <v>160000</v>
      </c>
      <c r="I35" s="59" t="s">
        <v>19</v>
      </c>
      <c r="J35" s="55"/>
      <c r="K35" s="55"/>
      <c r="L35" s="55"/>
    </row>
    <row r="36" spans="1:12" ht="14.25" customHeight="1" thickTop="1" thickBot="1" x14ac:dyDescent="0.25">
      <c r="A36" s="59" t="s">
        <v>367</v>
      </c>
      <c r="B36" s="59" t="s">
        <v>18</v>
      </c>
      <c r="C36" s="61">
        <v>13.4</v>
      </c>
      <c r="D36" s="61">
        <v>13.4</v>
      </c>
      <c r="E36" s="61">
        <v>13.4</v>
      </c>
      <c r="F36" s="61">
        <v>13.4</v>
      </c>
      <c r="G36" s="61" t="s">
        <v>497</v>
      </c>
      <c r="H36" s="62">
        <v>40000</v>
      </c>
      <c r="I36" s="59" t="s">
        <v>19</v>
      </c>
      <c r="J36" s="55"/>
      <c r="K36" s="55"/>
      <c r="L36" s="55"/>
    </row>
    <row r="37" spans="1:12" ht="14.25" customHeight="1" thickTop="1" thickBot="1" x14ac:dyDescent="0.25">
      <c r="A37" s="59" t="s">
        <v>498</v>
      </c>
      <c r="B37" s="59" t="s">
        <v>18</v>
      </c>
      <c r="C37" s="61">
        <v>5.2</v>
      </c>
      <c r="D37" s="61">
        <v>5.2</v>
      </c>
      <c r="E37" s="61">
        <v>5.2</v>
      </c>
      <c r="F37" s="61">
        <v>5.2</v>
      </c>
      <c r="G37" s="61" t="s">
        <v>499</v>
      </c>
      <c r="H37" s="62">
        <v>40000</v>
      </c>
      <c r="I37" s="59" t="s">
        <v>19</v>
      </c>
      <c r="J37" s="55"/>
      <c r="K37" s="55"/>
      <c r="L37" s="55"/>
    </row>
    <row r="38" spans="1:12" ht="14.25" customHeight="1" thickTop="1" thickBot="1" x14ac:dyDescent="0.25">
      <c r="A38" s="59" t="s">
        <v>334</v>
      </c>
      <c r="B38" s="59" t="s">
        <v>18</v>
      </c>
      <c r="C38" s="61">
        <v>5.2</v>
      </c>
      <c r="D38" s="61">
        <v>5.2350000000000003</v>
      </c>
      <c r="E38" s="61">
        <v>5.2210000000000001</v>
      </c>
      <c r="F38" s="61">
        <v>5.2350000000000003</v>
      </c>
      <c r="G38" s="61" t="s">
        <v>500</v>
      </c>
      <c r="H38" s="62">
        <v>140000</v>
      </c>
      <c r="I38" s="59" t="s">
        <v>19</v>
      </c>
      <c r="J38" s="55"/>
      <c r="K38" s="55"/>
      <c r="L38" s="55"/>
    </row>
    <row r="39" spans="1:12" ht="14.25" customHeight="1" thickTop="1" thickBot="1" x14ac:dyDescent="0.25">
      <c r="A39" s="59" t="s">
        <v>501</v>
      </c>
      <c r="B39" s="59" t="s">
        <v>18</v>
      </c>
      <c r="C39" s="61">
        <v>5.19</v>
      </c>
      <c r="D39" s="61">
        <v>5.2450000000000001</v>
      </c>
      <c r="E39" s="61">
        <v>5.218</v>
      </c>
      <c r="F39" s="61">
        <v>5.2350000000000003</v>
      </c>
      <c r="G39" s="61" t="s">
        <v>502</v>
      </c>
      <c r="H39" s="62">
        <v>100000</v>
      </c>
      <c r="I39" s="59" t="s">
        <v>19</v>
      </c>
      <c r="J39" s="55"/>
      <c r="K39" s="55"/>
      <c r="L39" s="55"/>
    </row>
    <row r="40" spans="1:12" ht="9.75" customHeight="1" thickTop="1" thickBot="1" x14ac:dyDescent="0.25">
      <c r="A40" s="59" t="s">
        <v>335</v>
      </c>
      <c r="B40" s="59" t="s">
        <v>18</v>
      </c>
      <c r="C40" s="61">
        <v>5.19</v>
      </c>
      <c r="D40" s="61">
        <v>5.27</v>
      </c>
      <c r="E40" s="61">
        <v>5.226</v>
      </c>
      <c r="F40" s="61">
        <v>5.26</v>
      </c>
      <c r="G40" s="61" t="s">
        <v>503</v>
      </c>
      <c r="H40" s="62">
        <v>170000</v>
      </c>
      <c r="I40" s="59" t="s">
        <v>19</v>
      </c>
      <c r="J40" s="55"/>
      <c r="K40" s="55"/>
      <c r="L40" s="55"/>
    </row>
    <row r="41" spans="1:12" ht="14.25" customHeight="1" thickTop="1" thickBot="1" x14ac:dyDescent="0.25">
      <c r="A41" s="59" t="s">
        <v>336</v>
      </c>
      <c r="B41" s="59" t="s">
        <v>18</v>
      </c>
      <c r="C41" s="61">
        <v>5.67</v>
      </c>
      <c r="D41" s="61">
        <v>5.72</v>
      </c>
      <c r="E41" s="61">
        <v>5.702</v>
      </c>
      <c r="F41" s="61">
        <v>5.72</v>
      </c>
      <c r="G41" s="61" t="s">
        <v>489</v>
      </c>
      <c r="H41" s="62">
        <v>100000</v>
      </c>
      <c r="I41" s="59" t="s">
        <v>19</v>
      </c>
      <c r="J41" s="55"/>
      <c r="K41" s="55"/>
      <c r="L41" s="55"/>
    </row>
    <row r="42" spans="1:12" ht="14.25" customHeight="1" thickTop="1" thickBot="1" x14ac:dyDescent="0.25">
      <c r="A42" s="59" t="s">
        <v>413</v>
      </c>
      <c r="B42" s="59" t="s">
        <v>18</v>
      </c>
      <c r="C42" s="61">
        <v>5.18</v>
      </c>
      <c r="D42" s="61">
        <v>5.18</v>
      </c>
      <c r="E42" s="61">
        <v>5.18</v>
      </c>
      <c r="F42" s="61">
        <v>5.18</v>
      </c>
      <c r="G42" s="61" t="s">
        <v>504</v>
      </c>
      <c r="H42" s="62">
        <v>40000</v>
      </c>
      <c r="I42" s="59" t="s">
        <v>19</v>
      </c>
      <c r="J42" s="55"/>
      <c r="K42" s="55"/>
      <c r="L42" s="55"/>
    </row>
    <row r="43" spans="1:12" ht="10.5" customHeight="1" thickTop="1" thickBot="1" x14ac:dyDescent="0.25">
      <c r="A43" s="59" t="s">
        <v>354</v>
      </c>
      <c r="B43" s="59" t="s">
        <v>18</v>
      </c>
      <c r="C43" s="61">
        <v>5.17</v>
      </c>
      <c r="D43" s="61">
        <v>5.25</v>
      </c>
      <c r="E43" s="61">
        <v>5.2279999999999998</v>
      </c>
      <c r="F43" s="61">
        <v>5.23</v>
      </c>
      <c r="G43" s="61" t="s">
        <v>503</v>
      </c>
      <c r="H43" s="62">
        <v>100000</v>
      </c>
      <c r="I43" s="59" t="s">
        <v>19</v>
      </c>
      <c r="J43" s="55"/>
      <c r="K43" s="55"/>
      <c r="L43" s="55"/>
    </row>
    <row r="44" spans="1:12" ht="14.25" customHeight="1" thickTop="1" thickBot="1" x14ac:dyDescent="0.25">
      <c r="A44" s="59" t="s">
        <v>337</v>
      </c>
      <c r="B44" s="59" t="s">
        <v>18</v>
      </c>
      <c r="C44" s="61">
        <v>5.29</v>
      </c>
      <c r="D44" s="61">
        <v>5.3449999999999998</v>
      </c>
      <c r="E44" s="61">
        <v>5.31</v>
      </c>
      <c r="F44" s="61">
        <v>5.3250000000000002</v>
      </c>
      <c r="G44" s="61" t="s">
        <v>481</v>
      </c>
      <c r="H44" s="62">
        <v>240000</v>
      </c>
      <c r="I44" s="59" t="s">
        <v>19</v>
      </c>
      <c r="J44" s="55"/>
      <c r="K44" s="55"/>
      <c r="L44" s="55"/>
    </row>
    <row r="45" spans="1:12" ht="10.5" customHeight="1" thickTop="1" thickBot="1" x14ac:dyDescent="0.25">
      <c r="A45" s="59" t="s">
        <v>22</v>
      </c>
      <c r="B45" s="59" t="s">
        <v>18</v>
      </c>
      <c r="C45" s="61">
        <v>5.3150000000000004</v>
      </c>
      <c r="D45" s="61">
        <v>5.3550000000000004</v>
      </c>
      <c r="E45" s="61">
        <v>5.335</v>
      </c>
      <c r="F45" s="61">
        <v>5.3550000000000004</v>
      </c>
      <c r="G45" s="61" t="s">
        <v>505</v>
      </c>
      <c r="H45" s="62">
        <v>210000</v>
      </c>
      <c r="I45" s="59" t="s">
        <v>19</v>
      </c>
      <c r="J45" s="55"/>
      <c r="K45" s="55"/>
      <c r="L45" s="55"/>
    </row>
    <row r="46" spans="1:12" ht="14.25" customHeight="1" thickTop="1" thickBot="1" x14ac:dyDescent="0.25">
      <c r="A46" s="59" t="s">
        <v>398</v>
      </c>
      <c r="B46" s="59" t="s">
        <v>18</v>
      </c>
      <c r="C46" s="61">
        <v>5.69</v>
      </c>
      <c r="D46" s="61">
        <v>5.69</v>
      </c>
      <c r="E46" s="61">
        <v>5.69</v>
      </c>
      <c r="F46" s="61">
        <v>5.69</v>
      </c>
      <c r="G46" s="61" t="s">
        <v>506</v>
      </c>
      <c r="H46" s="62">
        <v>20000</v>
      </c>
      <c r="I46" s="59" t="s">
        <v>19</v>
      </c>
      <c r="J46" s="55"/>
      <c r="K46" s="55"/>
      <c r="L46" s="55"/>
    </row>
    <row r="47" spans="1:12" ht="14.25" customHeight="1" thickTop="1" thickBot="1" x14ac:dyDescent="0.25">
      <c r="A47" s="59" t="s">
        <v>338</v>
      </c>
      <c r="B47" s="59" t="s">
        <v>18</v>
      </c>
      <c r="C47" s="61">
        <v>5.21</v>
      </c>
      <c r="D47" s="61">
        <v>5.22</v>
      </c>
      <c r="E47" s="61">
        <v>5.2149999999999999</v>
      </c>
      <c r="F47" s="61">
        <v>5.22</v>
      </c>
      <c r="G47" s="61" t="s">
        <v>487</v>
      </c>
      <c r="H47" s="62">
        <v>60000</v>
      </c>
      <c r="I47" s="59" t="s">
        <v>19</v>
      </c>
      <c r="J47" s="55"/>
      <c r="K47" s="55"/>
      <c r="L47" s="55"/>
    </row>
    <row r="48" spans="1:12" ht="14.25" customHeight="1" thickTop="1" thickBot="1" x14ac:dyDescent="0.25">
      <c r="A48" s="59" t="s">
        <v>383</v>
      </c>
      <c r="B48" s="59" t="s">
        <v>18</v>
      </c>
      <c r="C48" s="61">
        <v>5.23</v>
      </c>
      <c r="D48" s="61">
        <v>5.29</v>
      </c>
      <c r="E48" s="61">
        <v>5.2530000000000001</v>
      </c>
      <c r="F48" s="61">
        <v>5.23</v>
      </c>
      <c r="G48" s="61" t="s">
        <v>476</v>
      </c>
      <c r="H48" s="62">
        <v>200000</v>
      </c>
      <c r="I48" s="59" t="s">
        <v>19</v>
      </c>
      <c r="J48" s="55"/>
      <c r="K48" s="55"/>
      <c r="L48" s="55"/>
    </row>
    <row r="49" spans="1:12" ht="14.25" customHeight="1" thickTop="1" thickBot="1" x14ac:dyDescent="0.25">
      <c r="A49" s="170" t="s">
        <v>23</v>
      </c>
      <c r="B49" s="171"/>
      <c r="C49" s="171"/>
      <c r="D49" s="171"/>
      <c r="E49" s="171"/>
      <c r="F49" s="171"/>
      <c r="G49" s="171"/>
      <c r="H49" s="171"/>
      <c r="I49" s="172"/>
      <c r="J49" s="55"/>
      <c r="K49" s="55"/>
      <c r="L49" s="55"/>
    </row>
    <row r="50" spans="1:12" ht="14.25" customHeight="1" thickTop="1" thickBot="1" x14ac:dyDescent="0.25">
      <c r="A50" s="59" t="s">
        <v>399</v>
      </c>
      <c r="B50" s="59" t="s">
        <v>18</v>
      </c>
      <c r="C50" s="61">
        <v>0</v>
      </c>
      <c r="D50" s="61">
        <v>0</v>
      </c>
      <c r="E50" s="61">
        <v>0</v>
      </c>
      <c r="F50" s="61">
        <v>0</v>
      </c>
      <c r="G50" s="61" t="s">
        <v>507</v>
      </c>
      <c r="H50" s="62">
        <v>300000</v>
      </c>
      <c r="I50" s="59" t="s">
        <v>19</v>
      </c>
      <c r="J50" s="55"/>
      <c r="K50" s="55"/>
      <c r="L50" s="55"/>
    </row>
    <row r="51" spans="1:12" ht="9.75" customHeight="1" thickTop="1" thickBot="1" x14ac:dyDescent="0.25">
      <c r="A51" s="59" t="s">
        <v>339</v>
      </c>
      <c r="B51" s="59" t="s">
        <v>18</v>
      </c>
      <c r="C51" s="61">
        <v>-0.01</v>
      </c>
      <c r="D51" s="61">
        <v>-5.0000000000000001E-3</v>
      </c>
      <c r="E51" s="61">
        <v>-6.0000000000000001E-3</v>
      </c>
      <c r="F51" s="61">
        <v>-0.01</v>
      </c>
      <c r="G51" s="61" t="s">
        <v>508</v>
      </c>
      <c r="H51" s="62">
        <v>140000</v>
      </c>
      <c r="I51" s="59" t="s">
        <v>19</v>
      </c>
      <c r="J51" s="55"/>
      <c r="K51" s="55"/>
      <c r="L51" s="55"/>
    </row>
    <row r="52" spans="1:12" ht="14.25" customHeight="1" thickTop="1" thickBot="1" x14ac:dyDescent="0.25">
      <c r="A52" s="59" t="s">
        <v>414</v>
      </c>
      <c r="B52" s="59" t="s">
        <v>18</v>
      </c>
      <c r="C52" s="61">
        <v>0</v>
      </c>
      <c r="D52" s="61">
        <v>0</v>
      </c>
      <c r="E52" s="61">
        <v>0</v>
      </c>
      <c r="F52" s="61">
        <v>0</v>
      </c>
      <c r="G52" s="61" t="s">
        <v>448</v>
      </c>
      <c r="H52" s="62">
        <v>40000</v>
      </c>
      <c r="I52" s="59" t="s">
        <v>19</v>
      </c>
      <c r="J52" s="55"/>
      <c r="K52" s="55"/>
      <c r="L52" s="55"/>
    </row>
    <row r="53" spans="1:12" ht="9.75" customHeight="1" thickTop="1" thickBot="1" x14ac:dyDescent="0.25">
      <c r="A53" s="59" t="s">
        <v>384</v>
      </c>
      <c r="B53" s="59" t="s">
        <v>18</v>
      </c>
      <c r="C53" s="61">
        <v>0</v>
      </c>
      <c r="D53" s="61">
        <v>0</v>
      </c>
      <c r="E53" s="61">
        <v>0</v>
      </c>
      <c r="F53" s="61">
        <v>0</v>
      </c>
      <c r="G53" s="61" t="s">
        <v>509</v>
      </c>
      <c r="H53" s="62">
        <v>120000</v>
      </c>
      <c r="I53" s="59" t="s">
        <v>19</v>
      </c>
      <c r="J53" s="55"/>
      <c r="K53" s="55"/>
      <c r="L53" s="55"/>
    </row>
    <row r="54" spans="1:12" ht="9.75" customHeight="1" thickTop="1" thickBot="1" x14ac:dyDescent="0.25">
      <c r="A54" s="59" t="s">
        <v>510</v>
      </c>
      <c r="B54" s="59" t="s">
        <v>18</v>
      </c>
      <c r="C54" s="61">
        <v>0</v>
      </c>
      <c r="D54" s="61">
        <v>0</v>
      </c>
      <c r="E54" s="61">
        <v>0</v>
      </c>
      <c r="F54" s="61">
        <v>0</v>
      </c>
      <c r="G54" s="61" t="s">
        <v>511</v>
      </c>
      <c r="H54" s="62">
        <v>100000</v>
      </c>
      <c r="I54" s="59" t="s">
        <v>19</v>
      </c>
      <c r="J54" s="55"/>
      <c r="K54" s="55"/>
      <c r="L54" s="55"/>
    </row>
    <row r="55" spans="1:12" ht="9.75" customHeight="1" thickTop="1" thickBot="1" x14ac:dyDescent="0.25">
      <c r="A55" s="59" t="s">
        <v>385</v>
      </c>
      <c r="B55" s="59" t="s">
        <v>18</v>
      </c>
      <c r="C55" s="61">
        <v>0</v>
      </c>
      <c r="D55" s="61">
        <v>0</v>
      </c>
      <c r="E55" s="61">
        <v>0</v>
      </c>
      <c r="F55" s="61">
        <v>0</v>
      </c>
      <c r="G55" s="61" t="s">
        <v>512</v>
      </c>
      <c r="H55" s="62">
        <v>40000</v>
      </c>
      <c r="I55" s="59" t="s">
        <v>19</v>
      </c>
      <c r="J55" s="55"/>
      <c r="K55" s="55"/>
      <c r="L55" s="55"/>
    </row>
    <row r="56" spans="1:12" ht="14.25" customHeight="1" thickTop="1" thickBot="1" x14ac:dyDescent="0.25">
      <c r="A56" s="59" t="s">
        <v>415</v>
      </c>
      <c r="B56" s="59" t="s">
        <v>18</v>
      </c>
      <c r="C56" s="61">
        <v>0</v>
      </c>
      <c r="D56" s="61">
        <v>0</v>
      </c>
      <c r="E56" s="61">
        <v>0</v>
      </c>
      <c r="F56" s="61">
        <v>0</v>
      </c>
      <c r="G56" s="61" t="s">
        <v>513</v>
      </c>
      <c r="H56" s="62">
        <v>150000</v>
      </c>
      <c r="I56" s="59" t="s">
        <v>19</v>
      </c>
      <c r="J56" s="55"/>
      <c r="K56" s="55"/>
      <c r="L56" s="55"/>
    </row>
    <row r="57" spans="1:12" ht="14.25" customHeight="1" thickTop="1" thickBot="1" x14ac:dyDescent="0.25">
      <c r="A57" s="59" t="s">
        <v>340</v>
      </c>
      <c r="B57" s="59" t="s">
        <v>18</v>
      </c>
      <c r="C57" s="61">
        <v>0</v>
      </c>
      <c r="D57" s="61">
        <v>0</v>
      </c>
      <c r="E57" s="61">
        <v>0</v>
      </c>
      <c r="F57" s="61">
        <v>0</v>
      </c>
      <c r="G57" s="61" t="s">
        <v>514</v>
      </c>
      <c r="H57" s="62">
        <v>40000</v>
      </c>
      <c r="I57" s="59" t="s">
        <v>19</v>
      </c>
      <c r="J57" s="55"/>
      <c r="K57" s="55"/>
      <c r="L57" s="55"/>
    </row>
    <row r="58" spans="1:12" ht="14.25" customHeight="1" thickTop="1" thickBot="1" x14ac:dyDescent="0.25">
      <c r="A58" s="59" t="s">
        <v>515</v>
      </c>
      <c r="B58" s="59" t="s">
        <v>18</v>
      </c>
      <c r="C58" s="61">
        <v>0</v>
      </c>
      <c r="D58" s="61">
        <v>0</v>
      </c>
      <c r="E58" s="61">
        <v>0</v>
      </c>
      <c r="F58" s="61">
        <v>0</v>
      </c>
      <c r="G58" s="61" t="s">
        <v>516</v>
      </c>
      <c r="H58" s="62">
        <v>40000</v>
      </c>
      <c r="I58" s="59" t="s">
        <v>19</v>
      </c>
      <c r="J58" s="55"/>
      <c r="K58" s="55"/>
      <c r="L58" s="55"/>
    </row>
    <row r="59" spans="1:12" ht="10.5" customHeight="1" thickTop="1" thickBot="1" x14ac:dyDescent="0.25">
      <c r="A59" s="59" t="s">
        <v>416</v>
      </c>
      <c r="B59" s="59" t="s">
        <v>18</v>
      </c>
      <c r="C59" s="61">
        <v>0</v>
      </c>
      <c r="D59" s="61">
        <v>0</v>
      </c>
      <c r="E59" s="61">
        <v>0</v>
      </c>
      <c r="F59" s="61">
        <v>0</v>
      </c>
      <c r="G59" s="61" t="s">
        <v>481</v>
      </c>
      <c r="H59" s="62">
        <v>40000</v>
      </c>
      <c r="I59" s="59" t="s">
        <v>19</v>
      </c>
      <c r="J59" s="55"/>
      <c r="K59" s="55"/>
      <c r="L59" s="55"/>
    </row>
    <row r="60" spans="1:12" ht="14.25" customHeight="1" thickTop="1" thickBot="1" x14ac:dyDescent="0.25">
      <c r="A60" s="59" t="s">
        <v>517</v>
      </c>
      <c r="B60" s="59" t="s">
        <v>18</v>
      </c>
      <c r="C60" s="61">
        <v>0</v>
      </c>
      <c r="D60" s="61">
        <v>0</v>
      </c>
      <c r="E60" s="61">
        <v>0</v>
      </c>
      <c r="F60" s="61">
        <v>0</v>
      </c>
      <c r="G60" s="61" t="s">
        <v>518</v>
      </c>
      <c r="H60" s="62">
        <v>40000</v>
      </c>
      <c r="I60" s="59" t="s">
        <v>19</v>
      </c>
      <c r="J60" s="55"/>
      <c r="K60" s="55"/>
      <c r="L60" s="55"/>
    </row>
    <row r="61" spans="1:12" ht="14.25" customHeight="1" thickTop="1" thickBot="1" x14ac:dyDescent="0.25">
      <c r="A61" s="59" t="s">
        <v>519</v>
      </c>
      <c r="B61" s="59" t="s">
        <v>18</v>
      </c>
      <c r="C61" s="61">
        <v>0</v>
      </c>
      <c r="D61" s="61">
        <v>0</v>
      </c>
      <c r="E61" s="61">
        <v>0</v>
      </c>
      <c r="F61" s="61">
        <v>0</v>
      </c>
      <c r="G61" s="61" t="s">
        <v>520</v>
      </c>
      <c r="H61" s="62">
        <v>60000</v>
      </c>
      <c r="I61" s="59" t="s">
        <v>19</v>
      </c>
      <c r="J61" s="55"/>
      <c r="K61" s="55"/>
      <c r="L61" s="55"/>
    </row>
    <row r="62" spans="1:12" ht="14.25" customHeight="1" thickTop="1" thickBot="1" x14ac:dyDescent="0.25">
      <c r="A62" s="170" t="s">
        <v>386</v>
      </c>
      <c r="B62" s="171"/>
      <c r="C62" s="171"/>
      <c r="D62" s="171"/>
      <c r="E62" s="171"/>
      <c r="F62" s="171"/>
      <c r="G62" s="171"/>
      <c r="H62" s="171"/>
      <c r="I62" s="172"/>
      <c r="J62" s="55"/>
      <c r="K62" s="55"/>
      <c r="L62" s="55"/>
    </row>
    <row r="63" spans="1:12" ht="14.25" customHeight="1" thickTop="1" thickBot="1" x14ac:dyDescent="0.25">
      <c r="A63" s="59" t="s">
        <v>417</v>
      </c>
      <c r="B63" s="59" t="s">
        <v>302</v>
      </c>
      <c r="C63" s="61">
        <v>3.0000000000000001E-3</v>
      </c>
      <c r="D63" s="61">
        <v>3.0000000000000001E-3</v>
      </c>
      <c r="E63" s="61">
        <v>3.0000000000000001E-3</v>
      </c>
      <c r="F63" s="61">
        <v>3.0000000000000001E-3</v>
      </c>
      <c r="G63" s="61" t="s">
        <v>521</v>
      </c>
      <c r="H63" s="62">
        <v>3680000</v>
      </c>
      <c r="I63" s="59" t="s">
        <v>19</v>
      </c>
      <c r="J63" s="55"/>
      <c r="K63" s="55"/>
      <c r="L63" s="55"/>
    </row>
    <row r="64" spans="1:12" ht="14.25" customHeight="1" thickTop="1" thickBot="1" x14ac:dyDescent="0.25">
      <c r="A64" s="59" t="s">
        <v>522</v>
      </c>
      <c r="B64" s="59" t="s">
        <v>302</v>
      </c>
      <c r="C64" s="61">
        <v>3.0000000000000001E-3</v>
      </c>
      <c r="D64" s="61">
        <v>3.0000000000000001E-3</v>
      </c>
      <c r="E64" s="61">
        <v>3.0000000000000001E-3</v>
      </c>
      <c r="F64" s="61">
        <v>3.0000000000000001E-3</v>
      </c>
      <c r="G64" s="61" t="s">
        <v>521</v>
      </c>
      <c r="H64" s="62">
        <v>3680000</v>
      </c>
      <c r="I64" s="59" t="s">
        <v>19</v>
      </c>
      <c r="J64" s="55"/>
      <c r="K64" s="55"/>
      <c r="L64" s="55"/>
    </row>
    <row r="65" spans="1:12" ht="14.25" customHeight="1" thickTop="1" thickBot="1" x14ac:dyDescent="0.25">
      <c r="A65" s="59" t="s">
        <v>523</v>
      </c>
      <c r="B65" s="59" t="s">
        <v>302</v>
      </c>
      <c r="C65" s="61">
        <v>3.0000000000000001E-3</v>
      </c>
      <c r="D65" s="61">
        <v>3.0000000000000001E-3</v>
      </c>
      <c r="E65" s="61">
        <v>3.0000000000000001E-3</v>
      </c>
      <c r="F65" s="61">
        <v>3.0000000000000001E-3</v>
      </c>
      <c r="G65" s="61" t="s">
        <v>521</v>
      </c>
      <c r="H65" s="62">
        <v>3680000</v>
      </c>
      <c r="I65" s="59" t="s">
        <v>19</v>
      </c>
      <c r="J65" s="55"/>
      <c r="K65" s="55"/>
      <c r="L65" s="55"/>
    </row>
    <row r="66" spans="1:12" ht="22.5" thickTop="1" thickBot="1" x14ac:dyDescent="0.25">
      <c r="A66" s="59" t="s">
        <v>418</v>
      </c>
      <c r="B66" s="59" t="s">
        <v>302</v>
      </c>
      <c r="C66" s="61">
        <v>3.0000000000000001E-3</v>
      </c>
      <c r="D66" s="61">
        <v>3.0000000000000001E-3</v>
      </c>
      <c r="E66" s="61">
        <v>3.0000000000000001E-3</v>
      </c>
      <c r="F66" s="61">
        <v>3.0000000000000001E-3</v>
      </c>
      <c r="G66" s="61" t="s">
        <v>524</v>
      </c>
      <c r="H66" s="62">
        <v>1840000</v>
      </c>
      <c r="I66" s="59" t="s">
        <v>19</v>
      </c>
      <c r="J66" s="55"/>
      <c r="K66" s="55"/>
      <c r="L66" s="55"/>
    </row>
    <row r="67" spans="1:12" ht="14.25" thickTop="1" thickBot="1" x14ac:dyDescent="0.25">
      <c r="A67" s="59"/>
      <c r="B67" s="60"/>
      <c r="C67" s="61"/>
      <c r="D67" s="61"/>
      <c r="E67" s="61"/>
      <c r="F67" s="61"/>
      <c r="G67" s="61"/>
      <c r="H67" s="62"/>
      <c r="I67" s="59"/>
      <c r="J67" s="55"/>
      <c r="K67" s="55"/>
      <c r="L67" s="55"/>
    </row>
    <row r="68" spans="1:12" ht="14.25" thickTop="1" thickBot="1" x14ac:dyDescent="0.25">
      <c r="A68" s="59"/>
      <c r="B68" s="59"/>
      <c r="C68" s="61"/>
      <c r="D68" s="61"/>
      <c r="E68" s="61"/>
      <c r="F68" s="61"/>
      <c r="G68" s="61"/>
      <c r="H68" s="62"/>
      <c r="I68" s="59"/>
      <c r="J68" s="55"/>
      <c r="K68" s="55"/>
      <c r="L68" s="55"/>
    </row>
    <row r="69" spans="1:12" ht="14.25" thickTop="1" thickBot="1" x14ac:dyDescent="0.25">
      <c r="A69" s="59"/>
      <c r="B69" s="59"/>
      <c r="C69" s="61"/>
      <c r="D69" s="61"/>
      <c r="E69" s="61"/>
      <c r="F69" s="61"/>
      <c r="G69" s="61"/>
      <c r="H69" s="62"/>
      <c r="I69" s="59"/>
      <c r="J69" s="55"/>
      <c r="K69" s="55"/>
      <c r="L69" s="55"/>
    </row>
    <row r="70" spans="1:12" ht="14.25" thickTop="1" thickBot="1" x14ac:dyDescent="0.25">
      <c r="A70" s="59"/>
      <c r="B70" s="60"/>
      <c r="C70" s="61"/>
      <c r="D70" s="61"/>
      <c r="E70" s="61"/>
      <c r="F70" s="61"/>
      <c r="G70" s="61"/>
      <c r="H70" s="62"/>
      <c r="I70" s="59"/>
      <c r="J70" s="55"/>
      <c r="K70" s="55"/>
      <c r="L70" s="55"/>
    </row>
    <row r="71" spans="1:12" ht="14.25" thickTop="1" thickBot="1" x14ac:dyDescent="0.25">
      <c r="A71" s="59"/>
      <c r="B71" s="59"/>
      <c r="C71" s="61"/>
      <c r="D71" s="61"/>
      <c r="E71" s="61"/>
      <c r="F71" s="61"/>
      <c r="G71" s="61"/>
      <c r="H71" s="62"/>
      <c r="I71" s="59"/>
      <c r="J71" s="55"/>
      <c r="K71" s="55"/>
      <c r="L71" s="55"/>
    </row>
    <row r="72" spans="1:12" ht="14.25" thickTop="1" thickBot="1" x14ac:dyDescent="0.25">
      <c r="A72" s="59"/>
      <c r="B72" s="59"/>
      <c r="C72" s="61"/>
      <c r="D72" s="61"/>
      <c r="E72" s="61"/>
      <c r="F72" s="61"/>
      <c r="G72" s="61"/>
      <c r="H72" s="62"/>
      <c r="I72" s="59"/>
      <c r="J72" s="55"/>
      <c r="K72" s="55"/>
      <c r="L72" s="55"/>
    </row>
    <row r="73" spans="1:12" ht="14.25" thickTop="1" thickBot="1" x14ac:dyDescent="0.25">
      <c r="A73" s="59"/>
      <c r="B73" s="60"/>
      <c r="C73" s="61"/>
      <c r="D73" s="61"/>
      <c r="E73" s="61"/>
      <c r="F73" s="61"/>
      <c r="G73" s="61"/>
      <c r="H73" s="62"/>
      <c r="I73" s="59"/>
      <c r="J73" s="55"/>
      <c r="K73" s="55"/>
      <c r="L73" s="55"/>
    </row>
    <row r="74" spans="1:12" ht="13.5" thickTop="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</row>
  </sheetData>
  <mergeCells count="11">
    <mergeCell ref="A62:I62"/>
    <mergeCell ref="A11:I11"/>
    <mergeCell ref="A9:A10"/>
    <mergeCell ref="B9:B10"/>
    <mergeCell ref="A49:I49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B36" sqref="B36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4" t="s">
        <v>267</v>
      </c>
      <c r="F1" s="7"/>
      <c r="G1" s="6" t="s">
        <v>32</v>
      </c>
      <c r="H1" s="1">
        <f>SUM(H11:H995)</f>
        <v>58252500</v>
      </c>
    </row>
    <row r="2" spans="1:11" ht="15.75" x14ac:dyDescent="0.25">
      <c r="A2" s="18" t="s">
        <v>30</v>
      </c>
      <c r="F2" s="66"/>
      <c r="G2" s="67"/>
      <c r="H2" s="65"/>
    </row>
    <row r="3" spans="1:11" x14ac:dyDescent="0.2">
      <c r="A3" s="103">
        <f>'E-Mail'!$B$1</f>
        <v>36993</v>
      </c>
      <c r="F3" s="66"/>
      <c r="G3" s="67"/>
      <c r="H3" s="65"/>
    </row>
    <row r="5" spans="1:11" ht="9.75" customHeight="1" x14ac:dyDescent="0.2">
      <c r="A5" s="56" t="s">
        <v>266</v>
      </c>
      <c r="J5" s="55"/>
      <c r="K5" s="55"/>
    </row>
    <row r="6" spans="1:11" ht="9.75" customHeight="1" x14ac:dyDescent="0.2">
      <c r="A6" s="56" t="s">
        <v>265</v>
      </c>
      <c r="J6" s="55"/>
      <c r="K6" s="55"/>
    </row>
    <row r="7" spans="1:11" ht="9.75" customHeight="1" x14ac:dyDescent="0.2">
      <c r="A7" s="56" t="s">
        <v>430</v>
      </c>
      <c r="J7" s="55"/>
      <c r="K7" s="55"/>
    </row>
    <row r="8" spans="1:11" ht="9.75" customHeight="1" thickBot="1" x14ac:dyDescent="0.25">
      <c r="J8" s="55"/>
      <c r="K8" s="55"/>
    </row>
    <row r="9" spans="1:11" ht="13.5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7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5"/>
      <c r="K9" s="55"/>
    </row>
    <row r="10" spans="1:11" ht="21.75" thickBot="1" x14ac:dyDescent="0.25">
      <c r="A10" s="176"/>
      <c r="B10" s="176"/>
      <c r="C10" s="174"/>
      <c r="D10" s="174"/>
      <c r="E10" s="58" t="s">
        <v>5</v>
      </c>
      <c r="F10" s="174"/>
      <c r="G10" s="174"/>
      <c r="H10" s="174"/>
      <c r="I10" s="176"/>
      <c r="J10" s="55"/>
      <c r="K10" s="55"/>
    </row>
    <row r="11" spans="1:11" ht="10.5" customHeight="1" thickTop="1" thickBot="1" x14ac:dyDescent="0.25">
      <c r="A11" s="170" t="s">
        <v>34</v>
      </c>
      <c r="B11" s="171"/>
      <c r="C11" s="171"/>
      <c r="D11" s="171"/>
      <c r="E11" s="171"/>
      <c r="F11" s="171"/>
      <c r="G11" s="171"/>
      <c r="H11" s="171"/>
      <c r="I11" s="172"/>
      <c r="J11" s="55"/>
      <c r="K11" s="55"/>
    </row>
    <row r="12" spans="1:11" ht="14.25" customHeight="1" thickTop="1" thickBot="1" x14ac:dyDescent="0.25">
      <c r="A12" s="59" t="s">
        <v>525</v>
      </c>
      <c r="B12" s="60">
        <v>37012</v>
      </c>
      <c r="C12" s="61">
        <v>0.33500000000000002</v>
      </c>
      <c r="D12" s="61">
        <v>0.33500000000000002</v>
      </c>
      <c r="E12" s="61">
        <v>0.33500000000000002</v>
      </c>
      <c r="F12" s="61">
        <v>0.33500000000000002</v>
      </c>
      <c r="G12" s="61" t="s">
        <v>526</v>
      </c>
      <c r="H12" s="62">
        <v>155000</v>
      </c>
      <c r="I12" s="59" t="s">
        <v>19</v>
      </c>
      <c r="J12" s="55"/>
      <c r="K12" s="55"/>
    </row>
    <row r="13" spans="1:11" ht="14.25" customHeight="1" thickTop="1" thickBot="1" x14ac:dyDescent="0.25">
      <c r="A13" s="59" t="s">
        <v>419</v>
      </c>
      <c r="B13" s="60">
        <v>37043</v>
      </c>
      <c r="C13" s="61">
        <v>0.03</v>
      </c>
      <c r="D13" s="61">
        <v>3.5000000000000003E-2</v>
      </c>
      <c r="E13" s="61">
        <v>3.4000000000000002E-2</v>
      </c>
      <c r="F13" s="61">
        <v>0.03</v>
      </c>
      <c r="G13" s="61" t="s">
        <v>527</v>
      </c>
      <c r="H13" s="62">
        <v>1200000</v>
      </c>
      <c r="I13" s="59" t="s">
        <v>19</v>
      </c>
      <c r="J13" s="55"/>
      <c r="K13" s="55"/>
    </row>
    <row r="14" spans="1:11" ht="14.25" customHeight="1" thickTop="1" thickBot="1" x14ac:dyDescent="0.25">
      <c r="A14" s="59" t="s">
        <v>420</v>
      </c>
      <c r="B14" s="60">
        <v>37073</v>
      </c>
      <c r="C14" s="61">
        <v>0.04</v>
      </c>
      <c r="D14" s="61">
        <v>4.2999999999999997E-2</v>
      </c>
      <c r="E14" s="61">
        <v>4.1000000000000002E-2</v>
      </c>
      <c r="F14" s="61">
        <v>0.04</v>
      </c>
      <c r="G14" s="61" t="s">
        <v>528</v>
      </c>
      <c r="H14" s="62">
        <v>620000</v>
      </c>
      <c r="I14" s="59" t="s">
        <v>19</v>
      </c>
      <c r="J14" s="55"/>
      <c r="K14" s="55"/>
    </row>
    <row r="15" spans="1:11" ht="14.25" customHeight="1" thickTop="1" thickBot="1" x14ac:dyDescent="0.25">
      <c r="A15" s="59" t="s">
        <v>529</v>
      </c>
      <c r="B15" s="60">
        <v>37104</v>
      </c>
      <c r="C15" s="61">
        <v>4.2999999999999997E-2</v>
      </c>
      <c r="D15" s="61">
        <v>4.2999999999999997E-2</v>
      </c>
      <c r="E15" s="61">
        <v>4.2999999999999997E-2</v>
      </c>
      <c r="F15" s="61">
        <v>4.2999999999999997E-2</v>
      </c>
      <c r="G15" s="61" t="s">
        <v>530</v>
      </c>
      <c r="H15" s="62">
        <v>465000</v>
      </c>
      <c r="I15" s="59" t="s">
        <v>19</v>
      </c>
      <c r="J15" s="55"/>
      <c r="K15" s="55"/>
    </row>
    <row r="16" spans="1:11" ht="14.25" customHeight="1" thickTop="1" thickBot="1" x14ac:dyDescent="0.25">
      <c r="A16" s="59" t="s">
        <v>421</v>
      </c>
      <c r="B16" s="60">
        <v>37165</v>
      </c>
      <c r="C16" s="61">
        <v>0.03</v>
      </c>
      <c r="D16" s="61">
        <v>0.03</v>
      </c>
      <c r="E16" s="61">
        <v>0.03</v>
      </c>
      <c r="F16" s="61">
        <v>0.03</v>
      </c>
      <c r="G16" s="61" t="s">
        <v>531</v>
      </c>
      <c r="H16" s="62">
        <v>465000</v>
      </c>
      <c r="I16" s="59" t="s">
        <v>19</v>
      </c>
      <c r="J16" s="55"/>
      <c r="K16" s="55"/>
    </row>
    <row r="17" spans="1:11" ht="14.25" customHeight="1" thickTop="1" thickBot="1" x14ac:dyDescent="0.25">
      <c r="A17" s="59" t="s">
        <v>422</v>
      </c>
      <c r="B17" s="59" t="s">
        <v>302</v>
      </c>
      <c r="C17" s="61">
        <v>3.3000000000000002E-2</v>
      </c>
      <c r="D17" s="61">
        <v>3.3000000000000002E-2</v>
      </c>
      <c r="E17" s="61">
        <v>3.3000000000000002E-2</v>
      </c>
      <c r="F17" s="61">
        <v>3.3000000000000002E-2</v>
      </c>
      <c r="G17" s="61" t="s">
        <v>532</v>
      </c>
      <c r="H17" s="62">
        <v>1840000</v>
      </c>
      <c r="I17" s="59" t="s">
        <v>19</v>
      </c>
      <c r="J17" s="55"/>
      <c r="K17" s="55"/>
    </row>
    <row r="18" spans="1:11" ht="14.25" customHeight="1" thickTop="1" thickBot="1" x14ac:dyDescent="0.25">
      <c r="A18" s="59" t="s">
        <v>400</v>
      </c>
      <c r="B18" s="59" t="s">
        <v>302</v>
      </c>
      <c r="C18" s="61">
        <v>-6.3E-2</v>
      </c>
      <c r="D18" s="61">
        <v>-6.3E-2</v>
      </c>
      <c r="E18" s="61">
        <v>-6.3E-2</v>
      </c>
      <c r="F18" s="61">
        <v>-6.3E-2</v>
      </c>
      <c r="G18" s="61" t="s">
        <v>533</v>
      </c>
      <c r="H18" s="62">
        <v>3680000</v>
      </c>
      <c r="I18" s="59" t="s">
        <v>19</v>
      </c>
      <c r="J18" s="55"/>
      <c r="K18" s="55"/>
    </row>
    <row r="19" spans="1:11" ht="14.25" customHeight="1" thickTop="1" thickBot="1" x14ac:dyDescent="0.25">
      <c r="A19" s="59" t="s">
        <v>534</v>
      </c>
      <c r="B19" s="59" t="s">
        <v>347</v>
      </c>
      <c r="C19" s="61">
        <v>4.25</v>
      </c>
      <c r="D19" s="61">
        <v>4.25</v>
      </c>
      <c r="E19" s="61">
        <v>4.25</v>
      </c>
      <c r="F19" s="61">
        <v>4.25</v>
      </c>
      <c r="G19" s="61" t="s">
        <v>535</v>
      </c>
      <c r="H19" s="62">
        <v>755000</v>
      </c>
      <c r="I19" s="59" t="s">
        <v>19</v>
      </c>
      <c r="J19" s="55"/>
      <c r="K19" s="55"/>
    </row>
    <row r="20" spans="1:11" ht="14.25" customHeight="1" thickTop="1" thickBot="1" x14ac:dyDescent="0.25">
      <c r="A20" s="59" t="s">
        <v>536</v>
      </c>
      <c r="B20" s="60">
        <v>37012</v>
      </c>
      <c r="C20" s="61">
        <v>-0.79</v>
      </c>
      <c r="D20" s="61">
        <v>-0.79</v>
      </c>
      <c r="E20" s="61">
        <v>-0.79</v>
      </c>
      <c r="F20" s="61">
        <v>-0.79</v>
      </c>
      <c r="G20" s="61" t="s">
        <v>537</v>
      </c>
      <c r="H20" s="62">
        <v>155000</v>
      </c>
      <c r="I20" s="59" t="s">
        <v>19</v>
      </c>
      <c r="J20" s="55"/>
      <c r="K20" s="55"/>
    </row>
    <row r="21" spans="1:11" ht="14.25" customHeight="1" thickTop="1" thickBot="1" x14ac:dyDescent="0.25">
      <c r="A21" s="59" t="s">
        <v>376</v>
      </c>
      <c r="B21" s="60">
        <v>37012</v>
      </c>
      <c r="C21" s="61">
        <v>-9.5000000000000001E-2</v>
      </c>
      <c r="D21" s="61">
        <v>-9.5000000000000001E-2</v>
      </c>
      <c r="E21" s="61">
        <v>-9.5000000000000001E-2</v>
      </c>
      <c r="F21" s="61">
        <v>-9.5000000000000001E-2</v>
      </c>
      <c r="G21" s="61" t="s">
        <v>483</v>
      </c>
      <c r="H21" s="62">
        <v>310000</v>
      </c>
      <c r="I21" s="59" t="s">
        <v>19</v>
      </c>
      <c r="J21" s="55"/>
      <c r="K21" s="55"/>
    </row>
    <row r="22" spans="1:11" ht="14.25" customHeight="1" thickTop="1" thickBot="1" x14ac:dyDescent="0.25">
      <c r="A22" s="59" t="s">
        <v>320</v>
      </c>
      <c r="B22" s="60">
        <v>37012</v>
      </c>
      <c r="C22" s="61">
        <v>-5.5E-2</v>
      </c>
      <c r="D22" s="61">
        <v>-0.04</v>
      </c>
      <c r="E22" s="61">
        <v>-4.8000000000000001E-2</v>
      </c>
      <c r="F22" s="61">
        <v>-0.05</v>
      </c>
      <c r="G22" s="61" t="s">
        <v>538</v>
      </c>
      <c r="H22" s="62">
        <v>930000</v>
      </c>
      <c r="I22" s="59" t="s">
        <v>19</v>
      </c>
      <c r="J22" s="55"/>
      <c r="K22" s="55"/>
    </row>
    <row r="23" spans="1:11" ht="14.25" customHeight="1" thickTop="1" thickBot="1" x14ac:dyDescent="0.25">
      <c r="A23" s="59" t="s">
        <v>539</v>
      </c>
      <c r="B23" s="60">
        <v>37043</v>
      </c>
      <c r="C23" s="61">
        <v>0.05</v>
      </c>
      <c r="D23" s="61">
        <v>0.05</v>
      </c>
      <c r="E23" s="61">
        <v>0.05</v>
      </c>
      <c r="F23" s="61">
        <v>0.05</v>
      </c>
      <c r="G23" s="61" t="s">
        <v>540</v>
      </c>
      <c r="H23" s="62">
        <v>150000</v>
      </c>
      <c r="I23" s="59" t="s">
        <v>19</v>
      </c>
      <c r="J23" s="55"/>
      <c r="K23" s="55"/>
    </row>
    <row r="24" spans="1:11" ht="14.25" customHeight="1" thickTop="1" thickBot="1" x14ac:dyDescent="0.25">
      <c r="A24" s="59" t="s">
        <v>541</v>
      </c>
      <c r="B24" s="59" t="s">
        <v>302</v>
      </c>
      <c r="C24" s="61">
        <v>-0.08</v>
      </c>
      <c r="D24" s="61">
        <v>-0.08</v>
      </c>
      <c r="E24" s="61">
        <v>-0.08</v>
      </c>
      <c r="F24" s="61">
        <v>-0.08</v>
      </c>
      <c r="G24" s="61" t="s">
        <v>542</v>
      </c>
      <c r="H24" s="62">
        <v>920000</v>
      </c>
      <c r="I24" s="59" t="s">
        <v>19</v>
      </c>
      <c r="J24" s="55"/>
      <c r="K24" s="55"/>
    </row>
    <row r="25" spans="1:11" ht="14.25" customHeight="1" thickTop="1" thickBot="1" x14ac:dyDescent="0.25">
      <c r="A25" s="59" t="s">
        <v>543</v>
      </c>
      <c r="B25" s="60">
        <v>37012</v>
      </c>
      <c r="C25" s="61">
        <v>-0.16300000000000001</v>
      </c>
      <c r="D25" s="61">
        <v>-0.16300000000000001</v>
      </c>
      <c r="E25" s="61">
        <v>-0.16300000000000001</v>
      </c>
      <c r="F25" s="61">
        <v>-0.16300000000000001</v>
      </c>
      <c r="G25" s="61" t="s">
        <v>544</v>
      </c>
      <c r="H25" s="62">
        <v>310000</v>
      </c>
      <c r="I25" s="59" t="s">
        <v>19</v>
      </c>
      <c r="J25" s="55"/>
      <c r="K25" s="55"/>
    </row>
    <row r="26" spans="1:11" ht="14.25" customHeight="1" thickTop="1" thickBot="1" x14ac:dyDescent="0.25">
      <c r="A26" s="59" t="s">
        <v>545</v>
      </c>
      <c r="B26" s="59" t="s">
        <v>347</v>
      </c>
      <c r="C26" s="61">
        <v>1.7</v>
      </c>
      <c r="D26" s="61">
        <v>1.71</v>
      </c>
      <c r="E26" s="61">
        <v>1.7070000000000001</v>
      </c>
      <c r="F26" s="61">
        <v>1.71</v>
      </c>
      <c r="G26" s="61" t="s">
        <v>546</v>
      </c>
      <c r="H26" s="62">
        <v>2265000</v>
      </c>
      <c r="I26" s="59" t="s">
        <v>19</v>
      </c>
      <c r="J26" s="55"/>
      <c r="K26" s="55"/>
    </row>
    <row r="27" spans="1:11" ht="14.25" customHeight="1" thickTop="1" thickBot="1" x14ac:dyDescent="0.25">
      <c r="A27" s="59" t="s">
        <v>547</v>
      </c>
      <c r="B27" s="59" t="s">
        <v>347</v>
      </c>
      <c r="C27" s="61">
        <v>0.158</v>
      </c>
      <c r="D27" s="61">
        <v>0.158</v>
      </c>
      <c r="E27" s="61">
        <v>0.158</v>
      </c>
      <c r="F27" s="61">
        <v>0.158</v>
      </c>
      <c r="G27" s="61" t="s">
        <v>548</v>
      </c>
      <c r="H27" s="62">
        <v>755000</v>
      </c>
      <c r="I27" s="59" t="s">
        <v>19</v>
      </c>
      <c r="J27" s="55"/>
      <c r="K27" s="55"/>
    </row>
    <row r="28" spans="1:11" ht="14.25" customHeight="1" thickTop="1" thickBot="1" x14ac:dyDescent="0.25">
      <c r="A28" s="59" t="s">
        <v>423</v>
      </c>
      <c r="B28" s="60">
        <v>37012</v>
      </c>
      <c r="C28" s="61">
        <v>-6.5000000000000002E-2</v>
      </c>
      <c r="D28" s="61">
        <v>-5.5E-2</v>
      </c>
      <c r="E28" s="61">
        <v>-6.0999999999999999E-2</v>
      </c>
      <c r="F28" s="61">
        <v>-6.5000000000000002E-2</v>
      </c>
      <c r="G28" s="61" t="s">
        <v>549</v>
      </c>
      <c r="H28" s="62">
        <v>1240000</v>
      </c>
      <c r="I28" s="59" t="s">
        <v>19</v>
      </c>
      <c r="J28" s="55"/>
      <c r="K28" s="55"/>
    </row>
    <row r="29" spans="1:11" ht="14.25" customHeight="1" thickTop="1" thickBot="1" x14ac:dyDescent="0.25">
      <c r="A29" s="59" t="s">
        <v>550</v>
      </c>
      <c r="B29" s="60">
        <v>37043</v>
      </c>
      <c r="C29" s="61">
        <v>3.0000000000000001E-3</v>
      </c>
      <c r="D29" s="61">
        <v>5.0000000000000001E-3</v>
      </c>
      <c r="E29" s="61">
        <v>4.0000000000000001E-3</v>
      </c>
      <c r="F29" s="61">
        <v>3.0000000000000001E-3</v>
      </c>
      <c r="G29" s="61" t="s">
        <v>551</v>
      </c>
      <c r="H29" s="62">
        <v>600000</v>
      </c>
      <c r="I29" s="59" t="s">
        <v>19</v>
      </c>
      <c r="J29" s="55"/>
      <c r="K29" s="55"/>
    </row>
    <row r="30" spans="1:11" ht="14.25" customHeight="1" thickTop="1" thickBot="1" x14ac:dyDescent="0.25">
      <c r="A30" s="59" t="s">
        <v>424</v>
      </c>
      <c r="B30" s="59" t="s">
        <v>302</v>
      </c>
      <c r="C30" s="61">
        <v>0.03</v>
      </c>
      <c r="D30" s="61">
        <v>3.5000000000000003E-2</v>
      </c>
      <c r="E30" s="61">
        <v>3.3000000000000002E-2</v>
      </c>
      <c r="F30" s="61">
        <v>3.5000000000000003E-2</v>
      </c>
      <c r="G30" s="61" t="s">
        <v>552</v>
      </c>
      <c r="H30" s="62">
        <v>4600000</v>
      </c>
      <c r="I30" s="59" t="s">
        <v>19</v>
      </c>
      <c r="J30" s="55"/>
      <c r="K30" s="55"/>
    </row>
    <row r="31" spans="1:11" ht="14.25" customHeight="1" thickTop="1" thickBot="1" x14ac:dyDescent="0.25">
      <c r="A31" s="59" t="s">
        <v>387</v>
      </c>
      <c r="B31" s="59" t="s">
        <v>347</v>
      </c>
      <c r="C31" s="61">
        <v>0.05</v>
      </c>
      <c r="D31" s="61">
        <v>5.2999999999999999E-2</v>
      </c>
      <c r="E31" s="61">
        <v>5.0999999999999997E-2</v>
      </c>
      <c r="F31" s="61">
        <v>0.05</v>
      </c>
      <c r="G31" s="61" t="s">
        <v>553</v>
      </c>
      <c r="H31" s="62">
        <v>3020000</v>
      </c>
      <c r="I31" s="59" t="s">
        <v>19</v>
      </c>
      <c r="J31" s="55"/>
      <c r="K31" s="55"/>
    </row>
    <row r="32" spans="1:11" ht="14.25" customHeight="1" thickTop="1" thickBot="1" x14ac:dyDescent="0.25">
      <c r="A32" s="170" t="s">
        <v>401</v>
      </c>
      <c r="B32" s="171"/>
      <c r="C32" s="171"/>
      <c r="D32" s="171"/>
      <c r="E32" s="171"/>
      <c r="F32" s="171"/>
      <c r="G32" s="171"/>
      <c r="H32" s="171"/>
      <c r="I32" s="172"/>
      <c r="J32" s="55"/>
      <c r="K32" s="55"/>
    </row>
    <row r="33" spans="1:11" ht="10.5" customHeight="1" thickTop="1" thickBot="1" x14ac:dyDescent="0.25">
      <c r="A33" s="59" t="s">
        <v>402</v>
      </c>
      <c r="B33" s="59" t="s">
        <v>347</v>
      </c>
      <c r="C33" s="61">
        <v>0.26300000000000001</v>
      </c>
      <c r="D33" s="61">
        <v>0.26300000000000001</v>
      </c>
      <c r="E33" s="61">
        <v>0.26300000000000001</v>
      </c>
      <c r="F33" s="61">
        <v>0.26300000000000001</v>
      </c>
      <c r="G33" s="61" t="s">
        <v>554</v>
      </c>
      <c r="H33" s="62">
        <v>1510000</v>
      </c>
      <c r="I33" s="59" t="s">
        <v>19</v>
      </c>
      <c r="J33" s="55"/>
      <c r="K33" s="55"/>
    </row>
    <row r="34" spans="1:11" ht="14.25" customHeight="1" thickTop="1" thickBot="1" x14ac:dyDescent="0.25">
      <c r="A34" s="170" t="s">
        <v>25</v>
      </c>
      <c r="B34" s="171"/>
      <c r="C34" s="171"/>
      <c r="D34" s="171"/>
      <c r="E34" s="171"/>
      <c r="F34" s="171"/>
      <c r="G34" s="171"/>
      <c r="H34" s="171"/>
      <c r="I34" s="172"/>
      <c r="J34" s="55"/>
      <c r="K34" s="55"/>
    </row>
    <row r="35" spans="1:11" ht="10.5" customHeight="1" thickTop="1" thickBot="1" x14ac:dyDescent="0.25">
      <c r="A35" s="59" t="s">
        <v>348</v>
      </c>
      <c r="B35" s="59" t="s">
        <v>349</v>
      </c>
      <c r="C35" s="61">
        <v>5.32</v>
      </c>
      <c r="D35" s="61">
        <v>5.35</v>
      </c>
      <c r="E35" s="61">
        <v>5.335</v>
      </c>
      <c r="F35" s="61">
        <v>5.335</v>
      </c>
      <c r="G35" s="61" t="s">
        <v>555</v>
      </c>
      <c r="H35" s="62">
        <v>270000</v>
      </c>
      <c r="I35" s="59" t="s">
        <v>19</v>
      </c>
      <c r="J35" s="55"/>
      <c r="K35" s="55"/>
    </row>
    <row r="36" spans="1:11" ht="14.25" customHeight="1" thickTop="1" thickBot="1" x14ac:dyDescent="0.25">
      <c r="A36" s="170" t="s">
        <v>556</v>
      </c>
      <c r="B36" s="171"/>
      <c r="C36" s="171"/>
      <c r="D36" s="171"/>
      <c r="E36" s="171"/>
      <c r="F36" s="171"/>
      <c r="G36" s="171"/>
      <c r="H36" s="171"/>
      <c r="I36" s="172"/>
      <c r="J36" s="55"/>
      <c r="K36" s="55"/>
    </row>
    <row r="37" spans="1:11" ht="10.5" customHeight="1" thickTop="1" thickBot="1" x14ac:dyDescent="0.25">
      <c r="A37" s="59" t="s">
        <v>557</v>
      </c>
      <c r="B37" s="60">
        <v>37012</v>
      </c>
      <c r="C37" s="61">
        <v>0.01</v>
      </c>
      <c r="D37" s="61">
        <v>0.01</v>
      </c>
      <c r="E37" s="61">
        <v>0.01</v>
      </c>
      <c r="F37" s="61">
        <v>0.01</v>
      </c>
      <c r="G37" s="61" t="s">
        <v>558</v>
      </c>
      <c r="H37" s="62">
        <v>155000</v>
      </c>
      <c r="I37" s="59" t="s">
        <v>19</v>
      </c>
      <c r="J37" s="55"/>
      <c r="K37" s="55"/>
    </row>
    <row r="38" spans="1:11" ht="14.25" customHeight="1" thickTop="1" thickBot="1" x14ac:dyDescent="0.25">
      <c r="A38" s="170" t="s">
        <v>27</v>
      </c>
      <c r="B38" s="171"/>
      <c r="C38" s="171"/>
      <c r="D38" s="171"/>
      <c r="E38" s="171"/>
      <c r="F38" s="171"/>
      <c r="G38" s="171"/>
      <c r="H38" s="171"/>
      <c r="I38" s="172"/>
      <c r="J38" s="55"/>
      <c r="K38" s="55"/>
    </row>
    <row r="39" spans="1:11" ht="14.25" thickTop="1" thickBot="1" x14ac:dyDescent="0.25">
      <c r="A39" s="59" t="s">
        <v>33</v>
      </c>
      <c r="B39" s="60">
        <v>37012</v>
      </c>
      <c r="C39" s="61">
        <v>5.335</v>
      </c>
      <c r="D39" s="61">
        <v>5.4</v>
      </c>
      <c r="E39" s="61">
        <v>5.3739999999999997</v>
      </c>
      <c r="F39" s="61">
        <v>5.4</v>
      </c>
      <c r="G39" s="61" t="s">
        <v>559</v>
      </c>
      <c r="H39" s="62">
        <v>10230000</v>
      </c>
      <c r="I39" s="59" t="s">
        <v>19</v>
      </c>
      <c r="J39" s="55"/>
      <c r="K39" s="55"/>
    </row>
    <row r="40" spans="1:11" ht="14.25" customHeight="1" thickTop="1" thickBot="1" x14ac:dyDescent="0.25">
      <c r="A40" s="59" t="s">
        <v>355</v>
      </c>
      <c r="B40" s="60">
        <v>37043</v>
      </c>
      <c r="C40" s="61">
        <v>5.4029999999999996</v>
      </c>
      <c r="D40" s="61">
        <v>5.44</v>
      </c>
      <c r="E40" s="61">
        <v>5.43</v>
      </c>
      <c r="F40" s="61">
        <v>5.44</v>
      </c>
      <c r="G40" s="61" t="s">
        <v>560</v>
      </c>
      <c r="H40" s="62">
        <v>3450000</v>
      </c>
      <c r="I40" s="59" t="s">
        <v>19</v>
      </c>
      <c r="J40" s="55"/>
      <c r="K40" s="55"/>
    </row>
    <row r="41" spans="1:11" ht="10.5" customHeight="1" thickTop="1" thickBot="1" x14ac:dyDescent="0.25">
      <c r="A41" s="59" t="s">
        <v>321</v>
      </c>
      <c r="B41" s="59" t="s">
        <v>302</v>
      </c>
      <c r="C41" s="61">
        <v>5.4550000000000001</v>
      </c>
      <c r="D41" s="61">
        <v>5.53</v>
      </c>
      <c r="E41" s="61">
        <v>5.484</v>
      </c>
      <c r="F41" s="61">
        <v>5.53</v>
      </c>
      <c r="G41" s="61" t="s">
        <v>561</v>
      </c>
      <c r="H41" s="62">
        <v>7820000</v>
      </c>
      <c r="I41" s="59" t="s">
        <v>19</v>
      </c>
      <c r="J41" s="55"/>
      <c r="K41" s="55"/>
    </row>
    <row r="42" spans="1:11" ht="14.25" customHeight="1" thickTop="1" thickBot="1" x14ac:dyDescent="0.25">
      <c r="A42" s="59" t="s">
        <v>350</v>
      </c>
      <c r="B42" s="59" t="s">
        <v>347</v>
      </c>
      <c r="C42" s="61">
        <v>5.6050000000000004</v>
      </c>
      <c r="D42" s="61">
        <v>5.66</v>
      </c>
      <c r="E42" s="61">
        <v>5.6379999999999999</v>
      </c>
      <c r="F42" s="61">
        <v>5.66</v>
      </c>
      <c r="G42" s="61" t="s">
        <v>562</v>
      </c>
      <c r="H42" s="62">
        <v>4907500</v>
      </c>
      <c r="I42" s="59" t="s">
        <v>19</v>
      </c>
      <c r="J42" s="55"/>
      <c r="K42" s="55"/>
    </row>
    <row r="43" spans="1:11" ht="14.25" thickTop="1" thickBot="1" x14ac:dyDescent="0.25">
      <c r="A43" s="59" t="s">
        <v>388</v>
      </c>
      <c r="B43" s="59" t="s">
        <v>368</v>
      </c>
      <c r="C43" s="61">
        <v>4.87</v>
      </c>
      <c r="D43" s="61">
        <v>4.87</v>
      </c>
      <c r="E43" s="61">
        <v>4.87</v>
      </c>
      <c r="F43" s="61">
        <v>4.87</v>
      </c>
      <c r="G43" s="61" t="s">
        <v>563</v>
      </c>
      <c r="H43" s="62">
        <v>1825000</v>
      </c>
      <c r="I43" s="59" t="s">
        <v>19</v>
      </c>
      <c r="J43" s="55"/>
      <c r="K43" s="55"/>
    </row>
    <row r="44" spans="1:11" ht="14.25" customHeight="1" thickTop="1" thickBot="1" x14ac:dyDescent="0.25">
      <c r="A44" s="59" t="s">
        <v>564</v>
      </c>
      <c r="B44" s="59" t="s">
        <v>565</v>
      </c>
      <c r="C44" s="61">
        <v>4.28</v>
      </c>
      <c r="D44" s="61">
        <v>4.29</v>
      </c>
      <c r="E44" s="61">
        <v>4.2859999999999996</v>
      </c>
      <c r="F44" s="61">
        <v>4.29</v>
      </c>
      <c r="G44" s="61" t="s">
        <v>566</v>
      </c>
      <c r="H44" s="62">
        <v>3650000</v>
      </c>
      <c r="I44" s="59" t="s">
        <v>19</v>
      </c>
      <c r="J44" s="55"/>
      <c r="K44" s="55"/>
    </row>
    <row r="45" spans="1:11" ht="14.25" customHeight="1" thickTop="1" thickBot="1" x14ac:dyDescent="0.25">
      <c r="A45" s="59"/>
      <c r="B45" s="60"/>
      <c r="C45" s="61"/>
      <c r="D45" s="61"/>
      <c r="E45" s="61"/>
      <c r="F45" s="61"/>
      <c r="G45" s="61"/>
      <c r="H45" s="62"/>
      <c r="I45" s="59"/>
      <c r="J45" s="55"/>
      <c r="K45" s="55"/>
    </row>
    <row r="46" spans="1:11" ht="14.25" thickTop="1" thickBot="1" x14ac:dyDescent="0.25">
      <c r="A46" s="59"/>
      <c r="B46" s="59"/>
      <c r="C46" s="61"/>
      <c r="D46" s="61"/>
      <c r="E46" s="61"/>
      <c r="F46" s="61"/>
      <c r="G46" s="61"/>
      <c r="H46" s="62"/>
      <c r="I46" s="59"/>
      <c r="J46" s="55"/>
      <c r="K46" s="55"/>
    </row>
    <row r="47" spans="1:11" ht="14.25" thickTop="1" thickBot="1" x14ac:dyDescent="0.25">
      <c r="A47" s="59"/>
      <c r="B47" s="59"/>
      <c r="C47" s="61"/>
      <c r="D47" s="61"/>
      <c r="E47" s="61"/>
      <c r="F47" s="61"/>
      <c r="G47" s="61"/>
      <c r="H47" s="62"/>
      <c r="I47" s="59"/>
      <c r="J47" s="55"/>
      <c r="K47" s="55"/>
    </row>
    <row r="48" spans="1:11" ht="14.25" thickTop="1" thickBot="1" x14ac:dyDescent="0.25">
      <c r="A48" s="170"/>
      <c r="B48" s="171"/>
      <c r="C48" s="171"/>
      <c r="D48" s="171"/>
      <c r="E48" s="171"/>
      <c r="F48" s="171"/>
      <c r="G48" s="171"/>
      <c r="H48" s="171"/>
      <c r="I48" s="172"/>
      <c r="J48" s="55"/>
      <c r="K48" s="55"/>
    </row>
    <row r="49" spans="1:11" ht="14.25" thickTop="1" thickBot="1" x14ac:dyDescent="0.25">
      <c r="A49" s="59"/>
      <c r="B49" s="60"/>
      <c r="C49" s="61"/>
      <c r="D49" s="61"/>
      <c r="E49" s="61"/>
      <c r="F49" s="61"/>
      <c r="G49" s="61"/>
      <c r="H49" s="62"/>
      <c r="I49" s="59"/>
      <c r="J49" s="55"/>
      <c r="K49" s="55"/>
    </row>
    <row r="50" spans="1:11" ht="14.25" thickTop="1" thickBot="1" x14ac:dyDescent="0.25">
      <c r="A50" s="59"/>
      <c r="B50" s="59"/>
      <c r="C50" s="61"/>
      <c r="D50" s="61"/>
      <c r="E50" s="61"/>
      <c r="F50" s="61"/>
      <c r="G50" s="61"/>
      <c r="H50" s="62"/>
      <c r="I50" s="59"/>
      <c r="J50" s="55"/>
      <c r="K50" s="55"/>
    </row>
    <row r="51" spans="1:11" ht="14.25" customHeight="1" thickTop="1" thickBot="1" x14ac:dyDescent="0.25">
      <c r="A51" s="59"/>
      <c r="B51" s="59"/>
      <c r="C51" s="61"/>
      <c r="D51" s="61"/>
      <c r="E51" s="61"/>
      <c r="F51" s="61"/>
      <c r="G51" s="61"/>
      <c r="H51" s="62"/>
      <c r="I51" s="59"/>
      <c r="J51" s="55"/>
      <c r="K51" s="55"/>
    </row>
    <row r="52" spans="1:11" ht="14.25" thickTop="1" thickBot="1" x14ac:dyDescent="0.25">
      <c r="A52" s="170"/>
      <c r="B52" s="171"/>
      <c r="C52" s="171"/>
      <c r="D52" s="171"/>
      <c r="E52" s="171"/>
      <c r="F52" s="171"/>
      <c r="G52" s="171"/>
      <c r="H52" s="171"/>
      <c r="I52" s="172"/>
      <c r="J52" s="55"/>
      <c r="K52" s="55"/>
    </row>
    <row r="53" spans="1:11" ht="14.25" thickTop="1" thickBot="1" x14ac:dyDescent="0.25">
      <c r="A53" s="59"/>
      <c r="B53" s="59"/>
      <c r="C53" s="61"/>
      <c r="D53" s="61"/>
      <c r="E53" s="61"/>
      <c r="F53" s="61"/>
      <c r="G53" s="61"/>
      <c r="H53" s="62"/>
      <c r="I53" s="59"/>
      <c r="J53" s="55"/>
      <c r="K53" s="55"/>
    </row>
    <row r="54" spans="1:11" ht="14.25" thickTop="1" thickBot="1" x14ac:dyDescent="0.25">
      <c r="A54" s="170"/>
      <c r="B54" s="171"/>
      <c r="C54" s="171"/>
      <c r="D54" s="171"/>
      <c r="E54" s="171"/>
      <c r="F54" s="171"/>
      <c r="G54" s="171"/>
      <c r="H54" s="171"/>
      <c r="I54" s="172"/>
      <c r="J54" s="55"/>
      <c r="K54" s="55"/>
    </row>
    <row r="55" spans="1:11" ht="14.25" thickTop="1" thickBot="1" x14ac:dyDescent="0.25">
      <c r="A55" s="59"/>
      <c r="B55" s="60"/>
      <c r="C55" s="61"/>
      <c r="D55" s="61"/>
      <c r="E55" s="61"/>
      <c r="F55" s="61"/>
      <c r="G55" s="61"/>
      <c r="H55" s="62"/>
      <c r="I55" s="59"/>
      <c r="J55" s="55"/>
      <c r="K55" s="55"/>
    </row>
    <row r="56" spans="1:11" ht="14.25" thickTop="1" thickBot="1" x14ac:dyDescent="0.25">
      <c r="A56" s="59"/>
      <c r="B56" s="60"/>
      <c r="C56" s="61"/>
      <c r="D56" s="61"/>
      <c r="E56" s="61"/>
      <c r="F56" s="61"/>
      <c r="G56" s="61"/>
      <c r="H56" s="62"/>
      <c r="I56" s="59"/>
      <c r="J56" s="55"/>
      <c r="K56" s="55"/>
    </row>
    <row r="57" spans="1:11" ht="14.25" thickTop="1" thickBot="1" x14ac:dyDescent="0.25">
      <c r="A57" s="59"/>
      <c r="B57" s="59"/>
      <c r="C57" s="61"/>
      <c r="D57" s="61"/>
      <c r="E57" s="61"/>
      <c r="F57" s="61"/>
      <c r="G57" s="61"/>
      <c r="H57" s="62"/>
      <c r="I57" s="59"/>
      <c r="J57" s="55"/>
      <c r="K57" s="55"/>
    </row>
    <row r="58" spans="1:11" ht="14.25" thickTop="1" thickBot="1" x14ac:dyDescent="0.25">
      <c r="A58" s="59"/>
      <c r="B58" s="59"/>
      <c r="C58" s="61"/>
      <c r="D58" s="61"/>
      <c r="E58" s="61"/>
      <c r="F58" s="61"/>
      <c r="G58" s="61"/>
      <c r="H58" s="62"/>
      <c r="I58" s="59"/>
      <c r="J58" s="55"/>
      <c r="K58" s="55"/>
    </row>
    <row r="59" spans="1:11" ht="14.25" customHeight="1" thickTop="1" thickBot="1" x14ac:dyDescent="0.25">
      <c r="A59" s="59"/>
      <c r="B59" s="59"/>
      <c r="C59" s="61"/>
      <c r="D59" s="61"/>
      <c r="E59" s="61"/>
      <c r="F59" s="61"/>
      <c r="G59" s="61"/>
      <c r="H59" s="62"/>
      <c r="I59" s="59"/>
      <c r="J59" s="55"/>
      <c r="K59" s="55"/>
    </row>
    <row r="60" spans="1:11" ht="14.25" thickTop="1" thickBot="1" x14ac:dyDescent="0.25">
      <c r="A60" s="59"/>
      <c r="B60" s="59"/>
      <c r="C60" s="61"/>
      <c r="D60" s="61"/>
      <c r="E60" s="61"/>
      <c r="F60" s="61"/>
      <c r="G60" s="61"/>
      <c r="H60" s="62"/>
      <c r="I60" s="59"/>
      <c r="J60" s="55"/>
      <c r="K60" s="55"/>
    </row>
    <row r="61" spans="1:11" ht="14.25" thickTop="1" thickBot="1" x14ac:dyDescent="0.25">
      <c r="A61" s="59"/>
      <c r="B61" s="59"/>
      <c r="C61" s="61"/>
      <c r="D61" s="61"/>
      <c r="E61" s="61"/>
      <c r="F61" s="61"/>
      <c r="G61" s="61"/>
      <c r="H61" s="62"/>
      <c r="I61" s="59"/>
      <c r="J61" s="55"/>
      <c r="K61" s="55"/>
    </row>
    <row r="62" spans="1:11" ht="14.25" thickTop="1" thickBot="1" x14ac:dyDescent="0.25">
      <c r="A62" s="59"/>
      <c r="B62" s="59"/>
      <c r="C62" s="61"/>
      <c r="D62" s="61"/>
      <c r="E62" s="61"/>
      <c r="F62" s="61"/>
      <c r="G62" s="61"/>
      <c r="H62" s="62"/>
      <c r="I62" s="59"/>
      <c r="J62" s="55"/>
      <c r="K62" s="55"/>
    </row>
    <row r="63" spans="1:11" ht="13.5" thickTop="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spans="1:1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spans="1:1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spans="1:1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spans="1:1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spans="1:1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spans="1:1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spans="1:1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spans="1:1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spans="1:1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spans="1:1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spans="1:1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spans="1:1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spans="1:1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spans="1:1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spans="1:1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spans="1:1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spans="1:1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spans="1:1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spans="1:11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spans="1:11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spans="1:1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spans="1:1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spans="1:11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spans="1:11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spans="1:11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spans="1:11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spans="1:1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spans="1:11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spans="1:1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spans="1:11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spans="1:1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spans="1:11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spans="1:11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spans="1:11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spans="1:11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spans="1:11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spans="1:11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  <row r="101" spans="1:11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</row>
    <row r="102" spans="1:11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  <row r="103" spans="1:11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</row>
    <row r="104" spans="1:11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</row>
    <row r="105" spans="1:11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  <row r="106" spans="1:11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</row>
    <row r="107" spans="1:11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</row>
    <row r="108" spans="1:1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</row>
    <row r="109" spans="1:1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</row>
    <row r="110" spans="1:1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</row>
    <row r="111" spans="1:1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</row>
    <row r="112" spans="1:1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</row>
    <row r="113" spans="1:1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</row>
    <row r="114" spans="1:1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</row>
    <row r="115" spans="1:1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</row>
    <row r="116" spans="1:1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</row>
    <row r="117" spans="1:1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</row>
    <row r="118" spans="1:1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</row>
    <row r="119" spans="1:1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</row>
    <row r="120" spans="1:11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</row>
    <row r="121" spans="1:1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</row>
    <row r="122" spans="1:1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</row>
    <row r="123" spans="1:1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</row>
    <row r="124" spans="1:1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</row>
    <row r="125" spans="1:1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  <row r="126" spans="1:11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</row>
    <row r="127" spans="1:11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</row>
    <row r="128" spans="1:1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</row>
    <row r="129" spans="1:1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</row>
    <row r="130" spans="1:1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</row>
    <row r="131" spans="1:11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2" spans="1:1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</row>
    <row r="133" spans="1:11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</row>
    <row r="134" spans="1:11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</row>
    <row r="135" spans="1:11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</row>
    <row r="136" spans="1:11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</row>
    <row r="137" spans="1:11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</row>
    <row r="138" spans="1:11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</row>
    <row r="139" spans="1:11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</row>
    <row r="140" spans="1:11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</row>
    <row r="141" spans="1:11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</row>
    <row r="142" spans="1:11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</row>
    <row r="143" spans="1:11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4" spans="1:11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</row>
    <row r="145" spans="1:11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</row>
    <row r="146" spans="1:11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</row>
    <row r="147" spans="1:11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</row>
    <row r="148" spans="1:11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</row>
  </sheetData>
  <mergeCells count="16">
    <mergeCell ref="A54:I54"/>
    <mergeCell ref="I9:I10"/>
    <mergeCell ref="F9:F10"/>
    <mergeCell ref="A11:I11"/>
    <mergeCell ref="G9:G10"/>
    <mergeCell ref="A9:A10"/>
    <mergeCell ref="A48:I48"/>
    <mergeCell ref="A52:I52"/>
    <mergeCell ref="B9:B10"/>
    <mergeCell ref="A34:I34"/>
    <mergeCell ref="A36:I36"/>
    <mergeCell ref="A38:I38"/>
    <mergeCell ref="D9:D10"/>
    <mergeCell ref="C9:C10"/>
    <mergeCell ref="H9:H10"/>
    <mergeCell ref="A32:I3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B36" sqref="B36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59</v>
      </c>
    </row>
    <row r="2" spans="1:20" ht="15.75" x14ac:dyDescent="0.25">
      <c r="A2" s="50" t="s">
        <v>301</v>
      </c>
    </row>
    <row r="3" spans="1:20" x14ac:dyDescent="0.2">
      <c r="A3" s="103">
        <f>'E-Mail'!$B$1</f>
        <v>36993</v>
      </c>
    </row>
    <row r="4" spans="1:20" ht="15.75" x14ac:dyDescent="0.25">
      <c r="A4" s="18"/>
    </row>
    <row r="5" spans="1:20" ht="13.5" thickBot="1" x14ac:dyDescent="0.25">
      <c r="A5" s="20" t="s">
        <v>67</v>
      </c>
      <c r="B5" s="20" t="s">
        <v>66</v>
      </c>
      <c r="C5" s="20" t="s">
        <v>8</v>
      </c>
    </row>
    <row r="6" spans="1:20" x14ac:dyDescent="0.2">
      <c r="A6" s="17" t="s">
        <v>19</v>
      </c>
      <c r="B6" s="21">
        <f>COUNTIF($S$15:$S$4989,A6)</f>
        <v>8</v>
      </c>
      <c r="C6" s="21">
        <f>SUMIF($S$15:$S$4990,A6,$R$15:$R$4990)</f>
        <v>7472500</v>
      </c>
    </row>
    <row r="7" spans="1:20" x14ac:dyDescent="0.2">
      <c r="A7" s="17" t="s">
        <v>55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4.25" thickTop="1" thickBot="1" x14ac:dyDescent="0.25">
      <c r="H9" s="115" t="s">
        <v>307</v>
      </c>
      <c r="I9" s="115" t="s">
        <v>308</v>
      </c>
    </row>
    <row r="10" spans="1:20" ht="10.5" customHeight="1" thickTop="1" x14ac:dyDescent="0.2">
      <c r="A10" s="68" t="s">
        <v>369</v>
      </c>
    </row>
    <row r="11" spans="1:20" ht="10.5" customHeight="1" x14ac:dyDescent="0.2">
      <c r="A11" s="69" t="s">
        <v>425</v>
      </c>
    </row>
    <row r="12" spans="1:20" x14ac:dyDescent="0.2">
      <c r="A12" s="69" t="s">
        <v>36</v>
      </c>
    </row>
    <row r="13" spans="1:20" x14ac:dyDescent="0.2">
      <c r="A13" s="69" t="s">
        <v>567</v>
      </c>
    </row>
    <row r="14" spans="1:20" ht="10.5" customHeight="1" thickBot="1" x14ac:dyDescent="0.25"/>
    <row r="15" spans="1:20" ht="10.5" customHeight="1" thickTop="1" thickBot="1" x14ac:dyDescent="0.25">
      <c r="A15" s="70" t="s">
        <v>37</v>
      </c>
      <c r="B15" s="70" t="s">
        <v>38</v>
      </c>
      <c r="C15" s="70" t="s">
        <v>39</v>
      </c>
      <c r="D15" s="70" t="s">
        <v>40</v>
      </c>
      <c r="E15" s="70" t="s">
        <v>41</v>
      </c>
      <c r="F15" s="70" t="s">
        <v>42</v>
      </c>
      <c r="G15" s="70" t="s">
        <v>1</v>
      </c>
      <c r="H15" s="70" t="s">
        <v>307</v>
      </c>
      <c r="I15" s="70" t="s">
        <v>308</v>
      </c>
      <c r="J15" s="70" t="s">
        <v>43</v>
      </c>
      <c r="K15" s="70" t="s">
        <v>44</v>
      </c>
      <c r="L15" s="70" t="s">
        <v>45</v>
      </c>
      <c r="M15" s="70" t="s">
        <v>46</v>
      </c>
      <c r="N15" s="70" t="s">
        <v>47</v>
      </c>
      <c r="O15" s="70" t="s">
        <v>48</v>
      </c>
      <c r="P15" s="70" t="s">
        <v>49</v>
      </c>
      <c r="Q15" s="70" t="s">
        <v>50</v>
      </c>
      <c r="R15" s="70" t="s">
        <v>51</v>
      </c>
      <c r="S15" s="70" t="s">
        <v>52</v>
      </c>
      <c r="T15" s="70" t="s">
        <v>53</v>
      </c>
    </row>
    <row r="16" spans="1:20" ht="24" customHeight="1" thickTop="1" thickBot="1" x14ac:dyDescent="0.25">
      <c r="A16" s="71" t="s">
        <v>406</v>
      </c>
      <c r="B16" s="73">
        <v>588924386</v>
      </c>
      <c r="C16" s="72"/>
      <c r="D16" s="72" t="s">
        <v>54</v>
      </c>
      <c r="E16" s="72" t="s">
        <v>27</v>
      </c>
      <c r="F16" s="72" t="s">
        <v>568</v>
      </c>
      <c r="G16" s="72" t="s">
        <v>368</v>
      </c>
      <c r="H16" s="71" t="s">
        <v>569</v>
      </c>
      <c r="I16" s="71" t="s">
        <v>570</v>
      </c>
      <c r="J16" s="72"/>
      <c r="K16" s="74"/>
      <c r="L16" s="72"/>
      <c r="M16" s="72" t="s">
        <v>377</v>
      </c>
      <c r="N16" s="74">
        <v>4.87</v>
      </c>
      <c r="O16" s="72" t="s">
        <v>305</v>
      </c>
      <c r="P16" s="76">
        <v>5000</v>
      </c>
      <c r="Q16" s="72" t="s">
        <v>306</v>
      </c>
      <c r="R16" s="76">
        <v>1825000</v>
      </c>
      <c r="S16" s="72" t="s">
        <v>19</v>
      </c>
      <c r="T16" s="72" t="s">
        <v>571</v>
      </c>
    </row>
    <row r="17" spans="1:20" ht="24" thickTop="1" thickBot="1" x14ac:dyDescent="0.25">
      <c r="A17" s="71" t="s">
        <v>406</v>
      </c>
      <c r="B17" s="73">
        <v>150979829</v>
      </c>
      <c r="C17" s="72"/>
      <c r="D17" s="72" t="s">
        <v>54</v>
      </c>
      <c r="E17" s="72" t="s">
        <v>27</v>
      </c>
      <c r="F17" s="72" t="s">
        <v>568</v>
      </c>
      <c r="G17" s="72" t="s">
        <v>565</v>
      </c>
      <c r="H17" s="71" t="s">
        <v>572</v>
      </c>
      <c r="I17" s="71" t="s">
        <v>573</v>
      </c>
      <c r="J17" s="72"/>
      <c r="K17" s="74"/>
      <c r="L17" s="72"/>
      <c r="M17" s="72" t="s">
        <v>389</v>
      </c>
      <c r="N17" s="74">
        <v>4.29</v>
      </c>
      <c r="O17" s="72" t="s">
        <v>305</v>
      </c>
      <c r="P17" s="76">
        <v>2500</v>
      </c>
      <c r="Q17" s="72" t="s">
        <v>306</v>
      </c>
      <c r="R17" s="76">
        <v>912500</v>
      </c>
      <c r="S17" s="72" t="s">
        <v>19</v>
      </c>
      <c r="T17" s="72" t="s">
        <v>571</v>
      </c>
    </row>
    <row r="18" spans="1:20" ht="24" thickTop="1" thickBot="1" x14ac:dyDescent="0.25">
      <c r="A18" s="71" t="s">
        <v>406</v>
      </c>
      <c r="B18" s="73">
        <v>100140314</v>
      </c>
      <c r="C18" s="72"/>
      <c r="D18" s="72" t="s">
        <v>54</v>
      </c>
      <c r="E18" s="72" t="s">
        <v>34</v>
      </c>
      <c r="F18" s="72" t="s">
        <v>574</v>
      </c>
      <c r="G18" s="75">
        <v>37012</v>
      </c>
      <c r="H18" s="71" t="s">
        <v>303</v>
      </c>
      <c r="I18" s="71" t="s">
        <v>304</v>
      </c>
      <c r="J18" s="72"/>
      <c r="K18" s="74"/>
      <c r="L18" s="72"/>
      <c r="M18" s="72" t="s">
        <v>575</v>
      </c>
      <c r="N18" s="74">
        <v>0.33500000000000002</v>
      </c>
      <c r="O18" s="72" t="s">
        <v>305</v>
      </c>
      <c r="P18" s="76">
        <v>5000</v>
      </c>
      <c r="Q18" s="72" t="s">
        <v>306</v>
      </c>
      <c r="R18" s="76">
        <v>155000</v>
      </c>
      <c r="S18" s="72" t="s">
        <v>19</v>
      </c>
      <c r="T18" s="72" t="s">
        <v>404</v>
      </c>
    </row>
    <row r="19" spans="1:20" ht="24" thickTop="1" thickBot="1" x14ac:dyDescent="0.25">
      <c r="A19" s="71" t="s">
        <v>406</v>
      </c>
      <c r="B19" s="73">
        <v>707159713</v>
      </c>
      <c r="C19" s="72"/>
      <c r="D19" s="72" t="s">
        <v>362</v>
      </c>
      <c r="E19" s="72" t="s">
        <v>34</v>
      </c>
      <c r="F19" s="72" t="s">
        <v>405</v>
      </c>
      <c r="G19" s="75">
        <v>37012</v>
      </c>
      <c r="H19" s="71" t="s">
        <v>303</v>
      </c>
      <c r="I19" s="71" t="s">
        <v>304</v>
      </c>
      <c r="J19" s="72"/>
      <c r="K19" s="74"/>
      <c r="L19" s="72"/>
      <c r="M19" s="72" t="s">
        <v>377</v>
      </c>
      <c r="N19" s="74">
        <v>-5.5E-2</v>
      </c>
      <c r="O19" s="72" t="s">
        <v>305</v>
      </c>
      <c r="P19" s="76">
        <v>10000</v>
      </c>
      <c r="Q19" s="72" t="s">
        <v>306</v>
      </c>
      <c r="R19" s="76">
        <v>310000</v>
      </c>
      <c r="S19" s="72" t="s">
        <v>19</v>
      </c>
      <c r="T19" s="72" t="s">
        <v>404</v>
      </c>
    </row>
    <row r="20" spans="1:20" ht="24" thickTop="1" thickBot="1" x14ac:dyDescent="0.25">
      <c r="A20" s="71" t="s">
        <v>406</v>
      </c>
      <c r="B20" s="73">
        <v>848925321</v>
      </c>
      <c r="C20" s="72"/>
      <c r="D20" s="72" t="s">
        <v>54</v>
      </c>
      <c r="E20" s="72" t="s">
        <v>34</v>
      </c>
      <c r="F20" s="72" t="s">
        <v>576</v>
      </c>
      <c r="G20" s="72" t="s">
        <v>347</v>
      </c>
      <c r="H20" s="71" t="s">
        <v>577</v>
      </c>
      <c r="I20" s="71" t="s">
        <v>578</v>
      </c>
      <c r="J20" s="72"/>
      <c r="K20" s="74"/>
      <c r="L20" s="72"/>
      <c r="M20" s="72" t="s">
        <v>377</v>
      </c>
      <c r="N20" s="74">
        <v>1.7</v>
      </c>
      <c r="O20" s="72" t="s">
        <v>305</v>
      </c>
      <c r="P20" s="76">
        <v>5000</v>
      </c>
      <c r="Q20" s="72" t="s">
        <v>306</v>
      </c>
      <c r="R20" s="76">
        <v>755000</v>
      </c>
      <c r="S20" s="72" t="s">
        <v>19</v>
      </c>
      <c r="T20" s="72" t="s">
        <v>404</v>
      </c>
    </row>
    <row r="21" spans="1:20" ht="24" thickTop="1" thickBot="1" x14ac:dyDescent="0.25">
      <c r="A21" s="71" t="s">
        <v>406</v>
      </c>
      <c r="B21" s="73">
        <v>119263008</v>
      </c>
      <c r="C21" s="72"/>
      <c r="D21" s="72" t="s">
        <v>54</v>
      </c>
      <c r="E21" s="72" t="s">
        <v>34</v>
      </c>
      <c r="F21" s="72" t="s">
        <v>576</v>
      </c>
      <c r="G21" s="72" t="s">
        <v>347</v>
      </c>
      <c r="H21" s="71" t="s">
        <v>577</v>
      </c>
      <c r="I21" s="71" t="s">
        <v>578</v>
      </c>
      <c r="J21" s="72"/>
      <c r="K21" s="74"/>
      <c r="L21" s="72"/>
      <c r="M21" s="72" t="s">
        <v>377</v>
      </c>
      <c r="N21" s="74">
        <v>1.71</v>
      </c>
      <c r="O21" s="72" t="s">
        <v>305</v>
      </c>
      <c r="P21" s="76">
        <v>5000</v>
      </c>
      <c r="Q21" s="72" t="s">
        <v>306</v>
      </c>
      <c r="R21" s="76">
        <v>755000</v>
      </c>
      <c r="S21" s="72" t="s">
        <v>19</v>
      </c>
      <c r="T21" s="72" t="s">
        <v>404</v>
      </c>
    </row>
    <row r="22" spans="1:20" ht="12.75" customHeight="1" thickTop="1" thickBot="1" x14ac:dyDescent="0.25">
      <c r="A22" s="71" t="s">
        <v>406</v>
      </c>
      <c r="B22" s="73">
        <v>775702688</v>
      </c>
      <c r="C22" s="72"/>
      <c r="D22" s="72" t="s">
        <v>54</v>
      </c>
      <c r="E22" s="72" t="s">
        <v>34</v>
      </c>
      <c r="F22" s="72" t="s">
        <v>579</v>
      </c>
      <c r="G22" s="72" t="s">
        <v>302</v>
      </c>
      <c r="H22" s="71" t="s">
        <v>303</v>
      </c>
      <c r="I22" s="71" t="s">
        <v>403</v>
      </c>
      <c r="J22" s="72"/>
      <c r="K22" s="74"/>
      <c r="L22" s="72"/>
      <c r="M22" s="72" t="s">
        <v>580</v>
      </c>
      <c r="N22" s="74">
        <v>3.2500000000000001E-2</v>
      </c>
      <c r="O22" s="72" t="s">
        <v>305</v>
      </c>
      <c r="P22" s="76">
        <v>5000</v>
      </c>
      <c r="Q22" s="72" t="s">
        <v>306</v>
      </c>
      <c r="R22" s="76">
        <v>920000</v>
      </c>
      <c r="S22" s="72" t="s">
        <v>19</v>
      </c>
      <c r="T22" s="72" t="s">
        <v>404</v>
      </c>
    </row>
    <row r="23" spans="1:20" ht="10.5" customHeight="1" thickTop="1" thickBot="1" x14ac:dyDescent="0.25">
      <c r="A23" s="71" t="s">
        <v>406</v>
      </c>
      <c r="B23" s="73">
        <v>126764185</v>
      </c>
      <c r="C23" s="72"/>
      <c r="D23" s="72" t="s">
        <v>54</v>
      </c>
      <c r="E23" s="72" t="s">
        <v>34</v>
      </c>
      <c r="F23" s="72" t="s">
        <v>579</v>
      </c>
      <c r="G23" s="72" t="s">
        <v>302</v>
      </c>
      <c r="H23" s="71" t="s">
        <v>303</v>
      </c>
      <c r="I23" s="71" t="s">
        <v>403</v>
      </c>
      <c r="J23" s="72"/>
      <c r="K23" s="74"/>
      <c r="L23" s="72"/>
      <c r="M23" s="72" t="s">
        <v>377</v>
      </c>
      <c r="N23" s="74">
        <v>3.5000000000000003E-2</v>
      </c>
      <c r="O23" s="72" t="s">
        <v>305</v>
      </c>
      <c r="P23" s="76">
        <v>10000</v>
      </c>
      <c r="Q23" s="72" t="s">
        <v>306</v>
      </c>
      <c r="R23" s="76">
        <v>1840000</v>
      </c>
      <c r="S23" s="72" t="s">
        <v>19</v>
      </c>
      <c r="T23" s="72" t="s">
        <v>404</v>
      </c>
    </row>
    <row r="24" spans="1:20" ht="14.25" thickTop="1" thickBot="1" x14ac:dyDescent="0.25">
      <c r="A24" s="177" t="s">
        <v>581</v>
      </c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9"/>
    </row>
    <row r="25" spans="1:20" ht="13.5" thickTop="1" x14ac:dyDescent="0.2"/>
    <row r="26" spans="1:20" ht="12.75" customHeight="1" x14ac:dyDescent="0.2"/>
    <row r="27" spans="1:20" ht="10.5" customHeight="1" x14ac:dyDescent="0.2"/>
  </sheetData>
  <mergeCells count="1">
    <mergeCell ref="A24:T24"/>
  </mergeCells>
  <phoneticPr fontId="0" type="noConversion"/>
  <hyperlinks>
    <hyperlink ref="B16" r:id="rId1" display="https://www.intcx.com/ReportServlet/any.class?operation=confirm&amp;dealID=588924386&amp;dt=Apr-12-01"/>
    <hyperlink ref="B17" r:id="rId2" display="https://www.intcx.com/ReportServlet/any.class?operation=confirm&amp;dealID=150979829&amp;dt=Apr-12-01"/>
    <hyperlink ref="B18" r:id="rId3" display="https://www.intcx.com/ReportServlet/any.class?operation=confirm&amp;dealID=100140314&amp;dt=Apr-12-01"/>
    <hyperlink ref="B19" r:id="rId4" display="https://www.intcx.com/ReportServlet/any.class?operation=confirm&amp;dealID=707159713&amp;dt=Apr-12-01"/>
    <hyperlink ref="B20" r:id="rId5" display="https://www.intcx.com/ReportServlet/any.class?operation=confirm&amp;dealID=848925321&amp;dt=Apr-12-01"/>
    <hyperlink ref="B21" r:id="rId6" display="https://www.intcx.com/ReportServlet/any.class?operation=confirm&amp;dealID=119263008&amp;dt=Apr-12-01"/>
    <hyperlink ref="B22" r:id="rId7" display="https://www.intcx.com/ReportServlet/any.class?operation=confirm&amp;dealID=775702688&amp;dt=Apr-12-01"/>
    <hyperlink ref="B23" r:id="rId8" display="https://www.intcx.com/ReportServlet/any.class?operation=confirm&amp;dealID=126764185&amp;dt=Apr-12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zoomScale="85" workbookViewId="0">
      <selection activeCell="B36" sqref="B36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63</v>
      </c>
    </row>
    <row r="2" spans="1:26" ht="15.75" x14ac:dyDescent="0.25">
      <c r="A2" s="50" t="s">
        <v>301</v>
      </c>
    </row>
    <row r="3" spans="1:26" x14ac:dyDescent="0.2">
      <c r="A3" s="103">
        <f>'E-Mail'!$B$1</f>
        <v>36993</v>
      </c>
    </row>
    <row r="5" spans="1:26" ht="13.5" thickBot="1" x14ac:dyDescent="0.25">
      <c r="A5" s="20" t="s">
        <v>67</v>
      </c>
      <c r="B5" s="20" t="s">
        <v>66</v>
      </c>
      <c r="C5" s="20" t="s">
        <v>8</v>
      </c>
    </row>
    <row r="6" spans="1:26" x14ac:dyDescent="0.2">
      <c r="A6" s="17" t="s">
        <v>13</v>
      </c>
      <c r="B6" s="21">
        <f>COUNTIF($S$15:$S$4967,A6)</f>
        <v>2</v>
      </c>
      <c r="C6" s="21">
        <f>SUMIF($S$15:$S$4968,A6,$R$15:$R$4968)</f>
        <v>9600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5" t="s">
        <v>307</v>
      </c>
      <c r="I9" s="115" t="s">
        <v>308</v>
      </c>
    </row>
    <row r="10" spans="1:26" ht="12.75" customHeight="1" thickTop="1" x14ac:dyDescent="0.2">
      <c r="A10" s="68" t="s">
        <v>341</v>
      </c>
      <c r="U10" s="55"/>
      <c r="V10" s="55"/>
      <c r="W10" s="55"/>
      <c r="X10" s="55"/>
      <c r="Y10" s="55"/>
      <c r="Z10" s="55"/>
    </row>
    <row r="11" spans="1:26" ht="12.75" customHeight="1" x14ac:dyDescent="0.2">
      <c r="A11" s="69" t="s">
        <v>425</v>
      </c>
      <c r="U11" s="55"/>
      <c r="V11" s="55"/>
      <c r="W11" s="55"/>
      <c r="X11" s="55"/>
      <c r="Y11" s="55"/>
      <c r="Z11" s="55"/>
    </row>
    <row r="12" spans="1:26" x14ac:dyDescent="0.2">
      <c r="A12" s="69" t="s">
        <v>36</v>
      </c>
      <c r="U12" s="55"/>
      <c r="V12" s="55"/>
      <c r="W12" s="55"/>
      <c r="X12" s="55"/>
      <c r="Y12" s="55"/>
      <c r="Z12" s="55"/>
    </row>
    <row r="13" spans="1:26" x14ac:dyDescent="0.2">
      <c r="A13" s="69" t="s">
        <v>567</v>
      </c>
      <c r="U13" s="55"/>
      <c r="V13" s="55"/>
      <c r="W13" s="55"/>
      <c r="X13" s="55"/>
      <c r="Y13" s="55"/>
      <c r="Z13" s="55"/>
    </row>
    <row r="14" spans="1:26" ht="12.75" customHeight="1" thickBot="1" x14ac:dyDescent="0.25">
      <c r="U14" s="55"/>
      <c r="V14" s="55"/>
      <c r="W14" s="55"/>
      <c r="X14" s="55"/>
      <c r="Y14" s="55"/>
      <c r="Z14" s="55"/>
    </row>
    <row r="15" spans="1:26" ht="23.25" customHeight="1" thickTop="1" thickBot="1" x14ac:dyDescent="0.25">
      <c r="A15" s="70" t="s">
        <v>37</v>
      </c>
      <c r="B15" s="70" t="s">
        <v>38</v>
      </c>
      <c r="C15" s="70" t="s">
        <v>39</v>
      </c>
      <c r="D15" s="70" t="s">
        <v>40</v>
      </c>
      <c r="E15" s="70" t="s">
        <v>41</v>
      </c>
      <c r="F15" s="70" t="s">
        <v>42</v>
      </c>
      <c r="G15" s="70" t="s">
        <v>1</v>
      </c>
      <c r="H15" s="70" t="s">
        <v>307</v>
      </c>
      <c r="I15" s="70" t="s">
        <v>308</v>
      </c>
      <c r="J15" s="70" t="s">
        <v>43</v>
      </c>
      <c r="K15" s="70" t="s">
        <v>44</v>
      </c>
      <c r="L15" s="70" t="s">
        <v>45</v>
      </c>
      <c r="M15" s="70" t="s">
        <v>46</v>
      </c>
      <c r="N15" s="70" t="s">
        <v>47</v>
      </c>
      <c r="O15" s="70" t="s">
        <v>48</v>
      </c>
      <c r="P15" s="70" t="s">
        <v>49</v>
      </c>
      <c r="Q15" s="70" t="s">
        <v>50</v>
      </c>
      <c r="R15" s="70" t="s">
        <v>51</v>
      </c>
      <c r="S15" s="70" t="s">
        <v>52</v>
      </c>
      <c r="T15" s="70" t="s">
        <v>53</v>
      </c>
      <c r="U15" s="55"/>
      <c r="V15" s="55"/>
      <c r="W15" s="55"/>
      <c r="X15" s="55"/>
      <c r="Y15" s="55"/>
      <c r="Z15" s="55"/>
    </row>
    <row r="16" spans="1:26" ht="14.25" thickTop="1" thickBot="1" x14ac:dyDescent="0.25">
      <c r="A16" s="71" t="s">
        <v>406</v>
      </c>
      <c r="B16" s="73">
        <v>387932999</v>
      </c>
      <c r="C16" s="72"/>
      <c r="D16" s="72" t="s">
        <v>362</v>
      </c>
      <c r="E16" s="72" t="s">
        <v>10</v>
      </c>
      <c r="F16" s="72" t="s">
        <v>582</v>
      </c>
      <c r="G16" s="72" t="s">
        <v>12</v>
      </c>
      <c r="H16" s="71" t="s">
        <v>390</v>
      </c>
      <c r="I16" s="71" t="s">
        <v>583</v>
      </c>
      <c r="J16" s="72"/>
      <c r="K16" s="74"/>
      <c r="L16" s="72"/>
      <c r="M16" s="72" t="s">
        <v>584</v>
      </c>
      <c r="N16" s="74">
        <v>44.5</v>
      </c>
      <c r="O16" s="72" t="s">
        <v>60</v>
      </c>
      <c r="P16" s="74">
        <v>50</v>
      </c>
      <c r="Q16" s="72" t="s">
        <v>61</v>
      </c>
      <c r="R16" s="76">
        <v>1600</v>
      </c>
      <c r="S16" s="72" t="s">
        <v>13</v>
      </c>
      <c r="T16" s="72" t="s">
        <v>585</v>
      </c>
      <c r="U16" s="55"/>
      <c r="V16" s="55"/>
      <c r="W16" s="55"/>
      <c r="X16" s="55"/>
      <c r="Y16" s="55"/>
      <c r="Z16" s="55"/>
    </row>
    <row r="17" spans="1:26" ht="14.25" thickTop="1" thickBot="1" x14ac:dyDescent="0.25">
      <c r="A17" s="71" t="s">
        <v>406</v>
      </c>
      <c r="B17" s="73">
        <v>375467374</v>
      </c>
      <c r="C17" s="72"/>
      <c r="D17" s="72" t="s">
        <v>54</v>
      </c>
      <c r="E17" s="72" t="s">
        <v>10</v>
      </c>
      <c r="F17" s="72" t="s">
        <v>62</v>
      </c>
      <c r="G17" s="72" t="s">
        <v>12</v>
      </c>
      <c r="H17" s="71" t="s">
        <v>583</v>
      </c>
      <c r="I17" s="71" t="s">
        <v>583</v>
      </c>
      <c r="J17" s="72"/>
      <c r="K17" s="74"/>
      <c r="L17" s="72"/>
      <c r="M17" s="72" t="s">
        <v>378</v>
      </c>
      <c r="N17" s="74">
        <v>47.25</v>
      </c>
      <c r="O17" s="72" t="s">
        <v>60</v>
      </c>
      <c r="P17" s="74">
        <v>500</v>
      </c>
      <c r="Q17" s="72" t="s">
        <v>61</v>
      </c>
      <c r="R17" s="76">
        <v>8000</v>
      </c>
      <c r="S17" s="72" t="s">
        <v>13</v>
      </c>
      <c r="T17" s="72" t="s">
        <v>370</v>
      </c>
      <c r="U17" s="9"/>
      <c r="V17" s="55"/>
      <c r="W17" s="55"/>
      <c r="X17" s="55"/>
      <c r="Y17" s="55"/>
      <c r="Z17" s="55"/>
    </row>
    <row r="18" spans="1:26" ht="14.25" thickTop="1" thickBot="1" x14ac:dyDescent="0.25">
      <c r="A18" s="177" t="s">
        <v>581</v>
      </c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9"/>
      <c r="U18" s="9"/>
      <c r="V18" s="55"/>
      <c r="W18" s="55"/>
      <c r="X18" s="55"/>
      <c r="Y18" s="55"/>
      <c r="Z18" s="55"/>
    </row>
    <row r="19" spans="1:26" ht="13.5" thickTop="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x14ac:dyDescent="0.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x14ac:dyDescent="0.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x14ac:dyDescent="0.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x14ac:dyDescent="0.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x14ac:dyDescent="0.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x14ac:dyDescent="0.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x14ac:dyDescent="0.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x14ac:dyDescent="0.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x14ac:dyDescent="0.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</sheetData>
  <mergeCells count="1">
    <mergeCell ref="A18:T18"/>
  </mergeCells>
  <phoneticPr fontId="0" type="noConversion"/>
  <hyperlinks>
    <hyperlink ref="B16" r:id="rId1" display="https://www.intcx.com/ReportServlet/any.class?operation=confirm&amp;dealID=387932999&amp;dt=Apr-12-01"/>
    <hyperlink ref="B17" r:id="rId2" display="https://www.intcx.com/ReportServlet/any.class?operation=confirm&amp;dealID=375467374&amp;dt=Apr-12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B36" sqref="B36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64</v>
      </c>
    </row>
    <row r="2" spans="1:20" ht="15.75" x14ac:dyDescent="0.25">
      <c r="A2" s="50" t="s">
        <v>301</v>
      </c>
    </row>
    <row r="3" spans="1:20" x14ac:dyDescent="0.2">
      <c r="A3" s="103">
        <f>'E-Mail'!$B$1</f>
        <v>36993</v>
      </c>
    </row>
    <row r="5" spans="1:20" ht="13.5" thickBot="1" x14ac:dyDescent="0.25">
      <c r="A5" s="20" t="s">
        <v>67</v>
      </c>
      <c r="B5" s="20" t="s">
        <v>66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62" t="str">
        <f>IF(A16=0,"No Activity",A4)</f>
        <v>No Activity</v>
      </c>
      <c r="H9" s="115" t="s">
        <v>307</v>
      </c>
      <c r="I9" s="115" t="s">
        <v>308</v>
      </c>
    </row>
    <row r="10" spans="1:20" ht="13.5" thickTop="1" x14ac:dyDescent="0.2">
      <c r="A10" s="68" t="s">
        <v>407</v>
      </c>
    </row>
    <row r="11" spans="1:20" x14ac:dyDescent="0.2">
      <c r="A11" s="69" t="s">
        <v>425</v>
      </c>
    </row>
    <row r="12" spans="1:20" x14ac:dyDescent="0.2">
      <c r="A12" s="69" t="s">
        <v>36</v>
      </c>
    </row>
    <row r="13" spans="1:20" x14ac:dyDescent="0.2">
      <c r="A13" s="69" t="s">
        <v>567</v>
      </c>
    </row>
    <row r="14" spans="1:20" ht="13.5" thickBot="1" x14ac:dyDescent="0.25"/>
    <row r="15" spans="1:20" ht="22.5" thickTop="1" thickBot="1" x14ac:dyDescent="0.25">
      <c r="A15" s="70" t="s">
        <v>37</v>
      </c>
      <c r="B15" s="70" t="s">
        <v>38</v>
      </c>
      <c r="C15" s="70" t="s">
        <v>39</v>
      </c>
      <c r="D15" s="70" t="s">
        <v>40</v>
      </c>
      <c r="E15" s="70" t="s">
        <v>41</v>
      </c>
      <c r="F15" s="70" t="s">
        <v>42</v>
      </c>
      <c r="G15" s="70" t="s">
        <v>1</v>
      </c>
      <c r="H15" s="70" t="s">
        <v>307</v>
      </c>
      <c r="I15" s="70" t="s">
        <v>308</v>
      </c>
      <c r="J15" s="70" t="s">
        <v>43</v>
      </c>
      <c r="K15" s="70" t="s">
        <v>44</v>
      </c>
      <c r="L15" s="70" t="s">
        <v>45</v>
      </c>
      <c r="M15" s="70" t="s">
        <v>46</v>
      </c>
      <c r="N15" s="70" t="s">
        <v>47</v>
      </c>
      <c r="O15" s="70" t="s">
        <v>48</v>
      </c>
      <c r="P15" s="70" t="s">
        <v>49</v>
      </c>
      <c r="Q15" s="70" t="s">
        <v>50</v>
      </c>
      <c r="R15" s="70" t="s">
        <v>51</v>
      </c>
      <c r="S15" s="70" t="s">
        <v>52</v>
      </c>
      <c r="T15" s="70" t="s">
        <v>53</v>
      </c>
    </row>
    <row r="16" spans="1:20" ht="13.5" thickTop="1" x14ac:dyDescent="0.2">
      <c r="A16" s="114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2023-09-17T12:47:52Z</dcterms:modified>
</cp:coreProperties>
</file>