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40A4B4-5FD2-49DA-B0A4-04744CBF7AB3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<sst xmlns="http://schemas.openxmlformats.org/spreadsheetml/2006/main" count="1635" uniqueCount="698">
  <si>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</si>
  <si>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</si>
  <si>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</si>
  <si>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</si>
  <si>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</si>
  <si>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</si>
  <si>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</si>
  <si>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</si>
  <si>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</si>
  <si>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</si>
  <si>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</si>
  <si>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</si>
  <si>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</si>
  <si>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</si>
  <si>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</si>
  <si>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</si>
  <si>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</si>
  <si>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</si>
  <si>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</si>
  <si>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</si>
  <si>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</si>
  <si>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</si>
  <si>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</si>
  <si>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</si>
  <si>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</si>
  <si>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</si>
  <si>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</si>
  <si>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</si>
  <si>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</si>
  <si>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</si>
  <si>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</si>
  <si>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</si>
  <si>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</si>
  <si>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</si>
  <si>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</si>
  <si>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</si>
  <si>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</si>
  <si>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</si>
  <si>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</si>
  <si>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</si>
  <si>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</si>
  <si>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</si>
  <si>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</si>
  <si>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</si>
  <si>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</si>
  <si>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</si>
  <si>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</si>
  <si>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</si>
  <si>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</si>
  <si>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</si>
  <si>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</si>
  <si>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</si>
  <si>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</si>
  <si>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</si>
  <si>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</si>
  <si>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</si>
  <si>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</si>
  <si>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</si>
  <si>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</si>
  <si>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</si>
  <si>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</si>
  <si>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</si>
  <si>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</si>
  <si>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</si>
  <si>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</si>
  <si>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</si>
  <si>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</si>
  <si>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</si>
  <si>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</si>
  <si>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</si>
  <si>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</si>
  <si>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</si>
  <si>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</si>
  <si>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</si>
  <si>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</si>
  <si>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</si>
  <si>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</si>
  <si>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</si>
  <si>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</si>
  <si>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</si>
  <si>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</si>
  <si>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</si>
  <si>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</si>
  <si>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</si>
  <si>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</si>
  <si>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</si>
  <si>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</si>
  <si>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</si>
  <si>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</si>
  <si>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</si>
  <si>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</si>
  <si>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</si>
  <si>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</si>
  <si>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</si>
  <si>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</si>
  <si>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</si>
  <si>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</si>
  <si>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</si>
  <si>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</si>
  <si>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</si>
  <si>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</si>
  <si>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</si>
  <si>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</si>
  <si>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</si>
  <si>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</si>
  <si>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</si>
  <si>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</si>
  <si>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</si>
  <si>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</si>
  <si>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</si>
  <si>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</si>
  <si>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</si>
  <si>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</si>
  <si>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</si>
  <si>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</si>
  <si>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</si>
  <si>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</si>
  <si>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</si>
  <si>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</si>
  <si>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</si>
  <si>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</si>
  <si>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</si>
  <si>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</si>
  <si>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</si>
  <si>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</si>
  <si>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</si>
  <si>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</si>
  <si>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</si>
  <si>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</si>
  <si>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</si>
  <si>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</si>
  <si>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</si>
  <si>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</si>
  <si>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</si>
  <si>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</si>
  <si>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</si>
  <si>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</si>
  <si>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</si>
  <si>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</si>
  <si>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</si>
  <si>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</si>
  <si>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</si>
  <si>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</si>
  <si>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</si>
  <si>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</si>
  <si>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</si>
  <si>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</si>
  <si>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</si>
  <si>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</si>
  <si>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</si>
  <si>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</si>
  <si>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</si>
  <si>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</si>
  <si>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</si>
  <si>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</si>
  <si>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</si>
  <si>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</si>
  <si>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</si>
  <si>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</si>
  <si>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</si>
  <si>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</si>
  <si>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</si>
  <si>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</si>
  <si>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</si>
  <si>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</si>
  <si>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</si>
  <si>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</si>
  <si>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</si>
  <si>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</si>
  <si>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</si>
  <si>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</si>
  <si>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</si>
  <si>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</si>
  <si>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</si>
  <si>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</si>
  <si>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</si>
  <si>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</si>
  <si>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</si>
  <si>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</si>
  <si>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</si>
  <si>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</si>
  <si>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</si>
  <si>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</si>
  <si>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</si>
  <si>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</si>
  <si>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</si>
  <si>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</si>
  <si>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</si>
  <si>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</si>
  <si>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</si>
  <si>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</si>
  <si>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</si>
  <si>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</si>
  <si>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</si>
  <si>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</si>
  <si>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</si>
  <si>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</si>
  <si>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</si>
  <si>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</si>
  <si>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</si>
  <si>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</si>
  <si>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</si>
  <si>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</si>
  <si>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</si>
  <si>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</si>
  <si>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</si>
  <si>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</si>
  <si>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</si>
  <si>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</si>
  <si>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</si>
  <si>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</si>
  <si>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</si>
  <si>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</si>
  <si>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</si>
  <si>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</si>
  <si>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</si>
  <si>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</si>
  <si>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</si>
  <si>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</si>
  <si>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</si>
  <si>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</si>
  <si>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</si>
  <si>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</si>
  <si>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</si>
  <si>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</si>
  <si>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</si>
  <si>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</si>
  <si>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</si>
  <si>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</si>
  <si>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</si>
  <si>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</si>
  <si>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</si>
  <si>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</si>
  <si>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</si>
  <si>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</si>
  <si>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</si>
  <si>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</si>
  <si>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</si>
  <si>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</si>
  <si>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</si>
  <si>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</si>
  <si>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</si>
  <si>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</si>
  <si>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</si>
  <si>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</si>
  <si>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</si>
  <si>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</si>
  <si>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</si>
  <si>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</si>
  <si>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</si>
  <si>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</si>
  <si>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</si>
  <si>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</si>
  <si>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</si>
  <si>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</si>
  <si>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</si>
  <si>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</si>
  <si>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</si>
  <si>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</si>
  <si>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</si>
  <si>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</si>
  <si>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</si>
  <si>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</si>
  <si>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</si>
  <si>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</si>
  <si>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</si>
  <si>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</si>
  <si>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</si>
  <si>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</si>
  <si>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</si>
  <si>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</si>
  <si>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</si>
  <si>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</si>
  <si>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</si>
  <si>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</si>
  <si>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</si>
  <si>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</si>
  <si>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</si>
  <si>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</si>
  <si>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</si>
  <si>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</si>
  <si>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</si>
  <si>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</si>
  <si>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</si>
  <si>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</si>
  <si>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</si>
  <si>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</si>
  <si>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</si>
  <si>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</si>
  <si>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</si>
  <si>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</si>
  <si>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</si>
  <si>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</si>
  <si>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</si>
  <si>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</si>
  <si>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</si>
  <si>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</si>
  <si>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</si>
  <si>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</si>
  <si>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</si>
  <si>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</si>
  <si>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</si>
  <si>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</si>
  <si>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</si>
  <si>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</si>
  <si>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</si>
  <si>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</si>
  <si>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</si>
  <si>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</si>
  <si>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</si>
  <si>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</si>
  <si>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</si>
  <si>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</si>
  <si>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</si>
  <si>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</si>
  <si>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</si>
  <si>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</si>
  <si>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</si>
  <si>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</si>
  <si>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</si>
  <si>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</si>
  <si>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</si>
  <si>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</si>
  <si>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</si>
  <si>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</si>
  <si>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</si>
  <si>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</si>
  <si>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</si>
  <si>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</si>
  <si>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</si>
  <si>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</si>
  <si>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</si>
  <si>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</si>
  <si>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</si>
  <si>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</si>
  <si>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</si>
  <si>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</si>
  <si>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</si>
  <si>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</si>
  <si>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</si>
  <si>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</si>
  <si>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</si>
  <si>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</si>
  <si>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</si>
  <si>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</si>
  <si>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</si>
  <si>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</si>
  <si>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</si>
  <si>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</si>
  <si>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</si>
  <si>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</si>
  <si>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</si>
  <si>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</si>
  <si>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</si>
  <si>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</si>
  <si>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</si>
  <si>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</si>
  <si>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</si>
  <si>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</si>
  <si>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</si>
  <si>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</si>
  <si>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</si>
  <si>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</si>
  <si>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</si>
  <si>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</si>
  <si>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</si>
  <si>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</si>
  <si>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</si>
  <si>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</si>
  <si>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</si>
  <si>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</si>
  <si>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</si>
  <si>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</si>
  <si>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</si>
  <si>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</si>
  <si>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</si>
  <si>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</si>
  <si>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Fin Swap-Peak - NYPOOL A - Jun01</t>
  </si>
  <si>
    <t>    Firm-LD Peak - Nepool - May01</t>
  </si>
  <si>
    <t>    Firm-LD Peak - PJM-W - Jun01</t>
  </si>
  <si>
    <t>    Firm-LD Peak - PJM-W - Q4 01</t>
  </si>
  <si>
    <t>    Firm-LD Peak - Palo - May01</t>
  </si>
  <si>
    <t>    NG Fin BS, LD1 for IF - NW-Rockies - May01</t>
  </si>
  <si>
    <t>    NG Fin BS, LD1 for IF - Perm - May01-Oct01</t>
  </si>
  <si>
    <t>Sold</t>
  </si>
  <si>
    <t>DYNCMCG</t>
  </si>
  <si>
    <t>ng.TETCO ELA</t>
  </si>
  <si>
    <t>DYNMSTE</t>
  </si>
  <si>
    <t>pwr.Ercot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</si>
  <si>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</si>
  <si>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</si>
  <si>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</si>
  <si>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</si>
  <si>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</si>
  <si>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Cal 02</t>
  </si>
  <si>
    <t>Enron North America Corp.</t>
  </si>
  <si>
    <t>Herndon, R</t>
  </si>
  <si>
    <t>ng.Northern Natural Demarc</t>
  </si>
  <si>
    <t>ng.Panhandle (PEPL)</t>
  </si>
  <si>
    <t>    Fin Swap-Peak - NYPOOL J - May01</t>
  </si>
  <si>
    <t>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</si>
  <si>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</si>
  <si>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</si>
  <si>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</si>
  <si>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</si>
  <si>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PJM-W - Bal Week</t>
  </si>
  <si>
    <t>    Firm-LD Peak - PJM-W - Sep01</t>
  </si>
  <si>
    <t>    NG Firm Phys, ID, GDD - Trunk ELA - Next Day Gas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</si>
  <si>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</si>
  <si>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</si>
  <si>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</si>
  <si>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</si>
  <si>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</si>
  <si>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</si>
  <si>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Comed - Nov01</t>
  </si>
  <si>
    <t>    Firm-LD Peak - Ent - Sep01</t>
  </si>
  <si>
    <t>    Firm-LD Peak - Nepool - Next Day</t>
  </si>
  <si>
    <t>    Firm-LD Peak - PJM-W - Next Week</t>
  </si>
  <si>
    <t>    Firm-LD Peak - PJM-W - Mar02-Apr02</t>
  </si>
  <si>
    <t>Mar02-Apr02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</si>
  <si>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</si>
  <si>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</si>
  <si>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</si>
  <si>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</si>
  <si>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</si>
  <si>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</si>
  <si>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</si>
  <si>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</si>
  <si>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NG Fin BS, LD1 for CGPR</t>
  </si>
  <si>
    <t>    NG Fin BS, LD1 for IF - HSC - May01</t>
  </si>
  <si>
    <t>    NG Fin BS, LD1 for IF - Perm - Jun01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</si>
  <si>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</si>
  <si>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</si>
  <si>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</si>
  <si>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</si>
  <si>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Jun01</t>
  </si>
  <si>
    <t>    NG Fin BS, LD1 for IF - Waha - Nov01-Mar02</t>
  </si>
  <si>
    <t>    NG Fin, FP for LD1 - Henry - Cal 02</t>
  </si>
  <si>
    <t>    NG Fin, FP for LD1 - Henry - Cal 03</t>
  </si>
  <si>
    <t>Jun-01-01</t>
  </si>
  <si>
    <t>Jun-30-01</t>
  </si>
  <si>
    <t>Jan-01-02</t>
  </si>
  <si>
    <t>Dec-31-02</t>
  </si>
  <si>
    <t>Duke Energy Trading and Marketing LLC</t>
  </si>
  <si>
    <t>El Paso Merchant Energy L.P.</t>
  </si>
  <si>
    <t>Apr-11-01</t>
  </si>
  <si>
    <t>Apr-13-01</t>
  </si>
  <si>
    <t>Carson , M</t>
  </si>
  <si>
    <t>pwr.CE</t>
  </si>
  <si>
    <r>
      <t> Trade Dates:  </t>
    </r>
    <r>
      <rPr>
        <sz val="8"/>
        <color indexed="8"/>
        <rFont val="Verdana"/>
        <family val="2"/>
      </rPr>
      <t>Apr-10-01 thru Apr-10-01</t>
    </r>
  </si>
  <si>
    <t>    Fin Swap-Peak - NYPOOL J - Next Day</t>
  </si>
  <si>
    <t>Apr-10-01 12:54 GMT</t>
  </si>
  <si>
    <t>Apr-10-01 13:38 GMT</t>
  </si>
  <si>
    <t>Apr-10-01 11:38 GMT</t>
  </si>
  <si>
    <t>    Fin Swap-Peak - NYPOOL A - May01</t>
  </si>
  <si>
    <t>Apr-10-01 19:02 GMT</t>
  </si>
  <si>
    <t>Apr-10-01 18:31 GMT</t>
  </si>
  <si>
    <t>    Fin Swap-Peak - NYPOOL G - Next Day</t>
  </si>
  <si>
    <t>Apr-10-01 12:22 GMT</t>
  </si>
  <si>
    <t>Firm-LD Off-Peak</t>
  </si>
  <si>
    <t>    Firm-LD Off-Peak - SP-15 Off-Peak - Jun01</t>
  </si>
  <si>
    <t>Apr-10-01 14:31 GMT</t>
  </si>
  <si>
    <t>Apr-10-01 15:03 GMT</t>
  </si>
  <si>
    <t>Apr-10-01 17:25 GMT</t>
  </si>
  <si>
    <t>    Firm-LD Peak - Cin - Next Week</t>
  </si>
  <si>
    <t>Apr-10-01 17:53 GMT</t>
  </si>
  <si>
    <t>Apr-10-01 19:27 GMT</t>
  </si>
  <si>
    <t>Apr-10-01 19:22 GMT</t>
  </si>
  <si>
    <t>    Firm-LD Peak - Cin - Jul01-Aug01</t>
  </si>
  <si>
    <t>Apr-10-01 13:51 GMT</t>
  </si>
  <si>
    <t>Apr-10-01 18:21 GMT</t>
  </si>
  <si>
    <t>Apr-10-01 17:32 GMT</t>
  </si>
  <si>
    <t>Apr-10-01 13:22 GMT</t>
  </si>
  <si>
    <t>Apr-10-01 15:48 GMT</t>
  </si>
  <si>
    <t>    Firm-LD Peak - Comed - Jul01-Aug01</t>
  </si>
  <si>
    <t>Apr-10-01 19:11 GMT</t>
  </si>
  <si>
    <t>Apr-10-01 11:57 GMT</t>
  </si>
  <si>
    <t>Apr-10-01 13:24 GMT</t>
  </si>
  <si>
    <t>    Firm-LD Peak - Ent - Next Week</t>
  </si>
  <si>
    <t>Apr-10-01 17:45 GMT</t>
  </si>
  <si>
    <t>Apr-10-01 17:19 GMT</t>
  </si>
  <si>
    <t>Apr-10-01 18:52 GMT</t>
  </si>
  <si>
    <t>    Firm-LD Peak - Ent - Jul01-Aug01</t>
  </si>
  <si>
    <t>Apr-10-01 13:57 GMT</t>
  </si>
  <si>
    <t>Apr-10-01 12:52 GMT</t>
  </si>
  <si>
    <t>    Firm-LD Peak - Ent - Q4 01</t>
  </si>
  <si>
    <t>    Firm-LD Peak - Ent - Cal 02</t>
  </si>
  <si>
    <t>Apr-10-01 17:01 GMT</t>
  </si>
  <si>
    <t>    Firm-LD Peak - Mid C - May01</t>
  </si>
  <si>
    <t>Apr-10-01 13:48 GMT</t>
  </si>
  <si>
    <t>    Firm-LD Peak - NP-15 - Q4 01</t>
  </si>
  <si>
    <t>Apr-10-01 13:29 GMT</t>
  </si>
  <si>
    <t>    Firm-LD Peak - Nepool - Custom</t>
  </si>
  <si>
    <t>Custom</t>
  </si>
  <si>
    <t>Apr-10-01 12:37 GMT</t>
  </si>
  <si>
    <t>    Firm-LD Peak - Nepool - Next Week</t>
  </si>
  <si>
    <t>Apr-10-01 14:42 GMT</t>
  </si>
  <si>
    <t>Apr-10-01 13:37 GMT</t>
  </si>
  <si>
    <t>    Firm-LD Peak - Nepool - Q4 01</t>
  </si>
  <si>
    <t>Apr-10-01 18:15 GMT</t>
  </si>
  <si>
    <t>Apr-10-01 14:56 GMT</t>
  </si>
  <si>
    <t>    Firm-LD Peak - PJM-W - Custom</t>
  </si>
  <si>
    <t>Apr-10-01 13:36 GMT</t>
  </si>
  <si>
    <t>Apr-10-01 14:52 GMT</t>
  </si>
  <si>
    <t>Apr-10-01 20:31 GMT</t>
  </si>
  <si>
    <t>Apr-10-01 17:02 GMT</t>
  </si>
  <si>
    <t>Apr-10-01 17:57 GMT</t>
  </si>
  <si>
    <t>Apr-10-01 18:36 GMT</t>
  </si>
  <si>
    <t>Apr-10-01 18:40 GMT</t>
  </si>
  <si>
    <t>Apr-10-01 15:41 GMT</t>
  </si>
  <si>
    <t>    Firm-LD Peak - PJM-W - Jun02</t>
  </si>
  <si>
    <t>Apr-10-01 14:12 GMT</t>
  </si>
  <si>
    <t>Apr-10-01 14:40 GMT</t>
  </si>
  <si>
    <t>    Firm-LD Peak - SP-15 - Q4 01</t>
  </si>
  <si>
    <t>Apr-10-01 16:13 GMT</t>
  </si>
  <si>
    <t>Apr-10-01 12:13 GMT</t>
  </si>
  <si>
    <t>    Firm-LD Peak - TVA - Q4 01</t>
  </si>
  <si>
    <t>Apr-10-01 15:02 GMT</t>
  </si>
  <si>
    <t>    Firm-LD Peak - Ercot UBU - May01</t>
  </si>
  <si>
    <t>Apr-10-01 17:03 GMT</t>
  </si>
  <si>
    <t>Apr-10-01 13:56 GMT</t>
  </si>
  <si>
    <t>Apr-10-01 13:34 GMT</t>
  </si>
  <si>
    <t>    NG Firm Phys, FP - CIG-ML - Next Day Gas</t>
  </si>
  <si>
    <t>Apr-10-01 12:56 GMT</t>
  </si>
  <si>
    <t>Apr-10-01 15:29 GMT</t>
  </si>
  <si>
    <t>    NG Firm Phys, FP - CG-ML - Next Day Gas</t>
  </si>
  <si>
    <t>Apr-10-01 13:59 GMT</t>
  </si>
  <si>
    <t>Apr-10-01 14:54 GMT</t>
  </si>
  <si>
    <t>Apr-10-01 14:11 GMT</t>
  </si>
  <si>
    <t>Apr-10-01 13:53 GMT</t>
  </si>
  <si>
    <t>Apr-10-01 14:13 GMT</t>
  </si>
  <si>
    <t>Apr-10-01 15:23 GMT</t>
  </si>
  <si>
    <t>Apr-10-01 13:46 GMT</t>
  </si>
  <si>
    <t>Apr-10-01 14:24 GMT</t>
  </si>
  <si>
    <t>Apr-10-01 13:58 GMT</t>
  </si>
  <si>
    <t>Apr-10-01 14:32 GMT</t>
  </si>
  <si>
    <t>Apr-10-01 14:15 GMT</t>
  </si>
  <si>
    <t>    NG Firm Phys, FP - NGPL-TxOk West-AG - Next Day Gas</t>
  </si>
  <si>
    <t>Apr-10-01 14:22 GMT</t>
  </si>
  <si>
    <t>Apr-10-01 14:00 GMT</t>
  </si>
  <si>
    <t>Apr-10-01 14:02 GMT</t>
  </si>
  <si>
    <t>Apr-10-01 14:05 GMT</t>
  </si>
  <si>
    <t>Apr-10-01 14:38 GMT</t>
  </si>
  <si>
    <t>Apr-10-01 14:37 GMT</t>
  </si>
  <si>
    <t>Apr-10-01 14:44 GMT</t>
  </si>
  <si>
    <t>Apr-10-01 14:36 GMT</t>
  </si>
  <si>
    <t>Apr-10-01 14:50 GMT</t>
  </si>
  <si>
    <t>    NG Firm Phys, FP - Transco Z-6 (NY) - Next Day Gas</t>
  </si>
  <si>
    <t>    NG Firm Phys, FP - Transco Z-6 (non-NY) - Next Day Gas</t>
  </si>
  <si>
    <t>Apr-10-01 13:18 GMT</t>
  </si>
  <si>
    <t>Apr-10-01 14:20 GMT</t>
  </si>
  <si>
    <t>    NG Firm Phys, ID, GDD - TCO - Next Day Gas</t>
  </si>
  <si>
    <t>Apr-10-01 13:39 GMT</t>
  </si>
  <si>
    <t>Apr-10-01 12:59 GMT</t>
  </si>
  <si>
    <t>Apr-10-01 12:35 GMT</t>
  </si>
  <si>
    <t>    NG Firm Phys, ID, GDD - Panhandle - Next Day Gas</t>
  </si>
  <si>
    <t>Apr-10-01 12:40 GMT</t>
  </si>
  <si>
    <t>Apr-10-01 14:14 GMT</t>
  </si>
  <si>
    <t>Apr-10-01 12:55 GMT</t>
  </si>
  <si>
    <t>    NG Firm Phys, ID, GDD - Trunk ELA - May01</t>
  </si>
  <si>
    <t>Apr-10-01 19:16 GMT</t>
  </si>
  <si>
    <t>    NG Firm Phys, ID, IF - Opal - May01</t>
  </si>
  <si>
    <t>Apr-10-01 20:19 GMT</t>
  </si>
  <si>
    <t>    NG Firm Phys, ID, IF - NNG-Demarc - May01-Oct01</t>
  </si>
  <si>
    <t>Apr-10-01 19:12 GMT</t>
  </si>
  <si>
    <t>NG Firm Phys, ID, NGI</t>
  </si>
  <si>
    <t>    NG Firm Phys, ID, NGI - NGPL-Nicor - May01</t>
  </si>
  <si>
    <t>    NG Fin BS, LD1 for CGPR - AB-NIT - May01</t>
  </si>
  <si>
    <t>Apr-10-01 14:51 GMT</t>
  </si>
  <si>
    <t>NG Fin BS, LD1 for GDM</t>
  </si>
  <si>
    <t>    NG Fin BS, LD1 for GDM - Mich - May01-Oct01</t>
  </si>
  <si>
    <t>Apr-10-01 17:11 GMT</t>
  </si>
  <si>
    <t>    NG Fin BS, LD1 for IF - CIG-ML - Jun01</t>
  </si>
  <si>
    <t>Apr-10-01 19:20 GMT</t>
  </si>
  <si>
    <t>    NG Fin BS, LD1 for IF - TCO - May01</t>
  </si>
  <si>
    <t>Apr-10-01 14:01 GMT</t>
  </si>
  <si>
    <t>Apr-10-01 19:29 GMT</t>
  </si>
  <si>
    <t>    NG Fin BS, LD1 for IF - HSC - Nov01-Mar02</t>
  </si>
  <si>
    <t>Apr-10-01 15:38 GMT</t>
  </si>
  <si>
    <t>    NG Fin BS, LD1 for IF - NGPL-LA - May01</t>
  </si>
  <si>
    <t>    NG Fin BS, LD1 for IF - NGPL-LA - May01-Oct01</t>
  </si>
  <si>
    <t>Apr-10-01 15:01 GMT</t>
  </si>
  <si>
    <t>    NG Fin BS, LD1 for IF - NGPL-Mid - May01</t>
  </si>
  <si>
    <t>Apr-10-01 14:25 GMT</t>
  </si>
  <si>
    <t>    NG Fin BS, LD1 for IF - NGPL-Mid - May01-Oct01</t>
  </si>
  <si>
    <t>    NG Fin BS, LD1 for IF - NGPL-TxOk West-AG - May01-Oct01</t>
  </si>
  <si>
    <t>Apr-10-01 16:45 GMT</t>
  </si>
  <si>
    <t>    NG Fin BS, LD1 for IF - NNG-Demarc - May01</t>
  </si>
  <si>
    <t>Apr-10-01 19:06 GMT</t>
  </si>
  <si>
    <t>Apr-10-01 19:05 GMT</t>
  </si>
  <si>
    <t>    NG Fin BS, LD1 for IF - Sumas - May01</t>
  </si>
  <si>
    <t>Apr-10-01 16:01 GMT</t>
  </si>
  <si>
    <t>    NG Fin BS, LD1 for IF - NW-Rockies - Jun01</t>
  </si>
  <si>
    <t>Apr-10-01 13:27 GMT</t>
  </si>
  <si>
    <t>Apr-10-01 14:26 GMT</t>
  </si>
  <si>
    <t>Apr-10-01 16:05 GMT</t>
  </si>
  <si>
    <t>Apr-10-01 13:17 GMT</t>
  </si>
  <si>
    <t>Apr-10-01 14:58 GMT</t>
  </si>
  <si>
    <t>Apr-10-01 18:42 GMT</t>
  </si>
  <si>
    <t>Apr-10-01 13:32 GMT</t>
  </si>
  <si>
    <t>Apr-10-01 14:34 GMT</t>
  </si>
  <si>
    <t>    NG Fin BS, LD1 for IF - TET ELA - May01</t>
  </si>
  <si>
    <t>    NG Fin BS, LD1 for IF - TET M3 - May01</t>
  </si>
  <si>
    <t>    NG Fin BS, LD1 for IF - TGT-SL - May01-Oct01</t>
  </si>
  <si>
    <t>    NG Fin BS, LD1 for IF - Tran 65 - May01-Oct01</t>
  </si>
  <si>
    <t>Apr-10-01 13:54 GMT</t>
  </si>
  <si>
    <t>    NG Fin BS, LD1 for IF - Transco Z6 (NY) - May01-Oct01</t>
  </si>
  <si>
    <t>    NG Fin BS, LD1 for IF - Transco Z6 (NY) - Nov01-Mar02</t>
  </si>
  <si>
    <t>Apr-10-01 17:51 GMT</t>
  </si>
  <si>
    <t>Apr-10-01 13:47 GMT</t>
  </si>
  <si>
    <t>Apr-10-01 19:23 GMT</t>
  </si>
  <si>
    <t>NG Fin BS, LD1 for NGI</t>
  </si>
  <si>
    <t>    NG Fin BS, LD1 for NGI - Chicago - May01</t>
  </si>
  <si>
    <t>Apr-10-01 16:36 GMT</t>
  </si>
  <si>
    <t>    NG Fin BS, LD1 for NGI - Chicago - May01-Oct01</t>
  </si>
  <si>
    <t>Apr-10-01 16:35 GMT</t>
  </si>
  <si>
    <t>    NG Fin BS, LD1 for NGI - Chicago - Nov01-Mar02</t>
  </si>
  <si>
    <t>    NG Fin BS, LD1 for NGI - Socal - Nov01-Mar02</t>
  </si>
  <si>
    <t>Apr-10-01 12:41 GMT</t>
  </si>
  <si>
    <t>Apr-10-01 20:22 GMT</t>
  </si>
  <si>
    <t>Apr-10-01 17:38 GMT</t>
  </si>
  <si>
    <t>Apr-10-01 15:17 GMT</t>
  </si>
  <si>
    <t>Apr-10-01 18:09 GMT</t>
  </si>
  <si>
    <t> Trade Dates:  Apr-10-01 thru Apr-10-01</t>
  </si>
  <si>
    <t>Apr-10-01</t>
  </si>
  <si>
    <t>NNG-Demarc</t>
  </si>
  <si>
    <t>Oct-31-01</t>
  </si>
  <si>
    <t>Storey, G</t>
  </si>
  <si>
    <t>Perm</t>
  </si>
  <si>
    <t>Nov-01-01</t>
  </si>
  <si>
    <t>Mar-31-02</t>
  </si>
  <si>
    <t>Aquila Risk Management Corp.</t>
  </si>
  <si>
    <t>Apr-10-01  Deals</t>
  </si>
  <si>
    <t>TVA</t>
  </si>
  <si>
    <t>Reliant Energy Services, Inc.</t>
  </si>
  <si>
    <t>Mirant Americas Energy Marketing, LP</t>
  </si>
  <si>
    <t>Dorland , C</t>
  </si>
  <si>
    <t>Allegheny Energy Supply Company, LLC</t>
  </si>
  <si>
    <t>Comed</t>
  </si>
  <si>
    <t>Aquila Energy Marketing Corp</t>
  </si>
  <si>
    <t>Apr-12-01</t>
  </si>
  <si>
    <t>Enron Canada Corp.</t>
  </si>
  <si>
    <t>08:40 A.M.</t>
  </si>
  <si>
    <t>09:34 A.M.</t>
  </si>
  <si>
    <t>DYNFMOR</t>
  </si>
  <si>
    <t>ng.Transco Zone 3, Station 65</t>
  </si>
  <si>
    <t>08:43 A.M.</t>
  </si>
  <si>
    <t>09:02 A.M.</t>
  </si>
  <si>
    <t>ENESTOREY</t>
  </si>
  <si>
    <t>DYNBWHI</t>
  </si>
  <si>
    <t>ng.Not Applicable</t>
  </si>
  <si>
    <t>ng.Basis Swap</t>
  </si>
  <si>
    <t>ng.NYMEX Last Day Settlement</t>
  </si>
  <si>
    <t>ng.Inside FERC Northern Natural Demarc</t>
  </si>
  <si>
    <t>ng.May 2001 - October 2001</t>
  </si>
  <si>
    <t>08:53 A.M.</t>
  </si>
  <si>
    <t>DYNJLES</t>
  </si>
  <si>
    <t>ng.El Paso Permian</t>
  </si>
  <si>
    <t>ng.Inside FERC El Paso Permian</t>
  </si>
  <si>
    <t>ng.Prompt Month - Financial</t>
  </si>
  <si>
    <t>11:04 A.M.</t>
  </si>
  <si>
    <t>ng.Natural Gas Pipeline, Mid-Continent</t>
  </si>
  <si>
    <t>09:10 A.M.</t>
  </si>
  <si>
    <t>09:06 A.M.</t>
  </si>
  <si>
    <t>09:09 A.M.</t>
  </si>
  <si>
    <t>09:58 A.M.</t>
  </si>
  <si>
    <t>Geoffrey Storey</t>
  </si>
  <si>
    <t>pwr.Jan-Feb 02</t>
  </si>
  <si>
    <t>12:00 P.M.</t>
  </si>
  <si>
    <t>pwr.June 02</t>
  </si>
  <si>
    <t>09:01 A.M.</t>
  </si>
  <si>
    <t>pwr.June01</t>
  </si>
  <si>
    <t>07:38 A.M.</t>
  </si>
  <si>
    <t>pwr.May 02</t>
  </si>
  <si>
    <t>12:01 P.M.</t>
  </si>
  <si>
    <t>pwr.Sep01</t>
  </si>
  <si>
    <t>DYNRABE</t>
  </si>
  <si>
    <t>pwr.NONFIRM</t>
  </si>
  <si>
    <t>pwr.IP/TVA</t>
  </si>
  <si>
    <t>pwr.Hourly Power</t>
  </si>
  <si>
    <t>HE 14 CPT</t>
  </si>
  <si>
    <t>12:09 P.M.</t>
  </si>
  <si>
    <t>07:20 A.M.</t>
  </si>
  <si>
    <t>07:24 A.M.</t>
  </si>
  <si>
    <t>DYNEWAT</t>
  </si>
  <si>
    <t>pwr.East Coast Next Week Power</t>
  </si>
  <si>
    <t>01:28 P.M.</t>
  </si>
  <si>
    <t>ENRON GAS LIQUIDS INC</t>
  </si>
  <si>
    <t>DYNCMAH</t>
  </si>
  <si>
    <t>ngl.normal butane (isom grade)</t>
  </si>
  <si>
    <t>ngl.N/A</t>
  </si>
  <si>
    <t>ngl.Physical</t>
  </si>
  <si>
    <t>ngl.Mont Belvieu, Enterprise</t>
  </si>
  <si>
    <t>ngl.Fixed</t>
  </si>
  <si>
    <t>ngl.April 2001</t>
  </si>
  <si>
    <t>ngl.As Directed</t>
  </si>
  <si>
    <t>09:47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</si>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</sst>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2.353582754629" createdVersion="1" recordCount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ormal butane (isom grade)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terprise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">
        <s v="09:4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3" maxValue="0.63" count="1">
        <n v="0.63"/>
      </sharedItems>
    </cacheField>
    <cacheField name="Deal Number " numFmtId="0">
      <sharedItems containsSemiMixedTypes="0" containsString="0" containsNumber="1" containsInteger="1" minValue="23518" maxValue="23518" count="1">
        <n v="235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2.353852893517" createdVersion="1" recordCount="11">
  <cacheSource type="worksheet">
    <worksheetSource ref="A15:T26" sheet="ICE-ENA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2311350" maxValue="20647580616" count="11">
        <n v="807118390"/>
        <n v="182709986"/>
        <n v="114301752"/>
        <n v="142546810"/>
        <n v="20647580616"/>
        <n v="557500354"/>
        <n v="665394820"/>
        <n v="112311350"/>
        <n v="173944995"/>
        <n v="665080940"/>
        <n v="4576596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5">
        <s v="NG Fin BS, LD1 for IF"/>
        <s v="NG Fin, FP for LD1"/>
        <s v="NG Firm Phys, ID, IF"/>
        <m u="1"/>
        <s v="Gasoline Diff" u="1"/>
      </sharedItems>
    </cacheField>
    <cacheField name="Hub" numFmtId="0">
      <sharedItems count="3">
        <s v="NNG-Demarc"/>
        <s v="Perm"/>
        <s v="Henry"/>
      </sharedItems>
    </cacheField>
    <cacheField name="Strip" numFmtId="0">
      <sharedItems containsDate="1" containsMixedTypes="1" minDate="2001-05-01T00:00:00" maxDate="2001-05-02T00:00:00" count="4">
        <s v="May01-Oct01"/>
        <d v="2001-05-01T00:00:00"/>
        <s v="Cal 02"/>
        <s v="Nov01-Mar02"/>
      </sharedItems>
    </cacheField>
    <cacheField name="START" numFmtId="0">
      <sharedItems count="3">
        <s v="May-01-01"/>
        <s v="Jan-01-02"/>
        <s v="Nov-01-01"/>
      </sharedItems>
    </cacheField>
    <cacheField name="END" numFmtId="0">
      <sharedItems count="4">
        <s v="Oct-31-01"/>
        <s v="May-31-01"/>
        <s v="Dec-31-02"/>
        <s v="Mar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Duke Energy Trading and Marketing LLC"/>
        <s v="AEP Energy Services, Inc."/>
        <s v="El Paso Merchant Energy L.P."/>
        <s v="Aquila Risk Management Corp."/>
      </sharedItems>
    </cacheField>
    <cacheField name="Price" numFmtId="0">
      <sharedItems containsSemiMixedTypes="0" containsString="0" containsNumber="1" minValue="-4.4999999999999998E-2" maxValue="5.0149999999999997" count="9">
        <n v="-2.5000000000000001E-3"/>
        <n v="0"/>
        <n v="0.12"/>
        <n v="-0.04"/>
        <n v="5.0149999999999997"/>
        <n v="-4.4999999999999998E-2"/>
        <n v="0.16500000000000001"/>
        <n v="5.0000000000000001E-3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50000" count="5">
        <n v="1840000"/>
        <n v="920000"/>
        <n v="310000"/>
        <n v="3650000"/>
        <n v="755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2.353436921294" createdVersion="1" recordCount="10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59" count="5">
        <n v="59"/>
        <n v="30"/>
        <n v="31"/>
        <n v="1"/>
        <n v="5"/>
      </sharedItems>
    </cacheField>
    <cacheField name="Total Volume" numFmtId="0">
      <sharedItems containsSemiMixedTypes="0" containsString="0" containsNumber="1" containsInteger="1" minValue="450" maxValue="47200" count="6">
        <n v="47200"/>
        <n v="24000"/>
        <n v="24800"/>
        <n v="450"/>
        <n v="800"/>
        <n v="4000"/>
      </sharedItems>
    </cacheField>
    <cacheField name="Notional Value" numFmtId="0">
      <sharedItems containsSemiMixedTypes="0" containsString="0" containsNumber="1" containsInteger="1" minValue="29700" maxValue="2312800" count="10">
        <n v="2312800"/>
        <n v="1284000"/>
        <n v="1776000"/>
        <n v="1209000"/>
        <n v="1202800"/>
        <n v="1392000"/>
        <n v="29700"/>
        <n v="48000"/>
        <n v="48800"/>
        <n v="17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DBAUGHMANPHY"/>
        <s v="JKINGEPM"/>
      </sharedItems>
    </cacheField>
    <cacheField name="Dynegy User Name " numFmtId="0">
      <sharedItems count="4">
        <s v="DYNMSTE"/>
        <s v="DYNRABE"/>
        <s v="DYNATAY"/>
        <s v="DYNEWAT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TVA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8">
        <s v="pwr.Jan-Feb 02"/>
        <s v="pwr.June 02"/>
        <s v="pwr.June01"/>
        <s v="pwr.May 02"/>
        <s v="pwr.Sep01"/>
        <s v="pwr.Hourly Power"/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10T00:00:00" maxDate="2002-06-02T00:00:00" count="8">
        <d v="2002-01-01T00:00:00"/>
        <d v="2002-06-01T00:00:00"/>
        <d v="2001-06-01T00:00:00"/>
        <d v="2002-05-01T00:00:00"/>
        <d v="2001-09-01T00:00:00"/>
        <d v="2001-04-10T00:00:00"/>
        <d v="2001-04-11T00:00:00"/>
        <d v="2001-04-16T00:00:00"/>
      </sharedItems>
    </cacheField>
    <cacheField name="Term End Date " numFmtId="0">
      <sharedItems containsSemiMixedTypes="0" containsNonDate="0" containsDate="1" containsString="0" minDate="2001-04-10T00:00:00" maxDate="2002-07-01T00:00:00" count="8">
        <d v="2002-02-28T00:00:00"/>
        <d v="2002-06-30T00:00:00"/>
        <d v="2001-06-30T00:00:00"/>
        <d v="2002-05-31T00:00:00"/>
        <d v="2001-09-30T00:00:00"/>
        <d v="2001-04-10T00:00:00"/>
        <d v="2001-04-11T00:00:00"/>
        <d v="2001-04-20T00:00:00"/>
      </sharedItems>
    </cacheField>
    <cacheField name="Delivery Time " numFmtId="0">
      <sharedItems count="2">
        <s v="HE7-22CPT"/>
        <s v="HE 14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8">
        <s v="12:00 P.M."/>
        <s v="09:01 A.M."/>
        <s v="07:38 A.M."/>
        <s v="12:01 P.M."/>
        <s v="12:09 P.M."/>
        <s v="07:20 A.M."/>
        <s v="07:24 A.M."/>
        <s v="01:28 P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4.5" maxValue="74" count="10">
        <n v="49"/>
        <n v="53.5"/>
        <n v="74"/>
        <n v="48.75"/>
        <n v="48.5"/>
        <n v="58"/>
        <n v="66"/>
        <n v="60"/>
        <n v="61"/>
        <n v="44.5"/>
      </sharedItems>
    </cacheField>
    <cacheField name="Deal Number " numFmtId="0">
      <sharedItems containsSemiMixedTypes="0" containsString="0" containsNumber="1" containsInteger="1" minValue="23328" maxValue="23604" count="10">
        <n v="23570"/>
        <n v="23446"/>
        <n v="23336"/>
        <n v="23447"/>
        <n v="23572"/>
        <n v="23571"/>
        <n v="23584"/>
        <n v="23328"/>
        <n v="23333"/>
        <n v="236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2.354422337965" createdVersion="1" recordCount="9">
  <cacheSource type="worksheet">
    <worksheetSource ref="A15:T24" sheet="ICE-EPM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8080930" maxValue="879284706" count="9">
        <n v="721042913"/>
        <n v="158284183"/>
        <n v="396881283"/>
        <n v="118080930"/>
        <n v="879284706"/>
        <n v="146636891"/>
        <n v="139888578"/>
        <n v="355589592"/>
        <n v="1504174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TVA"/>
        <s v="Cin"/>
        <s v="Comed"/>
        <s v="Ent"/>
      </sharedItems>
    </cacheField>
    <cacheField name="Strip" numFmtId="0">
      <sharedItems containsDate="1" containsMixedTypes="1" minDate="2001-05-01T00:00:00" maxDate="2001-06-02T00:00:00" count="4">
        <s v="Next Day"/>
        <d v="2001-05-01T00:00:00"/>
        <d v="2001-06-01T00:00:00"/>
        <s v="Bal Week"/>
      </sharedItems>
    </cacheField>
    <cacheField name="START" numFmtId="0">
      <sharedItems count="4">
        <s v="Apr-11-01"/>
        <s v="May-01-01"/>
        <s v="Jun-01-01"/>
        <s v="Apr-12-01"/>
      </sharedItems>
    </cacheField>
    <cacheField name="END" numFmtId="0">
      <sharedItems count="4">
        <s v="Apr-11-01"/>
        <s v="May-31-01"/>
        <s v="Jun-30-01"/>
        <s v="Apr-1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Reliant Energy Services, Inc."/>
        <s v="Mirant Americas Energy Marketing, LP"/>
        <s v="Allegheny Energy Supply Company, LLC"/>
        <s v="Duke Energy Trading and Marketing LLC"/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8.5" maxValue="78" count="9">
        <n v="60.5"/>
        <n v="66.5"/>
        <n v="67.25"/>
        <n v="52.3"/>
        <n v="52.25"/>
        <n v="48.5"/>
        <n v="52.15"/>
        <n v="78"/>
        <n v="64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4">
        <n v="800"/>
        <n v="17600"/>
        <n v="168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2.353284027777" createdVersion="1" recordCount="11">
  <cacheSource type="worksheet">
    <worksheetSource ref="A10:Y21" sheet="DD-ENA"/>
  </cacheSource>
  <cacheFields count="25">
    <cacheField name="Enron Trader" numFmtId="0">
      <sharedItems count="16">
        <s v="Chris Germany"/>
        <s v="Susan Pereira"/>
        <s v="Geoffrey Storey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1" maxValue="184" count="3">
        <n v="1"/>
        <n v="184"/>
        <n v="31"/>
      </sharedItems>
    </cacheField>
    <cacheField name="Total Volume" numFmtId="0">
      <sharedItems containsSemiMixedTypes="0" containsString="0" containsNumber="1" containsInteger="1" minValue="3000" maxValue="1840000" count="4">
        <n v="5000"/>
        <n v="1840000"/>
        <n v="155000"/>
        <n v="3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PEREI"/>
        <s v="ENESTOREY"/>
        <s v="ENEkelli"/>
      </sharedItems>
    </cacheField>
    <cacheField name="Dynegy User Name " numFmtId="0">
      <sharedItems count="5">
        <s v="DYNCMCG"/>
        <s v="DYNFMOR"/>
        <s v="DYNBWHI"/>
        <s v="DYNJLES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6">
        <s v="ng.TETCO ELA"/>
        <s v="ng.Transco Zone 3, Station 65"/>
        <s v="ng.Northern Natural Demarc"/>
        <s v="ng.El Paso Permian"/>
        <s v="ng.Natural Gas Pipeline, Mid-Continent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3">
        <m/>
        <s v="ng.Inside FERC Northern Natural Demarc"/>
        <s v="ng.Inside FERC El Paso Permian"/>
      </sharedItems>
    </cacheField>
    <cacheField name="Term " numFmtId="0">
      <sharedItems count="3"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1T00:00:00" maxDate="2001-05-02T00:00:00" count="2">
        <d v="2001-04-11T00:00:00"/>
        <d v="2001-05-01T00:00:00"/>
      </sharedItems>
    </cacheField>
    <cacheField name="Term End Date " numFmtId="0">
      <sharedItems containsSemiMixedTypes="0" containsNonDate="0" containsDate="1" containsString="0" minDate="2001-04-11T00:00:00" maxDate="2001-11-01T00:00:00" count="3">
        <d v="2001-04-11T00:00:00"/>
        <d v="2001-10-31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0">
        <s v="08:40 A.M."/>
        <s v="09:34 A.M."/>
        <s v="08:43 A.M."/>
        <s v="09:02 A.M."/>
        <s v="08:53 A.M."/>
        <s v="11:04 A.M."/>
        <s v="09:10 A.M."/>
        <s v="09:06 A.M."/>
        <s v="09:09 A.M."/>
        <s v="09:58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3000" maxValue="10000" count="3">
        <n v="5000"/>
        <n v="10000"/>
        <n v="3000"/>
      </sharedItems>
    </cacheField>
    <cacheField name="Price " numFmtId="0">
      <sharedItems containsSemiMixedTypes="0" containsString="0" containsNumber="1" minValue="-0.04" maxValue="5.59" count="11">
        <n v="5.5049999999999999"/>
        <n v="5.4950000000000001"/>
        <n v="5.59"/>
        <n v="5.58"/>
        <n v="1.2500000000000001E-2"/>
        <n v="5.0000000000000001E-3"/>
        <n v="-0.04"/>
        <n v="5.3849999999999998"/>
        <n v="5.4850000000000003"/>
        <n v="5.48"/>
        <n v="5.3550000000000004"/>
      </sharedItems>
    </cacheField>
    <cacheField name="Deal Number " numFmtId="0">
      <sharedItems containsSemiMixedTypes="0" containsString="0" containsNumber="1" containsInteger="1" minValue="23408" maxValue="23561" count="11">
        <n v="23408"/>
        <n v="23500"/>
        <n v="23416"/>
        <n v="23452"/>
        <n v="23431"/>
        <n v="23449"/>
        <n v="23561"/>
        <n v="23465"/>
        <n v="23458"/>
        <n v="23464"/>
        <n v="23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0"/>
    <x v="1"/>
    <x v="0"/>
    <x v="0"/>
    <x v="0"/>
    <x v="0"/>
    <x v="0"/>
    <x v="0"/>
    <x v="1"/>
    <x v="2"/>
    <x v="0"/>
    <x v="0"/>
    <x v="0"/>
    <x v="0"/>
    <x v="0"/>
    <x v="0"/>
  </r>
  <r>
    <x v="0"/>
    <x v="3"/>
    <x v="0"/>
    <x v="1"/>
    <x v="0"/>
    <x v="1"/>
    <x v="1"/>
    <x v="0"/>
    <x v="1"/>
    <x v="0"/>
    <x v="0"/>
    <x v="0"/>
    <x v="2"/>
    <x v="3"/>
    <x v="0"/>
    <x v="0"/>
    <x v="0"/>
    <x v="2"/>
    <x v="0"/>
    <x v="0"/>
  </r>
  <r>
    <x v="0"/>
    <x v="4"/>
    <x v="0"/>
    <x v="1"/>
    <x v="1"/>
    <x v="2"/>
    <x v="2"/>
    <x v="1"/>
    <x v="2"/>
    <x v="0"/>
    <x v="0"/>
    <x v="0"/>
    <x v="2"/>
    <x v="4"/>
    <x v="0"/>
    <x v="0"/>
    <x v="0"/>
    <x v="3"/>
    <x v="0"/>
    <x v="1"/>
  </r>
  <r>
    <x v="0"/>
    <x v="5"/>
    <x v="0"/>
    <x v="1"/>
    <x v="0"/>
    <x v="1"/>
    <x v="1"/>
    <x v="0"/>
    <x v="1"/>
    <x v="0"/>
    <x v="0"/>
    <x v="0"/>
    <x v="1"/>
    <x v="5"/>
    <x v="0"/>
    <x v="0"/>
    <x v="0"/>
    <x v="2"/>
    <x v="0"/>
    <x v="0"/>
  </r>
  <r>
    <x v="0"/>
    <x v="6"/>
    <x v="0"/>
    <x v="1"/>
    <x v="0"/>
    <x v="1"/>
    <x v="3"/>
    <x v="2"/>
    <x v="3"/>
    <x v="0"/>
    <x v="0"/>
    <x v="0"/>
    <x v="1"/>
    <x v="6"/>
    <x v="0"/>
    <x v="1"/>
    <x v="0"/>
    <x v="4"/>
    <x v="0"/>
    <x v="0"/>
  </r>
  <r>
    <x v="0"/>
    <x v="7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3"/>
    <x v="7"/>
    <x v="0"/>
    <x v="0"/>
    <x v="0"/>
    <x v="0"/>
    <x v="0"/>
    <x v="0"/>
  </r>
  <r>
    <x v="0"/>
    <x v="9"/>
    <x v="0"/>
    <x v="1"/>
    <x v="0"/>
    <x v="0"/>
    <x v="1"/>
    <x v="0"/>
    <x v="1"/>
    <x v="0"/>
    <x v="0"/>
    <x v="0"/>
    <x v="3"/>
    <x v="8"/>
    <x v="0"/>
    <x v="0"/>
    <x v="0"/>
    <x v="2"/>
    <x v="0"/>
    <x v="0"/>
  </r>
  <r>
    <x v="0"/>
    <x v="10"/>
    <x v="0"/>
    <x v="1"/>
    <x v="2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1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1"/>
    <x v="0"/>
    <x v="0"/>
    <x v="3"/>
    <x v="3"/>
  </r>
  <r>
    <x v="0"/>
    <x v="0"/>
    <x v="0"/>
    <x v="2"/>
    <x v="2"/>
    <x v="4"/>
    <x v="0"/>
    <x v="0"/>
    <x v="0"/>
    <x v="0"/>
    <x v="0"/>
    <x v="0"/>
    <x v="0"/>
    <x v="0"/>
    <x v="0"/>
    <x v="0"/>
    <x v="0"/>
    <x v="3"/>
    <x v="3"/>
    <x v="3"/>
    <x v="0"/>
    <x v="0"/>
    <x v="0"/>
    <x v="3"/>
    <x v="0"/>
    <x v="0"/>
    <x v="4"/>
    <x v="4"/>
  </r>
  <r>
    <x v="0"/>
    <x v="0"/>
    <x v="0"/>
    <x v="1"/>
    <x v="1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5"/>
    <x v="5"/>
  </r>
  <r>
    <x v="1"/>
    <x v="1"/>
    <x v="1"/>
    <x v="3"/>
    <x v="3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0"/>
    <x v="6"/>
    <x v="6"/>
  </r>
  <r>
    <x v="2"/>
    <x v="0"/>
    <x v="0"/>
    <x v="3"/>
    <x v="4"/>
    <x v="7"/>
    <x v="0"/>
    <x v="0"/>
    <x v="0"/>
    <x v="2"/>
    <x v="2"/>
    <x v="0"/>
    <x v="0"/>
    <x v="0"/>
    <x v="2"/>
    <x v="0"/>
    <x v="0"/>
    <x v="6"/>
    <x v="6"/>
    <x v="6"/>
    <x v="0"/>
    <x v="0"/>
    <x v="0"/>
    <x v="5"/>
    <x v="1"/>
    <x v="0"/>
    <x v="7"/>
    <x v="7"/>
  </r>
  <r>
    <x v="2"/>
    <x v="0"/>
    <x v="0"/>
    <x v="3"/>
    <x v="4"/>
    <x v="8"/>
    <x v="0"/>
    <x v="0"/>
    <x v="0"/>
    <x v="2"/>
    <x v="2"/>
    <x v="0"/>
    <x v="0"/>
    <x v="0"/>
    <x v="2"/>
    <x v="0"/>
    <x v="0"/>
    <x v="6"/>
    <x v="6"/>
    <x v="6"/>
    <x v="0"/>
    <x v="0"/>
    <x v="0"/>
    <x v="6"/>
    <x v="1"/>
    <x v="0"/>
    <x v="8"/>
    <x v="8"/>
  </r>
  <r>
    <x v="2"/>
    <x v="0"/>
    <x v="0"/>
    <x v="4"/>
    <x v="5"/>
    <x v="9"/>
    <x v="0"/>
    <x v="0"/>
    <x v="0"/>
    <x v="2"/>
    <x v="3"/>
    <x v="0"/>
    <x v="0"/>
    <x v="0"/>
    <x v="2"/>
    <x v="0"/>
    <x v="0"/>
    <x v="7"/>
    <x v="7"/>
    <x v="7"/>
    <x v="0"/>
    <x v="0"/>
    <x v="0"/>
    <x v="7"/>
    <x v="1"/>
    <x v="0"/>
    <x v="9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0"/>
    <x v="0"/>
    <x v="0"/>
    <x v="0"/>
    <x v="0"/>
    <x v="0"/>
    <x v="2"/>
    <x v="2"/>
    <x v="0"/>
    <x v="0"/>
    <x v="0"/>
    <x v="0"/>
    <x v="0"/>
    <x v="1"/>
  </r>
  <r>
    <x v="0"/>
    <x v="3"/>
    <x v="0"/>
    <x v="1"/>
    <x v="0"/>
    <x v="1"/>
    <x v="1"/>
    <x v="1"/>
    <x v="1"/>
    <x v="0"/>
    <x v="0"/>
    <x v="0"/>
    <x v="3"/>
    <x v="3"/>
    <x v="0"/>
    <x v="0"/>
    <x v="0"/>
    <x v="1"/>
    <x v="0"/>
    <x v="2"/>
  </r>
  <r>
    <x v="0"/>
    <x v="4"/>
    <x v="0"/>
    <x v="1"/>
    <x v="0"/>
    <x v="1"/>
    <x v="1"/>
    <x v="1"/>
    <x v="1"/>
    <x v="0"/>
    <x v="0"/>
    <x v="0"/>
    <x v="4"/>
    <x v="4"/>
    <x v="0"/>
    <x v="0"/>
    <x v="0"/>
    <x v="1"/>
    <x v="0"/>
    <x v="2"/>
  </r>
  <r>
    <x v="0"/>
    <x v="5"/>
    <x v="0"/>
    <x v="1"/>
    <x v="0"/>
    <x v="2"/>
    <x v="1"/>
    <x v="1"/>
    <x v="1"/>
    <x v="0"/>
    <x v="0"/>
    <x v="0"/>
    <x v="5"/>
    <x v="5"/>
    <x v="0"/>
    <x v="0"/>
    <x v="0"/>
    <x v="1"/>
    <x v="0"/>
    <x v="1"/>
  </r>
  <r>
    <x v="0"/>
    <x v="6"/>
    <x v="0"/>
    <x v="1"/>
    <x v="0"/>
    <x v="1"/>
    <x v="1"/>
    <x v="1"/>
    <x v="1"/>
    <x v="0"/>
    <x v="0"/>
    <x v="0"/>
    <x v="4"/>
    <x v="6"/>
    <x v="0"/>
    <x v="0"/>
    <x v="0"/>
    <x v="1"/>
    <x v="0"/>
    <x v="2"/>
  </r>
  <r>
    <x v="0"/>
    <x v="7"/>
    <x v="0"/>
    <x v="0"/>
    <x v="0"/>
    <x v="1"/>
    <x v="2"/>
    <x v="2"/>
    <x v="2"/>
    <x v="0"/>
    <x v="0"/>
    <x v="0"/>
    <x v="6"/>
    <x v="7"/>
    <x v="0"/>
    <x v="0"/>
    <x v="0"/>
    <x v="2"/>
    <x v="0"/>
    <x v="2"/>
  </r>
  <r>
    <x v="0"/>
    <x v="8"/>
    <x v="0"/>
    <x v="0"/>
    <x v="0"/>
    <x v="3"/>
    <x v="3"/>
    <x v="3"/>
    <x v="3"/>
    <x v="0"/>
    <x v="0"/>
    <x v="0"/>
    <x v="0"/>
    <x v="8"/>
    <x v="0"/>
    <x v="0"/>
    <x v="0"/>
    <x v="3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3"/>
    <x v="3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4"/>
    <x v="1"/>
    <x v="1"/>
    <x v="4"/>
    <x v="4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3"/>
    <x v="1"/>
    <x v="1"/>
    <x v="5"/>
    <x v="5"/>
  </r>
  <r>
    <x v="2"/>
    <x v="2"/>
    <x v="2"/>
    <x v="0"/>
    <x v="0"/>
    <x v="0"/>
    <x v="2"/>
    <x v="3"/>
    <x v="0"/>
    <x v="1"/>
    <x v="1"/>
    <x v="3"/>
    <x v="1"/>
    <x v="2"/>
    <x v="2"/>
    <x v="1"/>
    <x v="2"/>
    <x v="0"/>
    <x v="0"/>
    <x v="0"/>
    <x v="5"/>
    <x v="1"/>
    <x v="0"/>
    <x v="6"/>
    <x v="6"/>
  </r>
  <r>
    <x v="3"/>
    <x v="0"/>
    <x v="0"/>
    <x v="0"/>
    <x v="0"/>
    <x v="0"/>
    <x v="3"/>
    <x v="4"/>
    <x v="0"/>
    <x v="0"/>
    <x v="0"/>
    <x v="4"/>
    <x v="0"/>
    <x v="0"/>
    <x v="0"/>
    <x v="0"/>
    <x v="0"/>
    <x v="0"/>
    <x v="0"/>
    <x v="0"/>
    <x v="6"/>
    <x v="1"/>
    <x v="0"/>
    <x v="7"/>
    <x v="7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7"/>
    <x v="1"/>
    <x v="0"/>
    <x v="8"/>
    <x v="8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8"/>
    <x v="1"/>
    <x v="0"/>
    <x v="9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m="1" x="3"/>
        <item m="1" x="4"/>
        <item x="0"/>
        <item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1"/>
        <item m="1" x="2"/>
        <item m="1" x="3"/>
        <item x="0"/>
      </items>
    </pivotField>
  </pivotFields>
  <rowFields count="3">
    <field x="19"/>
    <field x="4"/>
    <field x="18"/>
  </rowFields>
  <rowItems count="4">
    <i>
      <x/>
      <x/>
      <x/>
    </i>
    <i>
      <x v="3"/>
      <x v="3"/>
      <x/>
    </i>
    <i r="1"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m="1"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m="1" x="5"/>
        <item x="3"/>
        <item m="1" x="6"/>
        <item m="1" x="7"/>
        <item m="1" x="8"/>
        <item x="1"/>
        <item m="1" x="9"/>
        <item m="1" x="10"/>
        <item m="1" x="11"/>
        <item m="1" x="12"/>
        <item m="1" x="13"/>
        <item m="1" x="14"/>
        <item m="1" x="15"/>
        <item x="2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311350&amp;dt=Apr-10-01" TargetMode="External"/><Relationship Id="rId3" Type="http://schemas.openxmlformats.org/officeDocument/2006/relationships/hyperlink" Target="https://www.intcx.com/ReportServlet/any.class?operation=confirm&amp;dealID=114301752&amp;dt=Apr-10-01" TargetMode="External"/><Relationship Id="rId7" Type="http://schemas.openxmlformats.org/officeDocument/2006/relationships/hyperlink" Target="https://www.intcx.com/ReportServlet/any.class?operation=confirm&amp;dealID=665394820&amp;dt=Apr-10-01" TargetMode="External"/><Relationship Id="rId2" Type="http://schemas.openxmlformats.org/officeDocument/2006/relationships/hyperlink" Target="https://www.intcx.com/ReportServlet/any.class?operation=confirm&amp;dealID=182709986&amp;dt=Apr-10-01" TargetMode="External"/><Relationship Id="rId1" Type="http://schemas.openxmlformats.org/officeDocument/2006/relationships/hyperlink" Target="https://www.intcx.com/ReportServlet/any.class?operation=confirm&amp;dealID=807118390&amp;dt=Apr-10-01" TargetMode="External"/><Relationship Id="rId6" Type="http://schemas.openxmlformats.org/officeDocument/2006/relationships/hyperlink" Target="https://www.intcx.com/ReportServlet/any.class?operation=confirm&amp;dealID=557500354&amp;dt=Apr-10-01" TargetMode="External"/><Relationship Id="rId11" Type="http://schemas.openxmlformats.org/officeDocument/2006/relationships/hyperlink" Target="https://www.intcx.com/ReportServlet/any.class?operation=confirm&amp;dealID=457659614&amp;dt=Apr-10-01" TargetMode="External"/><Relationship Id="rId5" Type="http://schemas.openxmlformats.org/officeDocument/2006/relationships/hyperlink" Target="https://www.intcx.com/ReportServlet/any.class?operation=confirm&amp;dealID=20647580616&amp;dt=Apr-10-01" TargetMode="External"/><Relationship Id="rId10" Type="http://schemas.openxmlformats.org/officeDocument/2006/relationships/hyperlink" Target="https://www.intcx.com/ReportServlet/any.class?operation=confirm&amp;dealID=665080940&amp;dt=Apr-10-01" TargetMode="External"/><Relationship Id="rId4" Type="http://schemas.openxmlformats.org/officeDocument/2006/relationships/hyperlink" Target="https://www.intcx.com/ReportServlet/any.class?operation=confirm&amp;dealID=142546810&amp;dt=Apr-10-01" TargetMode="External"/><Relationship Id="rId9" Type="http://schemas.openxmlformats.org/officeDocument/2006/relationships/hyperlink" Target="https://www.intcx.com/ReportServlet/any.class?operation=confirm&amp;dealID=173944995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55589592&amp;dt=Apr-10-01" TargetMode="External"/><Relationship Id="rId3" Type="http://schemas.openxmlformats.org/officeDocument/2006/relationships/hyperlink" Target="https://www.intcx.com/ReportServlet/any.class?operation=confirm&amp;dealID=396881283&amp;dt=Apr-10-01" TargetMode="External"/><Relationship Id="rId7" Type="http://schemas.openxmlformats.org/officeDocument/2006/relationships/hyperlink" Target="https://www.intcx.com/ReportServlet/any.class?operation=confirm&amp;dealID=139888578&amp;dt=Apr-10-01" TargetMode="External"/><Relationship Id="rId2" Type="http://schemas.openxmlformats.org/officeDocument/2006/relationships/hyperlink" Target="https://www.intcx.com/ReportServlet/any.class?operation=confirm&amp;dealID=158284183&amp;dt=Apr-10-01" TargetMode="External"/><Relationship Id="rId1" Type="http://schemas.openxmlformats.org/officeDocument/2006/relationships/hyperlink" Target="https://www.intcx.com/ReportServlet/any.class?operation=confirm&amp;dealID=721042913&amp;dt=Apr-10-01" TargetMode="External"/><Relationship Id="rId6" Type="http://schemas.openxmlformats.org/officeDocument/2006/relationships/hyperlink" Target="https://www.intcx.com/ReportServlet/any.class?operation=confirm&amp;dealID=146636891&amp;dt=Apr-10-01" TargetMode="External"/><Relationship Id="rId5" Type="http://schemas.openxmlformats.org/officeDocument/2006/relationships/hyperlink" Target="https://www.intcx.com/ReportServlet/any.class?operation=confirm&amp;dealID=879284706&amp;dt=Apr-10-01" TargetMode="External"/><Relationship Id="rId4" Type="http://schemas.openxmlformats.org/officeDocument/2006/relationships/hyperlink" Target="https://www.intcx.com/ReportServlet/any.class?operation=confirm&amp;dealID=118080930&amp;dt=Apr-10-01" TargetMode="External"/><Relationship Id="rId9" Type="http://schemas.openxmlformats.org/officeDocument/2006/relationships/hyperlink" Target="https://www.intcx.com/ReportServlet/any.class?operation=confirm&amp;dealID=150417411&amp;dt=Apr-1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C26" sqref="C26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1.5703125" bestFit="1" customWidth="1"/>
  </cols>
  <sheetData>
    <row r="1" spans="2:8" ht="13.5" thickBot="1" x14ac:dyDescent="0.25">
      <c r="B1" s="153">
        <v>36991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7" t="s">
        <v>325</v>
      </c>
      <c r="C3" s="168"/>
      <c r="E3" s="169" t="s">
        <v>319</v>
      </c>
      <c r="F3" s="170"/>
      <c r="G3" s="170"/>
      <c r="H3" s="171"/>
    </row>
    <row r="4" spans="2:8" ht="13.5" thickBot="1" x14ac:dyDescent="0.25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5156400</v>
      </c>
      <c r="D5" s="121"/>
      <c r="E5" s="133" t="s">
        <v>111</v>
      </c>
      <c r="F5" s="134" t="s">
        <v>28</v>
      </c>
      <c r="G5" s="135">
        <f>'ICE-EPM'!B6</f>
        <v>9</v>
      </c>
      <c r="H5" s="136">
        <f>'ICE-EPM'!C6</f>
        <v>91200</v>
      </c>
    </row>
    <row r="6" spans="2:8" ht="13.5" thickBot="1" x14ac:dyDescent="0.25">
      <c r="B6" s="128" t="s">
        <v>299</v>
      </c>
      <c r="C6" s="129">
        <f>SUM(C7:C8)</f>
        <v>104832500</v>
      </c>
      <c r="E6" s="137" t="s">
        <v>110</v>
      </c>
      <c r="F6" s="138" t="s">
        <v>318</v>
      </c>
      <c r="G6" s="139">
        <f>'ICE-ENA'!B6</f>
        <v>11</v>
      </c>
      <c r="H6" s="140">
        <f>'ICE-ENA'!C6</f>
        <v>15455000</v>
      </c>
    </row>
    <row r="7" spans="2:8" ht="13.5" thickBot="1" x14ac:dyDescent="0.25">
      <c r="B7" s="130" t="s">
        <v>296</v>
      </c>
      <c r="C7" s="131">
        <f>'ICE-Physical Gas'!H1</f>
        <v>6612500</v>
      </c>
      <c r="E7" s="141" t="s">
        <v>110</v>
      </c>
      <c r="F7" s="142" t="s">
        <v>375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98220000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9" t="s">
        <v>323</v>
      </c>
      <c r="F10" s="170"/>
      <c r="G10" s="170"/>
      <c r="H10" s="171"/>
    </row>
    <row r="11" spans="2:8" ht="13.5" thickBot="1" x14ac:dyDescent="0.25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10</v>
      </c>
      <c r="H12" s="136">
        <f>'DD-EPM'!C6</f>
        <v>174850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0</v>
      </c>
      <c r="H13" s="136">
        <f>'DD-ENA'!C8</f>
        <v>0</v>
      </c>
    </row>
    <row r="14" spans="2:8" ht="13.5" thickBot="1" x14ac:dyDescent="0.25">
      <c r="E14" s="145" t="s">
        <v>110</v>
      </c>
      <c r="F14" s="146" t="s">
        <v>373</v>
      </c>
      <c r="G14" s="147">
        <f>'DD-ENA'!B7</f>
        <v>11</v>
      </c>
      <c r="H14" s="148">
        <f>'DD-ENA'!C7</f>
        <v>3873000</v>
      </c>
    </row>
    <row r="15" spans="2:8" ht="13.5" thickBot="1" x14ac:dyDescent="0.25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374</v>
      </c>
      <c r="G16" s="143">
        <f>'DD-EGL'!B6</f>
        <v>1</v>
      </c>
      <c r="H16" s="144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36991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11</v>
      </c>
      <c r="C7" s="21">
        <f>SUMIF($F$10:$F$5003,A7,$C$10:$C$5003)</f>
        <v>3873000</v>
      </c>
    </row>
    <row r="8" spans="1:25" x14ac:dyDescent="0.2">
      <c r="A8" s="17" t="s">
        <v>77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9" t="s">
        <v>75</v>
      </c>
      <c r="E11" s="79" t="s">
        <v>76</v>
      </c>
      <c r="F11" s="79" t="s">
        <v>82</v>
      </c>
      <c r="G11" s="79" t="s">
        <v>83</v>
      </c>
      <c r="H11" s="79" t="s">
        <v>385</v>
      </c>
      <c r="I11" s="79" t="s">
        <v>84</v>
      </c>
      <c r="J11" s="79" t="s">
        <v>85</v>
      </c>
      <c r="K11" s="79" t="s">
        <v>86</v>
      </c>
      <c r="L11" s="79" t="s">
        <v>386</v>
      </c>
      <c r="M11" s="79" t="s">
        <v>87</v>
      </c>
      <c r="N11" s="79"/>
      <c r="O11" s="79" t="s">
        <v>366</v>
      </c>
      <c r="P11" s="83">
        <v>36992</v>
      </c>
      <c r="Q11" s="83">
        <v>36992</v>
      </c>
      <c r="R11" s="79"/>
      <c r="S11" s="79"/>
      <c r="T11" s="80">
        <v>36991</v>
      </c>
      <c r="U11" s="79" t="s">
        <v>642</v>
      </c>
      <c r="V11" s="79" t="s">
        <v>355</v>
      </c>
      <c r="W11" s="79">
        <v>5000</v>
      </c>
      <c r="X11" s="79">
        <v>5.5049999999999999</v>
      </c>
      <c r="Y11" s="79">
        <v>23408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385</v>
      </c>
      <c r="I12" s="81" t="s">
        <v>84</v>
      </c>
      <c r="J12" s="81" t="s">
        <v>85</v>
      </c>
      <c r="K12" s="81" t="s">
        <v>86</v>
      </c>
      <c r="L12" s="81" t="s">
        <v>386</v>
      </c>
      <c r="M12" s="81" t="s">
        <v>87</v>
      </c>
      <c r="N12" s="81"/>
      <c r="O12" s="81" t="s">
        <v>366</v>
      </c>
      <c r="P12" s="84">
        <v>36992</v>
      </c>
      <c r="Q12" s="84">
        <v>36992</v>
      </c>
      <c r="R12" s="81"/>
      <c r="S12" s="81"/>
      <c r="T12" s="82">
        <v>36991</v>
      </c>
      <c r="U12" s="81" t="s">
        <v>643</v>
      </c>
      <c r="V12" s="81" t="s">
        <v>355</v>
      </c>
      <c r="W12" s="81">
        <v>5000</v>
      </c>
      <c r="X12" s="81">
        <v>5.4950000000000001</v>
      </c>
      <c r="Y12" s="81">
        <v>23500</v>
      </c>
    </row>
    <row r="13" spans="1:25" ht="25.5" x14ac:dyDescent="0.2">
      <c r="A13" s="31" t="str">
        <f t="shared" si="0"/>
        <v>Susan Pereira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91</v>
      </c>
      <c r="H13" s="79" t="s">
        <v>644</v>
      </c>
      <c r="I13" s="79" t="s">
        <v>84</v>
      </c>
      <c r="J13" s="79" t="s">
        <v>85</v>
      </c>
      <c r="K13" s="79" t="s">
        <v>86</v>
      </c>
      <c r="L13" s="79" t="s">
        <v>645</v>
      </c>
      <c r="M13" s="79" t="s">
        <v>87</v>
      </c>
      <c r="N13" s="79"/>
      <c r="O13" s="79" t="s">
        <v>366</v>
      </c>
      <c r="P13" s="83">
        <v>36992</v>
      </c>
      <c r="Q13" s="83">
        <v>36992</v>
      </c>
      <c r="R13" s="79"/>
      <c r="S13" s="79"/>
      <c r="T13" s="80">
        <v>36991</v>
      </c>
      <c r="U13" s="79" t="s">
        <v>646</v>
      </c>
      <c r="V13" s="79" t="s">
        <v>355</v>
      </c>
      <c r="W13" s="79">
        <v>5000</v>
      </c>
      <c r="X13" s="79">
        <v>5.59</v>
      </c>
      <c r="Y13" s="79">
        <v>23416</v>
      </c>
    </row>
    <row r="14" spans="1:25" ht="25.5" x14ac:dyDescent="0.2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644</v>
      </c>
      <c r="I14" s="81" t="s">
        <v>84</v>
      </c>
      <c r="J14" s="81" t="s">
        <v>85</v>
      </c>
      <c r="K14" s="81" t="s">
        <v>86</v>
      </c>
      <c r="L14" s="81" t="s">
        <v>645</v>
      </c>
      <c r="M14" s="81" t="s">
        <v>87</v>
      </c>
      <c r="N14" s="81"/>
      <c r="O14" s="81" t="s">
        <v>366</v>
      </c>
      <c r="P14" s="84">
        <v>36992</v>
      </c>
      <c r="Q14" s="84">
        <v>36992</v>
      </c>
      <c r="R14" s="81"/>
      <c r="S14" s="81"/>
      <c r="T14" s="82">
        <v>36991</v>
      </c>
      <c r="U14" s="81" t="s">
        <v>647</v>
      </c>
      <c r="V14" s="81" t="s">
        <v>355</v>
      </c>
      <c r="W14" s="81">
        <v>5000</v>
      </c>
      <c r="X14" s="81">
        <v>5.58</v>
      </c>
      <c r="Y14" s="81">
        <v>23452</v>
      </c>
    </row>
    <row r="15" spans="1:25" ht="25.5" x14ac:dyDescent="0.2">
      <c r="A15" s="31" t="str">
        <f t="shared" si="0"/>
        <v>Geoffrey Storey</v>
      </c>
      <c r="B15" s="30">
        <f t="shared" si="1"/>
        <v>184</v>
      </c>
      <c r="C15" s="31">
        <f t="shared" si="2"/>
        <v>1840000</v>
      </c>
      <c r="D15" s="79" t="s">
        <v>75</v>
      </c>
      <c r="E15" s="79" t="s">
        <v>76</v>
      </c>
      <c r="F15" s="79" t="s">
        <v>82</v>
      </c>
      <c r="G15" s="79" t="s">
        <v>648</v>
      </c>
      <c r="H15" s="79" t="s">
        <v>649</v>
      </c>
      <c r="I15" s="79" t="s">
        <v>84</v>
      </c>
      <c r="J15" s="79" t="s">
        <v>650</v>
      </c>
      <c r="K15" s="79" t="s">
        <v>651</v>
      </c>
      <c r="L15" s="79" t="s">
        <v>397</v>
      </c>
      <c r="M15" s="79" t="s">
        <v>652</v>
      </c>
      <c r="N15" s="79" t="s">
        <v>653</v>
      </c>
      <c r="O15" s="79" t="s">
        <v>654</v>
      </c>
      <c r="P15" s="83">
        <v>37012</v>
      </c>
      <c r="Q15" s="83">
        <v>37195</v>
      </c>
      <c r="R15" s="79"/>
      <c r="S15" s="79"/>
      <c r="T15" s="80">
        <v>36991</v>
      </c>
      <c r="U15" s="79" t="s">
        <v>655</v>
      </c>
      <c r="V15" s="79" t="s">
        <v>81</v>
      </c>
      <c r="W15" s="79">
        <v>10000</v>
      </c>
      <c r="X15" s="79">
        <v>1.2500000000000001E-2</v>
      </c>
      <c r="Y15" s="79">
        <v>23431</v>
      </c>
    </row>
    <row r="16" spans="1:25" ht="25.5" x14ac:dyDescent="0.2">
      <c r="A16" s="31" t="str">
        <f t="shared" si="0"/>
        <v>Geoffrey Storey</v>
      </c>
      <c r="B16" s="30">
        <f t="shared" si="1"/>
        <v>184</v>
      </c>
      <c r="C16" s="31">
        <f t="shared" si="2"/>
        <v>1840000</v>
      </c>
      <c r="D16" s="81" t="s">
        <v>75</v>
      </c>
      <c r="E16" s="81" t="s">
        <v>76</v>
      </c>
      <c r="F16" s="81" t="s">
        <v>82</v>
      </c>
      <c r="G16" s="81" t="s">
        <v>648</v>
      </c>
      <c r="H16" s="81" t="s">
        <v>649</v>
      </c>
      <c r="I16" s="81" t="s">
        <v>84</v>
      </c>
      <c r="J16" s="81" t="s">
        <v>650</v>
      </c>
      <c r="K16" s="81" t="s">
        <v>651</v>
      </c>
      <c r="L16" s="81" t="s">
        <v>397</v>
      </c>
      <c r="M16" s="81" t="s">
        <v>652</v>
      </c>
      <c r="N16" s="81" t="s">
        <v>653</v>
      </c>
      <c r="O16" s="81" t="s">
        <v>654</v>
      </c>
      <c r="P16" s="84">
        <v>37012</v>
      </c>
      <c r="Q16" s="84">
        <v>37195</v>
      </c>
      <c r="R16" s="81"/>
      <c r="S16" s="81"/>
      <c r="T16" s="82">
        <v>36991</v>
      </c>
      <c r="U16" s="81" t="s">
        <v>647</v>
      </c>
      <c r="V16" s="81" t="s">
        <v>81</v>
      </c>
      <c r="W16" s="81">
        <v>10000</v>
      </c>
      <c r="X16" s="81">
        <v>5.0000000000000001E-3</v>
      </c>
      <c r="Y16" s="81">
        <v>23449</v>
      </c>
    </row>
    <row r="17" spans="1:25" ht="25.5" x14ac:dyDescent="0.2">
      <c r="A17" s="31" t="str">
        <f t="shared" si="0"/>
        <v>Geoffrey Storey</v>
      </c>
      <c r="B17" s="30">
        <f t="shared" si="1"/>
        <v>31</v>
      </c>
      <c r="C17" s="31">
        <f t="shared" si="2"/>
        <v>155000</v>
      </c>
      <c r="D17" s="79" t="s">
        <v>75</v>
      </c>
      <c r="E17" s="79" t="s">
        <v>76</v>
      </c>
      <c r="F17" s="79" t="s">
        <v>82</v>
      </c>
      <c r="G17" s="79" t="s">
        <v>648</v>
      </c>
      <c r="H17" s="79" t="s">
        <v>656</v>
      </c>
      <c r="I17" s="79" t="s">
        <v>84</v>
      </c>
      <c r="J17" s="79" t="s">
        <v>650</v>
      </c>
      <c r="K17" s="79" t="s">
        <v>651</v>
      </c>
      <c r="L17" s="79" t="s">
        <v>657</v>
      </c>
      <c r="M17" s="79" t="s">
        <v>652</v>
      </c>
      <c r="N17" s="79" t="s">
        <v>658</v>
      </c>
      <c r="O17" s="79" t="s">
        <v>659</v>
      </c>
      <c r="P17" s="83">
        <v>37012</v>
      </c>
      <c r="Q17" s="83">
        <v>37042</v>
      </c>
      <c r="R17" s="79"/>
      <c r="S17" s="79"/>
      <c r="T17" s="80">
        <v>36991</v>
      </c>
      <c r="U17" s="79" t="s">
        <v>660</v>
      </c>
      <c r="V17" s="79" t="s">
        <v>81</v>
      </c>
      <c r="W17" s="79">
        <v>5000</v>
      </c>
      <c r="X17" s="79">
        <v>-0.04</v>
      </c>
      <c r="Y17" s="79">
        <v>23561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367</v>
      </c>
      <c r="I18" s="81" t="s">
        <v>84</v>
      </c>
      <c r="J18" s="81" t="s">
        <v>85</v>
      </c>
      <c r="K18" s="81" t="s">
        <v>86</v>
      </c>
      <c r="L18" s="81" t="s">
        <v>661</v>
      </c>
      <c r="M18" s="81" t="s">
        <v>87</v>
      </c>
      <c r="N18" s="81"/>
      <c r="O18" s="81" t="s">
        <v>366</v>
      </c>
      <c r="P18" s="84">
        <v>36992</v>
      </c>
      <c r="Q18" s="84">
        <v>36992</v>
      </c>
      <c r="R18" s="81"/>
      <c r="S18" s="81"/>
      <c r="T18" s="82">
        <v>36991</v>
      </c>
      <c r="U18" s="81" t="s">
        <v>662</v>
      </c>
      <c r="V18" s="81" t="s">
        <v>81</v>
      </c>
      <c r="W18" s="81">
        <v>5000</v>
      </c>
      <c r="X18" s="81">
        <v>5.3849999999999998</v>
      </c>
      <c r="Y18" s="81">
        <v>23465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367</v>
      </c>
      <c r="I19" s="79" t="s">
        <v>84</v>
      </c>
      <c r="J19" s="79" t="s">
        <v>85</v>
      </c>
      <c r="K19" s="79" t="s">
        <v>86</v>
      </c>
      <c r="L19" s="79" t="s">
        <v>397</v>
      </c>
      <c r="M19" s="79" t="s">
        <v>87</v>
      </c>
      <c r="N19" s="79"/>
      <c r="O19" s="79" t="s">
        <v>366</v>
      </c>
      <c r="P19" s="83">
        <v>36992</v>
      </c>
      <c r="Q19" s="83">
        <v>36992</v>
      </c>
      <c r="R19" s="79"/>
      <c r="S19" s="79"/>
      <c r="T19" s="80">
        <v>36991</v>
      </c>
      <c r="U19" s="79" t="s">
        <v>663</v>
      </c>
      <c r="V19" s="79" t="s">
        <v>81</v>
      </c>
      <c r="W19" s="79">
        <v>5000</v>
      </c>
      <c r="X19" s="79">
        <v>5.4850000000000003</v>
      </c>
      <c r="Y19" s="79">
        <v>23458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367</v>
      </c>
      <c r="I20" s="81" t="s">
        <v>84</v>
      </c>
      <c r="J20" s="81" t="s">
        <v>85</v>
      </c>
      <c r="K20" s="81" t="s">
        <v>86</v>
      </c>
      <c r="L20" s="81" t="s">
        <v>397</v>
      </c>
      <c r="M20" s="81" t="s">
        <v>87</v>
      </c>
      <c r="N20" s="81"/>
      <c r="O20" s="81" t="s">
        <v>366</v>
      </c>
      <c r="P20" s="84">
        <v>36992</v>
      </c>
      <c r="Q20" s="84">
        <v>36992</v>
      </c>
      <c r="R20" s="81"/>
      <c r="S20" s="81"/>
      <c r="T20" s="82">
        <v>36991</v>
      </c>
      <c r="U20" s="81" t="s">
        <v>664</v>
      </c>
      <c r="V20" s="81" t="s">
        <v>81</v>
      </c>
      <c r="W20" s="81">
        <v>5000</v>
      </c>
      <c r="X20" s="81">
        <v>5.48</v>
      </c>
      <c r="Y20" s="81">
        <v>23464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3000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367</v>
      </c>
      <c r="I21" s="79" t="s">
        <v>84</v>
      </c>
      <c r="J21" s="79" t="s">
        <v>85</v>
      </c>
      <c r="K21" s="79" t="s">
        <v>86</v>
      </c>
      <c r="L21" s="79" t="s">
        <v>398</v>
      </c>
      <c r="M21" s="79" t="s">
        <v>87</v>
      </c>
      <c r="N21" s="79"/>
      <c r="O21" s="79" t="s">
        <v>366</v>
      </c>
      <c r="P21" s="83">
        <v>36992</v>
      </c>
      <c r="Q21" s="83">
        <v>36992</v>
      </c>
      <c r="R21" s="79"/>
      <c r="S21" s="79"/>
      <c r="T21" s="80">
        <v>36991</v>
      </c>
      <c r="U21" s="79" t="s">
        <v>665</v>
      </c>
      <c r="V21" s="79" t="s">
        <v>81</v>
      </c>
      <c r="W21" s="79">
        <v>3000</v>
      </c>
      <c r="X21" s="79">
        <v>5.3550000000000004</v>
      </c>
      <c r="Y21" s="79">
        <v>23524</v>
      </c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36991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COUNTIF($I$9:$I$4995,A6)</f>
        <v>10</v>
      </c>
      <c r="C6" s="21">
        <f>SUMIF($I$9:$I$4996,A6,$E$9:$E$4996)</f>
        <v>174850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59</v>
      </c>
      <c r="E10" s="40">
        <f t="shared" ref="E10:E35" si="2">Z10*(C10-B10+1)*D10</f>
        <v>47200</v>
      </c>
      <c r="F10" s="41">
        <f t="shared" ref="F10:F35" si="3">E10*AA10</f>
        <v>2312800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387</v>
      </c>
      <c r="L10" s="79" t="s">
        <v>79</v>
      </c>
      <c r="M10" s="79" t="s">
        <v>85</v>
      </c>
      <c r="N10" s="79" t="s">
        <v>86</v>
      </c>
      <c r="O10" s="79" t="s">
        <v>388</v>
      </c>
      <c r="P10" s="79" t="s">
        <v>87</v>
      </c>
      <c r="Q10" s="79"/>
      <c r="R10" s="79" t="s">
        <v>667</v>
      </c>
      <c r="S10" s="83">
        <v>37257</v>
      </c>
      <c r="T10" s="83">
        <v>37315</v>
      </c>
      <c r="U10" s="79" t="s">
        <v>100</v>
      </c>
      <c r="V10" s="79"/>
      <c r="W10" s="80">
        <v>36991</v>
      </c>
      <c r="X10" s="79" t="s">
        <v>668</v>
      </c>
      <c r="Y10" s="79" t="s">
        <v>81</v>
      </c>
      <c r="Z10" s="79">
        <v>50</v>
      </c>
      <c r="AA10" s="79">
        <v>49</v>
      </c>
      <c r="AB10" s="79">
        <v>23570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1284000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387</v>
      </c>
      <c r="L11" s="81" t="s">
        <v>79</v>
      </c>
      <c r="M11" s="81" t="s">
        <v>85</v>
      </c>
      <c r="N11" s="81" t="s">
        <v>86</v>
      </c>
      <c r="O11" s="81" t="s">
        <v>388</v>
      </c>
      <c r="P11" s="81" t="s">
        <v>87</v>
      </c>
      <c r="Q11" s="81"/>
      <c r="R11" s="81" t="s">
        <v>669</v>
      </c>
      <c r="S11" s="84">
        <v>37408</v>
      </c>
      <c r="T11" s="84">
        <v>37437</v>
      </c>
      <c r="U11" s="81" t="s">
        <v>100</v>
      </c>
      <c r="V11" s="81"/>
      <c r="W11" s="82">
        <v>36991</v>
      </c>
      <c r="X11" s="81" t="s">
        <v>670</v>
      </c>
      <c r="Y11" s="81" t="s">
        <v>81</v>
      </c>
      <c r="Z11" s="81">
        <v>50</v>
      </c>
      <c r="AA11" s="81">
        <v>53.5</v>
      </c>
      <c r="AB11" s="81">
        <v>23446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1776000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387</v>
      </c>
      <c r="L12" s="79" t="s">
        <v>79</v>
      </c>
      <c r="M12" s="79" t="s">
        <v>85</v>
      </c>
      <c r="N12" s="79" t="s">
        <v>86</v>
      </c>
      <c r="O12" s="79" t="s">
        <v>388</v>
      </c>
      <c r="P12" s="79" t="s">
        <v>87</v>
      </c>
      <c r="Q12" s="79"/>
      <c r="R12" s="79" t="s">
        <v>671</v>
      </c>
      <c r="S12" s="83">
        <v>37043</v>
      </c>
      <c r="T12" s="83">
        <v>37072</v>
      </c>
      <c r="U12" s="79" t="s">
        <v>100</v>
      </c>
      <c r="V12" s="79"/>
      <c r="W12" s="80">
        <v>36991</v>
      </c>
      <c r="X12" s="79" t="s">
        <v>672</v>
      </c>
      <c r="Y12" s="79" t="s">
        <v>355</v>
      </c>
      <c r="Z12" s="79">
        <v>50</v>
      </c>
      <c r="AA12" s="79">
        <v>74</v>
      </c>
      <c r="AB12" s="79">
        <v>23336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1209000</v>
      </c>
      <c r="G13" s="81" t="s">
        <v>75</v>
      </c>
      <c r="H13" s="81" t="s">
        <v>98</v>
      </c>
      <c r="I13" s="81" t="s">
        <v>77</v>
      </c>
      <c r="J13" s="81" t="s">
        <v>99</v>
      </c>
      <c r="K13" s="81" t="s">
        <v>387</v>
      </c>
      <c r="L13" s="81" t="s">
        <v>79</v>
      </c>
      <c r="M13" s="81" t="s">
        <v>85</v>
      </c>
      <c r="N13" s="81" t="s">
        <v>86</v>
      </c>
      <c r="O13" s="81" t="s">
        <v>388</v>
      </c>
      <c r="P13" s="81" t="s">
        <v>87</v>
      </c>
      <c r="Q13" s="81"/>
      <c r="R13" s="81" t="s">
        <v>673</v>
      </c>
      <c r="S13" s="84">
        <v>37377</v>
      </c>
      <c r="T13" s="84">
        <v>37407</v>
      </c>
      <c r="U13" s="81" t="s">
        <v>100</v>
      </c>
      <c r="V13" s="81"/>
      <c r="W13" s="82">
        <v>36991</v>
      </c>
      <c r="X13" s="81" t="s">
        <v>670</v>
      </c>
      <c r="Y13" s="81" t="s">
        <v>81</v>
      </c>
      <c r="Z13" s="81">
        <v>50</v>
      </c>
      <c r="AA13" s="81">
        <v>48.75</v>
      </c>
      <c r="AB13" s="81">
        <v>23447</v>
      </c>
    </row>
    <row r="14" spans="1:28" ht="25.5" x14ac:dyDescent="0.2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1202800</v>
      </c>
      <c r="G14" s="79" t="s">
        <v>75</v>
      </c>
      <c r="H14" s="79" t="s">
        <v>98</v>
      </c>
      <c r="I14" s="79" t="s">
        <v>77</v>
      </c>
      <c r="J14" s="79" t="s">
        <v>99</v>
      </c>
      <c r="K14" s="79" t="s">
        <v>387</v>
      </c>
      <c r="L14" s="79" t="s">
        <v>79</v>
      </c>
      <c r="M14" s="79" t="s">
        <v>85</v>
      </c>
      <c r="N14" s="79" t="s">
        <v>86</v>
      </c>
      <c r="O14" s="79" t="s">
        <v>388</v>
      </c>
      <c r="P14" s="79" t="s">
        <v>87</v>
      </c>
      <c r="Q14" s="79"/>
      <c r="R14" s="79" t="s">
        <v>673</v>
      </c>
      <c r="S14" s="83">
        <v>37377</v>
      </c>
      <c r="T14" s="83">
        <v>37407</v>
      </c>
      <c r="U14" s="79" t="s">
        <v>100</v>
      </c>
      <c r="V14" s="79"/>
      <c r="W14" s="80">
        <v>36991</v>
      </c>
      <c r="X14" s="79" t="s">
        <v>674</v>
      </c>
      <c r="Y14" s="79" t="s">
        <v>81</v>
      </c>
      <c r="Z14" s="79">
        <v>50</v>
      </c>
      <c r="AA14" s="79">
        <v>48.5</v>
      </c>
      <c r="AB14" s="79">
        <v>23572</v>
      </c>
    </row>
    <row r="15" spans="1:28" ht="25.5" x14ac:dyDescent="0.2">
      <c r="A15" s="41" t="str">
        <f t="shared" si="0"/>
        <v>Clint Dean</v>
      </c>
      <c r="B15" s="38">
        <f t="shared" ref="B15:B77" si="4">IF(ISNUMBER(FIND("-",U15))=TRUE,VALUE(MID(U15,FIND("-",U15)-1,1)),16)</f>
        <v>7</v>
      </c>
      <c r="C15" s="38">
        <f t="shared" ref="C15:C77" si="5">IF(ISNUMBER(FIND("-",U15))=TRUE,VALUE(MID(U15,FIND("-",U15)+1,2)),24)</f>
        <v>22</v>
      </c>
      <c r="D15" s="39">
        <f t="shared" si="1"/>
        <v>30</v>
      </c>
      <c r="E15" s="40">
        <f t="shared" si="2"/>
        <v>24000</v>
      </c>
      <c r="F15" s="41">
        <f t="shared" si="3"/>
        <v>1392000</v>
      </c>
      <c r="G15" s="81" t="s">
        <v>75</v>
      </c>
      <c r="H15" s="81" t="s">
        <v>98</v>
      </c>
      <c r="I15" s="81" t="s">
        <v>77</v>
      </c>
      <c r="J15" s="81" t="s">
        <v>99</v>
      </c>
      <c r="K15" s="81" t="s">
        <v>387</v>
      </c>
      <c r="L15" s="81" t="s">
        <v>79</v>
      </c>
      <c r="M15" s="81" t="s">
        <v>85</v>
      </c>
      <c r="N15" s="81" t="s">
        <v>86</v>
      </c>
      <c r="O15" s="81" t="s">
        <v>388</v>
      </c>
      <c r="P15" s="81" t="s">
        <v>87</v>
      </c>
      <c r="Q15" s="81"/>
      <c r="R15" s="81" t="s">
        <v>675</v>
      </c>
      <c r="S15" s="84">
        <v>37135</v>
      </c>
      <c r="T15" s="84">
        <v>37164</v>
      </c>
      <c r="U15" s="81" t="s">
        <v>100</v>
      </c>
      <c r="V15" s="81"/>
      <c r="W15" s="82">
        <v>36991</v>
      </c>
      <c r="X15" s="81" t="s">
        <v>674</v>
      </c>
      <c r="Y15" s="81" t="s">
        <v>81</v>
      </c>
      <c r="Z15" s="81">
        <v>50</v>
      </c>
      <c r="AA15" s="81">
        <v>58</v>
      </c>
      <c r="AB15" s="81">
        <v>23571</v>
      </c>
    </row>
    <row r="16" spans="1:28" ht="25.5" x14ac:dyDescent="0.2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450</v>
      </c>
      <c r="F16" s="41">
        <f t="shared" si="3"/>
        <v>29700</v>
      </c>
      <c r="G16" s="79" t="s">
        <v>75</v>
      </c>
      <c r="H16" s="79" t="s">
        <v>98</v>
      </c>
      <c r="I16" s="79" t="s">
        <v>77</v>
      </c>
      <c r="J16" s="79" t="s">
        <v>237</v>
      </c>
      <c r="K16" s="79" t="s">
        <v>676</v>
      </c>
      <c r="L16" s="79" t="s">
        <v>79</v>
      </c>
      <c r="M16" s="79" t="s">
        <v>677</v>
      </c>
      <c r="N16" s="79" t="s">
        <v>86</v>
      </c>
      <c r="O16" s="79" t="s">
        <v>678</v>
      </c>
      <c r="P16" s="79" t="s">
        <v>87</v>
      </c>
      <c r="Q16" s="79"/>
      <c r="R16" s="79" t="s">
        <v>679</v>
      </c>
      <c r="S16" s="83">
        <v>36991</v>
      </c>
      <c r="T16" s="83">
        <v>36991</v>
      </c>
      <c r="U16" s="79" t="s">
        <v>680</v>
      </c>
      <c r="V16" s="79"/>
      <c r="W16" s="80">
        <v>36991</v>
      </c>
      <c r="X16" s="79" t="s">
        <v>681</v>
      </c>
      <c r="Y16" s="79" t="s">
        <v>355</v>
      </c>
      <c r="Z16" s="79">
        <v>50</v>
      </c>
      <c r="AA16" s="79">
        <v>66</v>
      </c>
      <c r="AB16" s="79">
        <v>23584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101</v>
      </c>
      <c r="K17" s="81" t="s">
        <v>371</v>
      </c>
      <c r="L17" s="81" t="s">
        <v>79</v>
      </c>
      <c r="M17" s="81" t="s">
        <v>85</v>
      </c>
      <c r="N17" s="81" t="s">
        <v>86</v>
      </c>
      <c r="O17" s="81" t="s">
        <v>448</v>
      </c>
      <c r="P17" s="81" t="s">
        <v>87</v>
      </c>
      <c r="Q17" s="81"/>
      <c r="R17" s="81" t="s">
        <v>80</v>
      </c>
      <c r="S17" s="84">
        <v>36992</v>
      </c>
      <c r="T17" s="84">
        <v>36992</v>
      </c>
      <c r="U17" s="81" t="s">
        <v>100</v>
      </c>
      <c r="V17" s="81"/>
      <c r="W17" s="82">
        <v>36991</v>
      </c>
      <c r="X17" s="81" t="s">
        <v>682</v>
      </c>
      <c r="Y17" s="81" t="s">
        <v>355</v>
      </c>
      <c r="Z17" s="81">
        <v>50</v>
      </c>
      <c r="AA17" s="81">
        <v>60</v>
      </c>
      <c r="AB17" s="81">
        <v>23328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48800</v>
      </c>
      <c r="G18" s="79" t="s">
        <v>75</v>
      </c>
      <c r="H18" s="79" t="s">
        <v>98</v>
      </c>
      <c r="I18" s="79" t="s">
        <v>77</v>
      </c>
      <c r="J18" s="79" t="s">
        <v>101</v>
      </c>
      <c r="K18" s="79" t="s">
        <v>371</v>
      </c>
      <c r="L18" s="79" t="s">
        <v>79</v>
      </c>
      <c r="M18" s="79" t="s">
        <v>85</v>
      </c>
      <c r="N18" s="79" t="s">
        <v>86</v>
      </c>
      <c r="O18" s="79" t="s">
        <v>448</v>
      </c>
      <c r="P18" s="79" t="s">
        <v>87</v>
      </c>
      <c r="Q18" s="79"/>
      <c r="R18" s="79" t="s">
        <v>80</v>
      </c>
      <c r="S18" s="83">
        <v>36992</v>
      </c>
      <c r="T18" s="83">
        <v>36992</v>
      </c>
      <c r="U18" s="79" t="s">
        <v>100</v>
      </c>
      <c r="V18" s="79"/>
      <c r="W18" s="80">
        <v>36991</v>
      </c>
      <c r="X18" s="79" t="s">
        <v>683</v>
      </c>
      <c r="Y18" s="79" t="s">
        <v>355</v>
      </c>
      <c r="Z18" s="79">
        <v>50</v>
      </c>
      <c r="AA18" s="79">
        <v>61</v>
      </c>
      <c r="AB18" s="79">
        <v>23333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5</v>
      </c>
      <c r="E19" s="40">
        <f t="shared" si="2"/>
        <v>4000</v>
      </c>
      <c r="F19" s="41">
        <f t="shared" si="3"/>
        <v>178000</v>
      </c>
      <c r="G19" s="81" t="s">
        <v>75</v>
      </c>
      <c r="H19" s="81" t="s">
        <v>98</v>
      </c>
      <c r="I19" s="81" t="s">
        <v>77</v>
      </c>
      <c r="J19" s="81" t="s">
        <v>101</v>
      </c>
      <c r="K19" s="81" t="s">
        <v>684</v>
      </c>
      <c r="L19" s="81" t="s">
        <v>79</v>
      </c>
      <c r="M19" s="81" t="s">
        <v>85</v>
      </c>
      <c r="N19" s="81" t="s">
        <v>86</v>
      </c>
      <c r="O19" s="81" t="s">
        <v>448</v>
      </c>
      <c r="P19" s="81" t="s">
        <v>87</v>
      </c>
      <c r="Q19" s="81"/>
      <c r="R19" s="81" t="s">
        <v>685</v>
      </c>
      <c r="S19" s="84">
        <v>36997</v>
      </c>
      <c r="T19" s="84">
        <v>37001</v>
      </c>
      <c r="U19" s="81" t="s">
        <v>100</v>
      </c>
      <c r="V19" s="81"/>
      <c r="W19" s="82">
        <v>36991</v>
      </c>
      <c r="X19" s="81" t="s">
        <v>686</v>
      </c>
      <c r="Y19" s="81" t="s">
        <v>355</v>
      </c>
      <c r="Z19" s="81">
        <v>50</v>
      </c>
      <c r="AA19" s="81">
        <v>44.5</v>
      </c>
      <c r="AB19" s="81">
        <v>23604</v>
      </c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36991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COUNTIF($F$9:$F$4999,A6)</f>
        <v>1</v>
      </c>
      <c r="C6" s="21">
        <f>SUMIF($F$9:$F$5000,A6,$C$9:$C$5000)</f>
        <v>10000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IF(C10=0,"No Activity","")</f>
        <v/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ht="25.5" x14ac:dyDescent="0.2">
      <c r="A10" s="45" t="str">
        <f t="shared" ref="A10:A71" si="0">VLOOKUP(G10,DDEGL_USERS,2,FALSE)</f>
        <v>Wade Hicks</v>
      </c>
      <c r="B10" s="45">
        <f t="shared" ref="B10:B17" si="1">(YEAR(Q10)-YEAR(P10))*12+MONTH(Q10)-MONTH(P10)+1</f>
        <v>1</v>
      </c>
      <c r="C10" s="45">
        <f t="shared" ref="C10:C71" si="2">B10*W10</f>
        <v>10000</v>
      </c>
      <c r="D10" s="79" t="s">
        <v>75</v>
      </c>
      <c r="E10" s="79" t="s">
        <v>687</v>
      </c>
      <c r="F10" s="79" t="s">
        <v>103</v>
      </c>
      <c r="G10" s="79" t="s">
        <v>106</v>
      </c>
      <c r="H10" s="79" t="s">
        <v>688</v>
      </c>
      <c r="I10" s="79" t="s">
        <v>689</v>
      </c>
      <c r="J10" s="79" t="s">
        <v>690</v>
      </c>
      <c r="K10" s="79" t="s">
        <v>691</v>
      </c>
      <c r="L10" s="79" t="s">
        <v>692</v>
      </c>
      <c r="M10" s="79" t="s">
        <v>693</v>
      </c>
      <c r="N10" s="79"/>
      <c r="O10" s="79" t="s">
        <v>694</v>
      </c>
      <c r="P10" s="83">
        <v>36982</v>
      </c>
      <c r="Q10" s="83">
        <v>37011</v>
      </c>
      <c r="R10" s="79"/>
      <c r="S10" s="79" t="s">
        <v>695</v>
      </c>
      <c r="T10" s="80">
        <v>36991</v>
      </c>
      <c r="U10" s="79" t="s">
        <v>696</v>
      </c>
      <c r="V10" s="79" t="s">
        <v>355</v>
      </c>
      <c r="W10" s="79">
        <v>10000</v>
      </c>
      <c r="X10" s="79">
        <v>0.63</v>
      </c>
      <c r="Y10" s="79">
        <v>23518</v>
      </c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  <row r="75" spans="1:2" x14ac:dyDescent="0.2">
      <c r="A75" s="81" t="s">
        <v>648</v>
      </c>
      <c r="B75" s="8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36991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104832500</v>
      </c>
      <c r="C7" s="35"/>
      <c r="D7" s="6" t="s">
        <v>372</v>
      </c>
      <c r="E7" s="109">
        <f>VLOOKUP("Grand Total",$A$9:$E$23,5,FALSE)/B7</f>
        <v>0.14742565521188564</v>
      </c>
      <c r="G7" s="107" t="s">
        <v>304</v>
      </c>
      <c r="H7" s="108">
        <f>'E-Mail'!C5</f>
        <v>5156400</v>
      </c>
      <c r="I7" s="35"/>
      <c r="J7" s="6" t="s">
        <v>372</v>
      </c>
      <c r="K7" s="109">
        <f>VLOOKUP("Grand Total",$G$9:$K$23,5,FALSE)/H7</f>
        <v>1.7686758203397719E-2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313</v>
      </c>
      <c r="B10" s="10" t="s">
        <v>27</v>
      </c>
      <c r="C10" s="10" t="s">
        <v>19</v>
      </c>
      <c r="D10" s="13">
        <v>1</v>
      </c>
      <c r="E10" s="15">
        <v>3650000</v>
      </c>
      <c r="G10" s="10" t="s">
        <v>447</v>
      </c>
      <c r="H10" s="10" t="s">
        <v>10</v>
      </c>
      <c r="I10" s="10" t="s">
        <v>13</v>
      </c>
      <c r="J10" s="13">
        <v>2</v>
      </c>
      <c r="K10" s="15">
        <v>2400</v>
      </c>
    </row>
    <row r="11" spans="1:19" x14ac:dyDescent="0.2">
      <c r="A11" s="10" t="s">
        <v>627</v>
      </c>
      <c r="B11" s="10" t="s">
        <v>36</v>
      </c>
      <c r="C11" s="10" t="s">
        <v>19</v>
      </c>
      <c r="D11" s="13">
        <v>8</v>
      </c>
      <c r="E11" s="15">
        <v>8125000</v>
      </c>
      <c r="G11" s="10" t="s">
        <v>636</v>
      </c>
      <c r="H11" s="10" t="s">
        <v>10</v>
      </c>
      <c r="I11" s="10" t="s">
        <v>13</v>
      </c>
      <c r="J11" s="13">
        <v>3</v>
      </c>
      <c r="K11" s="15">
        <v>19200</v>
      </c>
    </row>
    <row r="12" spans="1:19" x14ac:dyDescent="0.2">
      <c r="A12" s="158"/>
      <c r="B12" s="10" t="s">
        <v>427</v>
      </c>
      <c r="C12" s="10" t="s">
        <v>19</v>
      </c>
      <c r="D12" s="13">
        <v>2</v>
      </c>
      <c r="E12" s="15">
        <v>3680000</v>
      </c>
      <c r="G12" s="10" t="s">
        <v>396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">
      <c r="A13" s="11" t="s">
        <v>61</v>
      </c>
      <c r="B13" s="12"/>
      <c r="C13" s="12"/>
      <c r="D13" s="14">
        <v>11</v>
      </c>
      <c r="E13" s="16">
        <v>15455000</v>
      </c>
      <c r="G13" s="11" t="s">
        <v>61</v>
      </c>
      <c r="H13" s="12"/>
      <c r="I13" s="12"/>
      <c r="J13" s="14">
        <v>9</v>
      </c>
      <c r="K13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36991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82</v>
      </c>
      <c r="B11" s="10" t="s">
        <v>139</v>
      </c>
      <c r="C11" s="13">
        <v>2</v>
      </c>
      <c r="D11" s="15">
        <v>10000</v>
      </c>
      <c r="F11" s="118" t="s">
        <v>77</v>
      </c>
      <c r="G11" s="10" t="s">
        <v>127</v>
      </c>
      <c r="H11" s="53">
        <v>6</v>
      </c>
      <c r="I11" s="15">
        <v>168800</v>
      </c>
      <c r="J11" s="98"/>
      <c r="K11" s="118" t="s">
        <v>103</v>
      </c>
      <c r="L11" s="10" t="s">
        <v>236</v>
      </c>
      <c r="M11" s="13">
        <v>1</v>
      </c>
      <c r="N11" s="15">
        <v>10000</v>
      </c>
    </row>
    <row r="12" spans="1:14" x14ac:dyDescent="0.2">
      <c r="A12" s="158"/>
      <c r="B12" s="47" t="s">
        <v>170</v>
      </c>
      <c r="C12" s="159">
        <v>4</v>
      </c>
      <c r="D12" s="55">
        <v>18000</v>
      </c>
      <c r="F12" s="119"/>
      <c r="G12" s="47" t="s">
        <v>183</v>
      </c>
      <c r="H12" s="54">
        <v>3</v>
      </c>
      <c r="I12" s="55">
        <v>5600</v>
      </c>
      <c r="J12" s="98"/>
      <c r="K12" s="86" t="s">
        <v>697</v>
      </c>
      <c r="L12" s="87"/>
      <c r="M12" s="88">
        <v>1</v>
      </c>
      <c r="N12" s="89">
        <v>10000</v>
      </c>
    </row>
    <row r="13" spans="1:14" x14ac:dyDescent="0.2">
      <c r="A13" s="158"/>
      <c r="B13" s="47" t="s">
        <v>159</v>
      </c>
      <c r="C13" s="159">
        <v>2</v>
      </c>
      <c r="D13" s="55">
        <v>10000</v>
      </c>
      <c r="F13" s="119"/>
      <c r="G13" s="47" t="s">
        <v>131</v>
      </c>
      <c r="H13" s="54">
        <v>1</v>
      </c>
      <c r="I13" s="55">
        <v>450</v>
      </c>
      <c r="J13" s="98"/>
      <c r="K13" s="91" t="s">
        <v>61</v>
      </c>
      <c r="L13" s="92"/>
      <c r="M13" s="99">
        <v>1</v>
      </c>
      <c r="N13" s="94">
        <v>10000</v>
      </c>
    </row>
    <row r="14" spans="1:14" x14ac:dyDescent="0.2">
      <c r="A14" s="158"/>
      <c r="B14" s="47" t="s">
        <v>666</v>
      </c>
      <c r="C14" s="159">
        <v>3</v>
      </c>
      <c r="D14" s="55">
        <v>3835000</v>
      </c>
      <c r="F14" s="86" t="s">
        <v>263</v>
      </c>
      <c r="G14" s="87"/>
      <c r="H14" s="90">
        <v>10</v>
      </c>
      <c r="I14" s="89">
        <v>174850</v>
      </c>
      <c r="J14" s="96"/>
    </row>
    <row r="15" spans="1:14" x14ac:dyDescent="0.2">
      <c r="A15" s="86" t="s">
        <v>264</v>
      </c>
      <c r="B15" s="87"/>
      <c r="C15" s="88">
        <v>11</v>
      </c>
      <c r="D15" s="89">
        <v>3873000</v>
      </c>
      <c r="F15" s="91" t="s">
        <v>61</v>
      </c>
      <c r="G15" s="92"/>
      <c r="H15" s="93">
        <v>10</v>
      </c>
      <c r="I15" s="94">
        <v>174850</v>
      </c>
    </row>
    <row r="16" spans="1:14" x14ac:dyDescent="0.2">
      <c r="A16" s="11" t="s">
        <v>61</v>
      </c>
      <c r="B16" s="12"/>
      <c r="C16" s="14">
        <v>11</v>
      </c>
      <c r="D16" s="16">
        <v>3873000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SUM(H11:H991)</f>
        <v>5156400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36991</v>
      </c>
      <c r="B3" s="3"/>
      <c r="F3" s="4"/>
      <c r="G3" s="64"/>
      <c r="H3" s="66"/>
    </row>
    <row r="5" spans="1:9" s="56" customFormat="1" ht="9.75" customHeight="1" x14ac:dyDescent="0.2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25">
      <c r="A11" s="172" t="s">
        <v>368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450</v>
      </c>
      <c r="B12" s="60" t="s">
        <v>12</v>
      </c>
      <c r="C12" s="62">
        <v>63</v>
      </c>
      <c r="D12" s="62">
        <v>63</v>
      </c>
      <c r="E12" s="62">
        <v>63</v>
      </c>
      <c r="F12" s="62">
        <v>63</v>
      </c>
      <c r="G12" s="62" t="s">
        <v>451</v>
      </c>
      <c r="H12" s="62">
        <v>800</v>
      </c>
      <c r="I12" s="60" t="s">
        <v>13</v>
      </c>
    </row>
    <row r="13" spans="1:9" s="56" customFormat="1" ht="22.5" thickTop="1" thickBot="1" x14ac:dyDescent="0.25">
      <c r="A13" s="60" t="s">
        <v>399</v>
      </c>
      <c r="B13" s="61">
        <v>37012</v>
      </c>
      <c r="C13" s="62">
        <v>71.25</v>
      </c>
      <c r="D13" s="62">
        <v>71.25</v>
      </c>
      <c r="E13" s="62">
        <v>71.25</v>
      </c>
      <c r="F13" s="62">
        <v>71.25</v>
      </c>
      <c r="G13" s="62" t="s">
        <v>452</v>
      </c>
      <c r="H13" s="63">
        <v>17600</v>
      </c>
      <c r="I13" s="60" t="s">
        <v>13</v>
      </c>
    </row>
    <row r="14" spans="1:9" s="56" customFormat="1" ht="22.5" thickTop="1" thickBot="1" x14ac:dyDescent="0.25">
      <c r="A14" s="60" t="s">
        <v>376</v>
      </c>
      <c r="B14" s="60" t="s">
        <v>12</v>
      </c>
      <c r="C14" s="62">
        <v>48.5</v>
      </c>
      <c r="D14" s="62">
        <v>48.5</v>
      </c>
      <c r="E14" s="62">
        <v>48.5</v>
      </c>
      <c r="F14" s="62">
        <v>48.5</v>
      </c>
      <c r="G14" s="62" t="s">
        <v>453</v>
      </c>
      <c r="H14" s="63">
        <v>1600</v>
      </c>
      <c r="I14" s="60" t="s">
        <v>13</v>
      </c>
    </row>
    <row r="15" spans="1:9" s="56" customFormat="1" ht="22.5" thickTop="1" thickBot="1" x14ac:dyDescent="0.25">
      <c r="A15" s="60" t="s">
        <v>454</v>
      </c>
      <c r="B15" s="61">
        <v>37012</v>
      </c>
      <c r="C15" s="62">
        <v>48</v>
      </c>
      <c r="D15" s="62">
        <v>48</v>
      </c>
      <c r="E15" s="62">
        <v>48</v>
      </c>
      <c r="F15" s="62">
        <v>48</v>
      </c>
      <c r="G15" s="62" t="s">
        <v>455</v>
      </c>
      <c r="H15" s="63">
        <v>105600</v>
      </c>
      <c r="I15" s="60" t="s">
        <v>13</v>
      </c>
    </row>
    <row r="16" spans="1:9" s="56" customFormat="1" ht="22.5" thickTop="1" thickBot="1" x14ac:dyDescent="0.25">
      <c r="A16" s="60" t="s">
        <v>377</v>
      </c>
      <c r="B16" s="61">
        <v>37043</v>
      </c>
      <c r="C16" s="62">
        <v>57</v>
      </c>
      <c r="D16" s="62">
        <v>57.5</v>
      </c>
      <c r="E16" s="62">
        <v>57.25</v>
      </c>
      <c r="F16" s="62">
        <v>57</v>
      </c>
      <c r="G16" s="62" t="s">
        <v>456</v>
      </c>
      <c r="H16" s="63">
        <v>33600</v>
      </c>
      <c r="I16" s="60" t="s">
        <v>13</v>
      </c>
    </row>
    <row r="17" spans="1:9" s="56" customFormat="1" ht="22.5" thickTop="1" thickBot="1" x14ac:dyDescent="0.25">
      <c r="A17" s="60" t="s">
        <v>457</v>
      </c>
      <c r="B17" s="60" t="s">
        <v>12</v>
      </c>
      <c r="C17" s="62">
        <v>58</v>
      </c>
      <c r="D17" s="62">
        <v>58</v>
      </c>
      <c r="E17" s="62">
        <v>58</v>
      </c>
      <c r="F17" s="62">
        <v>58</v>
      </c>
      <c r="G17" s="62" t="s">
        <v>458</v>
      </c>
      <c r="H17" s="62">
        <v>800</v>
      </c>
      <c r="I17" s="60" t="s">
        <v>13</v>
      </c>
    </row>
    <row r="18" spans="1:9" s="56" customFormat="1" ht="14.25" thickTop="1" thickBot="1" x14ac:dyDescent="0.25">
      <c r="A18" s="172" t="s">
        <v>459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22.5" thickTop="1" thickBot="1" x14ac:dyDescent="0.25">
      <c r="A19" s="60" t="s">
        <v>460</v>
      </c>
      <c r="B19" s="61">
        <v>37043</v>
      </c>
      <c r="C19" s="62">
        <v>194</v>
      </c>
      <c r="D19" s="62">
        <v>194</v>
      </c>
      <c r="E19" s="62">
        <v>194</v>
      </c>
      <c r="F19" s="62">
        <v>194</v>
      </c>
      <c r="G19" s="62" t="s">
        <v>461</v>
      </c>
      <c r="H19" s="63">
        <v>7600</v>
      </c>
      <c r="I19" s="60" t="s">
        <v>13</v>
      </c>
    </row>
    <row r="20" spans="1:9" s="56" customFormat="1" ht="14.25" thickTop="1" thickBot="1" x14ac:dyDescent="0.25">
      <c r="A20" s="172" t="s">
        <v>10</v>
      </c>
      <c r="B20" s="173"/>
      <c r="C20" s="173"/>
      <c r="D20" s="173"/>
      <c r="E20" s="173"/>
      <c r="F20" s="173"/>
      <c r="G20" s="173"/>
      <c r="H20" s="173"/>
      <c r="I20" s="174"/>
    </row>
    <row r="21" spans="1:9" s="56" customFormat="1" ht="22.5" thickTop="1" thickBot="1" x14ac:dyDescent="0.25">
      <c r="A21" s="60" t="s">
        <v>331</v>
      </c>
      <c r="B21" s="60" t="s">
        <v>330</v>
      </c>
      <c r="C21" s="62">
        <v>49</v>
      </c>
      <c r="D21" s="62">
        <v>51</v>
      </c>
      <c r="E21" s="62">
        <v>49.667000000000002</v>
      </c>
      <c r="F21" s="62">
        <v>49</v>
      </c>
      <c r="G21" s="62" t="s">
        <v>462</v>
      </c>
      <c r="H21" s="63">
        <v>31200</v>
      </c>
      <c r="I21" s="60" t="s">
        <v>13</v>
      </c>
    </row>
    <row r="22" spans="1:9" s="56" customFormat="1" ht="22.5" thickTop="1" thickBot="1" x14ac:dyDescent="0.25">
      <c r="A22" s="60" t="s">
        <v>11</v>
      </c>
      <c r="B22" s="60" t="s">
        <v>12</v>
      </c>
      <c r="C22" s="62">
        <v>60</v>
      </c>
      <c r="D22" s="62">
        <v>67.75</v>
      </c>
      <c r="E22" s="62">
        <v>64.778000000000006</v>
      </c>
      <c r="F22" s="62">
        <v>60</v>
      </c>
      <c r="G22" s="62" t="s">
        <v>463</v>
      </c>
      <c r="H22" s="63">
        <v>35200</v>
      </c>
      <c r="I22" s="60" t="s">
        <v>13</v>
      </c>
    </row>
    <row r="23" spans="1:9" s="56" customFormat="1" ht="22.5" thickTop="1" thickBot="1" x14ac:dyDescent="0.25">
      <c r="A23" s="60" t="s">
        <v>464</v>
      </c>
      <c r="B23" s="60" t="s">
        <v>356</v>
      </c>
      <c r="C23" s="62">
        <v>45.75</v>
      </c>
      <c r="D23" s="62">
        <v>48</v>
      </c>
      <c r="E23" s="62">
        <v>46.478999999999999</v>
      </c>
      <c r="F23" s="62">
        <v>46</v>
      </c>
      <c r="G23" s="62" t="s">
        <v>465</v>
      </c>
      <c r="H23" s="63">
        <v>28000</v>
      </c>
      <c r="I23" s="60" t="s">
        <v>13</v>
      </c>
    </row>
    <row r="24" spans="1:9" s="56" customFormat="1" ht="22.5" thickTop="1" thickBot="1" x14ac:dyDescent="0.25">
      <c r="A24" s="60" t="s">
        <v>24</v>
      </c>
      <c r="B24" s="61">
        <v>37012</v>
      </c>
      <c r="C24" s="62">
        <v>51.25</v>
      </c>
      <c r="D24" s="62">
        <v>52.75</v>
      </c>
      <c r="E24" s="62">
        <v>52.084000000000003</v>
      </c>
      <c r="F24" s="62">
        <v>51.85</v>
      </c>
      <c r="G24" s="62" t="s">
        <v>466</v>
      </c>
      <c r="H24" s="63">
        <v>2076800</v>
      </c>
      <c r="I24" s="60" t="s">
        <v>13</v>
      </c>
    </row>
    <row r="25" spans="1:9" s="56" customFormat="1" ht="22.5" thickTop="1" thickBot="1" x14ac:dyDescent="0.25">
      <c r="A25" s="60" t="s">
        <v>39</v>
      </c>
      <c r="B25" s="61">
        <v>37043</v>
      </c>
      <c r="C25" s="62">
        <v>77.099999999999994</v>
      </c>
      <c r="D25" s="62">
        <v>78.75</v>
      </c>
      <c r="E25" s="62">
        <v>78.022999999999996</v>
      </c>
      <c r="F25" s="62">
        <v>78.25</v>
      </c>
      <c r="G25" s="62" t="s">
        <v>467</v>
      </c>
      <c r="H25" s="63">
        <v>252000</v>
      </c>
      <c r="I25" s="60" t="s">
        <v>13</v>
      </c>
    </row>
    <row r="26" spans="1:9" s="56" customFormat="1" ht="22.5" thickTop="1" thickBot="1" x14ac:dyDescent="0.25">
      <c r="A26" s="60" t="s">
        <v>468</v>
      </c>
      <c r="B26" s="60" t="s">
        <v>14</v>
      </c>
      <c r="C26" s="62">
        <v>125</v>
      </c>
      <c r="D26" s="62">
        <v>125</v>
      </c>
      <c r="E26" s="62">
        <v>125</v>
      </c>
      <c r="F26" s="62">
        <v>125</v>
      </c>
      <c r="G26" s="62" t="s">
        <v>469</v>
      </c>
      <c r="H26" s="63">
        <v>35200</v>
      </c>
      <c r="I26" s="60" t="s">
        <v>13</v>
      </c>
    </row>
    <row r="27" spans="1:9" s="56" customFormat="1" ht="22.5" thickTop="1" thickBot="1" x14ac:dyDescent="0.25">
      <c r="A27" s="60" t="s">
        <v>389</v>
      </c>
      <c r="B27" s="61">
        <v>37135</v>
      </c>
      <c r="C27" s="62">
        <v>45.5</v>
      </c>
      <c r="D27" s="62">
        <v>46</v>
      </c>
      <c r="E27" s="62">
        <v>45.716999999999999</v>
      </c>
      <c r="F27" s="62">
        <v>45.65</v>
      </c>
      <c r="G27" s="62" t="s">
        <v>470</v>
      </c>
      <c r="H27" s="63">
        <v>45600</v>
      </c>
      <c r="I27" s="60" t="s">
        <v>13</v>
      </c>
    </row>
    <row r="28" spans="1:9" s="56" customFormat="1" ht="22.5" thickTop="1" thickBot="1" x14ac:dyDescent="0.25">
      <c r="A28" s="60" t="s">
        <v>35</v>
      </c>
      <c r="B28" s="60" t="s">
        <v>31</v>
      </c>
      <c r="C28" s="62">
        <v>43</v>
      </c>
      <c r="D28" s="62">
        <v>43.25</v>
      </c>
      <c r="E28" s="62">
        <v>43.116</v>
      </c>
      <c r="F28" s="62">
        <v>43.08</v>
      </c>
      <c r="G28" s="62" t="s">
        <v>471</v>
      </c>
      <c r="H28" s="63">
        <v>256000</v>
      </c>
      <c r="I28" s="60" t="s">
        <v>13</v>
      </c>
    </row>
    <row r="29" spans="1:9" s="56" customFormat="1" ht="22.5" thickTop="1" thickBot="1" x14ac:dyDescent="0.25">
      <c r="A29" s="60" t="s">
        <v>332</v>
      </c>
      <c r="B29" s="60" t="s">
        <v>12</v>
      </c>
      <c r="C29" s="62">
        <v>59</v>
      </c>
      <c r="D29" s="62">
        <v>62</v>
      </c>
      <c r="E29" s="62">
        <v>60.917000000000002</v>
      </c>
      <c r="F29" s="62">
        <v>62</v>
      </c>
      <c r="G29" s="62" t="s">
        <v>472</v>
      </c>
      <c r="H29" s="63">
        <v>4800</v>
      </c>
      <c r="I29" s="60" t="s">
        <v>13</v>
      </c>
    </row>
    <row r="30" spans="1:9" s="56" customFormat="1" ht="22.5" thickTop="1" thickBot="1" x14ac:dyDescent="0.25">
      <c r="A30" s="60" t="s">
        <v>401</v>
      </c>
      <c r="B30" s="61">
        <v>37012</v>
      </c>
      <c r="C30" s="62">
        <v>48.25</v>
      </c>
      <c r="D30" s="62">
        <v>48.5</v>
      </c>
      <c r="E30" s="62">
        <v>48.375</v>
      </c>
      <c r="F30" s="62">
        <v>48.5</v>
      </c>
      <c r="G30" s="62" t="s">
        <v>473</v>
      </c>
      <c r="H30" s="63">
        <v>35200</v>
      </c>
      <c r="I30" s="60" t="s">
        <v>13</v>
      </c>
    </row>
    <row r="31" spans="1:9" s="56" customFormat="1" ht="22.5" thickTop="1" thickBot="1" x14ac:dyDescent="0.25">
      <c r="A31" s="60" t="s">
        <v>474</v>
      </c>
      <c r="B31" s="60" t="s">
        <v>14</v>
      </c>
      <c r="C31" s="62">
        <v>119.5</v>
      </c>
      <c r="D31" s="62">
        <v>120</v>
      </c>
      <c r="E31" s="62">
        <v>119.75</v>
      </c>
      <c r="F31" s="62">
        <v>120</v>
      </c>
      <c r="G31" s="62" t="s">
        <v>475</v>
      </c>
      <c r="H31" s="63">
        <v>70400</v>
      </c>
      <c r="I31" s="60" t="s">
        <v>13</v>
      </c>
    </row>
    <row r="32" spans="1:9" s="56" customFormat="1" ht="22.5" thickTop="1" thickBot="1" x14ac:dyDescent="0.25">
      <c r="A32" s="60" t="s">
        <v>414</v>
      </c>
      <c r="B32" s="61">
        <v>37196</v>
      </c>
      <c r="C32" s="62">
        <v>40</v>
      </c>
      <c r="D32" s="62">
        <v>40</v>
      </c>
      <c r="E32" s="62">
        <v>40</v>
      </c>
      <c r="F32" s="62">
        <v>40</v>
      </c>
      <c r="G32" s="62" t="s">
        <v>476</v>
      </c>
      <c r="H32" s="63">
        <v>16800</v>
      </c>
      <c r="I32" s="60" t="s">
        <v>13</v>
      </c>
    </row>
    <row r="33" spans="1:9" s="56" customFormat="1" ht="22.5" thickTop="1" thickBot="1" x14ac:dyDescent="0.25">
      <c r="A33" s="60" t="s">
        <v>402</v>
      </c>
      <c r="B33" s="60" t="s">
        <v>400</v>
      </c>
      <c r="C33" s="62">
        <v>61</v>
      </c>
      <c r="D33" s="62">
        <v>64</v>
      </c>
      <c r="E33" s="62">
        <v>62.332999999999998</v>
      </c>
      <c r="F33" s="62">
        <v>64</v>
      </c>
      <c r="G33" s="62" t="s">
        <v>466</v>
      </c>
      <c r="H33" s="63">
        <v>4800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67.75</v>
      </c>
      <c r="D34" s="62">
        <v>71</v>
      </c>
      <c r="E34" s="62">
        <v>69.052999999999997</v>
      </c>
      <c r="F34" s="62">
        <v>68</v>
      </c>
      <c r="G34" s="62" t="s">
        <v>477</v>
      </c>
      <c r="H34" s="63">
        <v>15200</v>
      </c>
      <c r="I34" s="60" t="s">
        <v>13</v>
      </c>
    </row>
    <row r="35" spans="1:9" s="56" customFormat="1" ht="22.5" thickTop="1" thickBot="1" x14ac:dyDescent="0.25">
      <c r="A35" s="60" t="s">
        <v>478</v>
      </c>
      <c r="B35" s="60" t="s">
        <v>356</v>
      </c>
      <c r="C35" s="62">
        <v>57</v>
      </c>
      <c r="D35" s="62">
        <v>62</v>
      </c>
      <c r="E35" s="62">
        <v>59.5</v>
      </c>
      <c r="F35" s="62">
        <v>57</v>
      </c>
      <c r="G35" s="62" t="s">
        <v>479</v>
      </c>
      <c r="H35" s="63">
        <v>8000</v>
      </c>
      <c r="I35" s="60" t="s">
        <v>13</v>
      </c>
    </row>
    <row r="36" spans="1:9" s="56" customFormat="1" ht="22.5" thickTop="1" thickBot="1" x14ac:dyDescent="0.25">
      <c r="A36" s="60" t="s">
        <v>403</v>
      </c>
      <c r="B36" s="61">
        <v>37012</v>
      </c>
      <c r="C36" s="62">
        <v>61.3</v>
      </c>
      <c r="D36" s="62">
        <v>63</v>
      </c>
      <c r="E36" s="62">
        <v>62.433</v>
      </c>
      <c r="F36" s="62">
        <v>61.3</v>
      </c>
      <c r="G36" s="62" t="s">
        <v>480</v>
      </c>
      <c r="H36" s="63">
        <v>52800</v>
      </c>
      <c r="I36" s="60" t="s">
        <v>13</v>
      </c>
    </row>
    <row r="37" spans="1:9" s="56" customFormat="1" ht="22.5" thickTop="1" thickBot="1" x14ac:dyDescent="0.25">
      <c r="A37" s="60" t="s">
        <v>404</v>
      </c>
      <c r="B37" s="61">
        <v>37043</v>
      </c>
      <c r="C37" s="62">
        <v>87</v>
      </c>
      <c r="D37" s="62">
        <v>88</v>
      </c>
      <c r="E37" s="62">
        <v>87.625</v>
      </c>
      <c r="F37" s="62">
        <v>87</v>
      </c>
      <c r="G37" s="62" t="s">
        <v>481</v>
      </c>
      <c r="H37" s="63">
        <v>67200</v>
      </c>
      <c r="I37" s="60" t="s">
        <v>13</v>
      </c>
    </row>
    <row r="38" spans="1:9" s="56" customFormat="1" ht="22.5" thickTop="1" thickBot="1" x14ac:dyDescent="0.25">
      <c r="A38" s="60" t="s">
        <v>482</v>
      </c>
      <c r="B38" s="60" t="s">
        <v>14</v>
      </c>
      <c r="C38" s="62">
        <v>132.75</v>
      </c>
      <c r="D38" s="62">
        <v>134</v>
      </c>
      <c r="E38" s="62">
        <v>133.25</v>
      </c>
      <c r="F38" s="62">
        <v>134</v>
      </c>
      <c r="G38" s="62" t="s">
        <v>483</v>
      </c>
      <c r="H38" s="63">
        <v>105600</v>
      </c>
      <c r="I38" s="60" t="s">
        <v>13</v>
      </c>
    </row>
    <row r="39" spans="1:9" s="56" customFormat="1" ht="22.5" thickTop="1" thickBot="1" x14ac:dyDescent="0.25">
      <c r="A39" s="60" t="s">
        <v>415</v>
      </c>
      <c r="B39" s="61">
        <v>37135</v>
      </c>
      <c r="C39" s="62">
        <v>53</v>
      </c>
      <c r="D39" s="62">
        <v>54</v>
      </c>
      <c r="E39" s="62">
        <v>53.5</v>
      </c>
      <c r="F39" s="62">
        <v>54</v>
      </c>
      <c r="G39" s="62" t="s">
        <v>484</v>
      </c>
      <c r="H39" s="63">
        <v>30400</v>
      </c>
      <c r="I39" s="60" t="s">
        <v>13</v>
      </c>
    </row>
    <row r="40" spans="1:9" s="56" customFormat="1" ht="22.5" thickTop="1" thickBot="1" x14ac:dyDescent="0.25">
      <c r="A40" s="60" t="s">
        <v>485</v>
      </c>
      <c r="B40" s="60" t="s">
        <v>31</v>
      </c>
      <c r="C40" s="62">
        <v>48.08</v>
      </c>
      <c r="D40" s="62">
        <v>48.5</v>
      </c>
      <c r="E40" s="62">
        <v>48.29</v>
      </c>
      <c r="F40" s="62">
        <v>48.08</v>
      </c>
      <c r="G40" s="62" t="s">
        <v>471</v>
      </c>
      <c r="H40" s="63">
        <v>102400</v>
      </c>
      <c r="I40" s="60" t="s">
        <v>13</v>
      </c>
    </row>
    <row r="41" spans="1:9" s="56" customFormat="1" ht="22.5" thickTop="1" thickBot="1" x14ac:dyDescent="0.25">
      <c r="A41" s="60" t="s">
        <v>486</v>
      </c>
      <c r="B41" s="60" t="s">
        <v>394</v>
      </c>
      <c r="C41" s="62">
        <v>54</v>
      </c>
      <c r="D41" s="62">
        <v>54</v>
      </c>
      <c r="E41" s="62">
        <v>54</v>
      </c>
      <c r="F41" s="62">
        <v>54</v>
      </c>
      <c r="G41" s="62" t="s">
        <v>487</v>
      </c>
      <c r="H41" s="63">
        <v>204000</v>
      </c>
      <c r="I41" s="60" t="s">
        <v>13</v>
      </c>
    </row>
    <row r="42" spans="1:9" s="56" customFormat="1" ht="22.5" thickTop="1" thickBot="1" x14ac:dyDescent="0.25">
      <c r="A42" s="60" t="s">
        <v>488</v>
      </c>
      <c r="B42" s="61">
        <v>37012</v>
      </c>
      <c r="C42" s="62">
        <v>338</v>
      </c>
      <c r="D42" s="62">
        <v>338</v>
      </c>
      <c r="E42" s="62">
        <v>338</v>
      </c>
      <c r="F42" s="62">
        <v>338</v>
      </c>
      <c r="G42" s="62" t="s">
        <v>489</v>
      </c>
      <c r="H42" s="63">
        <v>10400</v>
      </c>
      <c r="I42" s="60" t="s">
        <v>13</v>
      </c>
    </row>
    <row r="43" spans="1:9" s="56" customFormat="1" ht="22.5" thickTop="1" thickBot="1" x14ac:dyDescent="0.25">
      <c r="A43" s="60" t="s">
        <v>490</v>
      </c>
      <c r="B43" s="60" t="s">
        <v>31</v>
      </c>
      <c r="C43" s="62">
        <v>220</v>
      </c>
      <c r="D43" s="62">
        <v>220</v>
      </c>
      <c r="E43" s="62">
        <v>220</v>
      </c>
      <c r="F43" s="62">
        <v>220</v>
      </c>
      <c r="G43" s="62" t="s">
        <v>491</v>
      </c>
      <c r="H43" s="63">
        <v>30800</v>
      </c>
      <c r="I43" s="60" t="s">
        <v>13</v>
      </c>
    </row>
    <row r="44" spans="1:9" s="56" customFormat="1" ht="22.5" thickTop="1" thickBot="1" x14ac:dyDescent="0.25">
      <c r="A44" s="60" t="s">
        <v>492</v>
      </c>
      <c r="B44" s="60" t="s">
        <v>493</v>
      </c>
      <c r="C44" s="62">
        <v>54.25</v>
      </c>
      <c r="D44" s="62">
        <v>54.25</v>
      </c>
      <c r="E44" s="62">
        <v>54.25</v>
      </c>
      <c r="F44" s="62">
        <v>54.25</v>
      </c>
      <c r="G44" s="62" t="s">
        <v>494</v>
      </c>
      <c r="H44" s="63">
        <v>4800</v>
      </c>
      <c r="I44" s="60" t="s">
        <v>13</v>
      </c>
    </row>
    <row r="45" spans="1:9" s="56" customFormat="1" ht="22.5" thickTop="1" thickBot="1" x14ac:dyDescent="0.25">
      <c r="A45" s="60" t="s">
        <v>416</v>
      </c>
      <c r="B45" s="60" t="s">
        <v>12</v>
      </c>
      <c r="C45" s="62">
        <v>48.75</v>
      </c>
      <c r="D45" s="62">
        <v>49.25</v>
      </c>
      <c r="E45" s="62">
        <v>48.938000000000002</v>
      </c>
      <c r="F45" s="62">
        <v>48.75</v>
      </c>
      <c r="G45" s="62" t="s">
        <v>451</v>
      </c>
      <c r="H45" s="63">
        <v>3200</v>
      </c>
      <c r="I45" s="60" t="s">
        <v>13</v>
      </c>
    </row>
    <row r="46" spans="1:9" s="56" customFormat="1" ht="22.5" thickTop="1" thickBot="1" x14ac:dyDescent="0.25">
      <c r="A46" s="60" t="s">
        <v>495</v>
      </c>
      <c r="B46" s="60" t="s">
        <v>356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496</v>
      </c>
      <c r="H46" s="63">
        <v>4000</v>
      </c>
      <c r="I46" s="60" t="s">
        <v>13</v>
      </c>
    </row>
    <row r="47" spans="1:9" s="56" customFormat="1" ht="22.5" thickTop="1" thickBot="1" x14ac:dyDescent="0.25">
      <c r="A47" s="60" t="s">
        <v>378</v>
      </c>
      <c r="B47" s="61">
        <v>37012</v>
      </c>
      <c r="C47" s="62">
        <v>59.25</v>
      </c>
      <c r="D47" s="62">
        <v>59.25</v>
      </c>
      <c r="E47" s="62">
        <v>59.25</v>
      </c>
      <c r="F47" s="62">
        <v>59.25</v>
      </c>
      <c r="G47" s="62" t="s">
        <v>497</v>
      </c>
      <c r="H47" s="63">
        <v>17600</v>
      </c>
      <c r="I47" s="60" t="s">
        <v>13</v>
      </c>
    </row>
    <row r="48" spans="1:9" s="56" customFormat="1" ht="22.5" thickTop="1" thickBot="1" x14ac:dyDescent="0.25">
      <c r="A48" s="60" t="s">
        <v>498</v>
      </c>
      <c r="B48" s="60" t="s">
        <v>31</v>
      </c>
      <c r="C48" s="62">
        <v>56.75</v>
      </c>
      <c r="D48" s="62">
        <v>56.75</v>
      </c>
      <c r="E48" s="62">
        <v>56.75</v>
      </c>
      <c r="F48" s="62">
        <v>56.75</v>
      </c>
      <c r="G48" s="62" t="s">
        <v>499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405</v>
      </c>
      <c r="B49" s="60" t="s">
        <v>400</v>
      </c>
      <c r="C49" s="62">
        <v>51</v>
      </c>
      <c r="D49" s="62">
        <v>52.25</v>
      </c>
      <c r="E49" s="62">
        <v>51.408999999999999</v>
      </c>
      <c r="F49" s="62">
        <v>51</v>
      </c>
      <c r="G49" s="62" t="s">
        <v>500</v>
      </c>
      <c r="H49" s="63">
        <v>26400</v>
      </c>
      <c r="I49" s="60" t="s">
        <v>13</v>
      </c>
    </row>
    <row r="50" spans="1:9" s="56" customFormat="1" ht="22.5" thickTop="1" thickBot="1" x14ac:dyDescent="0.25">
      <c r="A50" s="60" t="s">
        <v>501</v>
      </c>
      <c r="B50" s="60" t="s">
        <v>493</v>
      </c>
      <c r="C50" s="62">
        <v>50</v>
      </c>
      <c r="D50" s="62">
        <v>50</v>
      </c>
      <c r="E50" s="62">
        <v>50</v>
      </c>
      <c r="F50" s="62">
        <v>50</v>
      </c>
      <c r="G50" s="62" t="s">
        <v>502</v>
      </c>
      <c r="H50" s="63">
        <v>1600</v>
      </c>
      <c r="I50" s="60" t="s">
        <v>13</v>
      </c>
    </row>
    <row r="51" spans="1:9" s="56" customFormat="1" ht="22.5" thickTop="1" thickBot="1" x14ac:dyDescent="0.25">
      <c r="A51" s="60" t="s">
        <v>16</v>
      </c>
      <c r="B51" s="60" t="s">
        <v>12</v>
      </c>
      <c r="C51" s="62">
        <v>53.5</v>
      </c>
      <c r="D51" s="62">
        <v>56</v>
      </c>
      <c r="E51" s="62">
        <v>54.75</v>
      </c>
      <c r="F51" s="62">
        <v>54.5</v>
      </c>
      <c r="G51" s="62" t="s">
        <v>503</v>
      </c>
      <c r="H51" s="63">
        <v>24000</v>
      </c>
      <c r="I51" s="60" t="s">
        <v>13</v>
      </c>
    </row>
    <row r="52" spans="1:9" s="56" customFormat="1" ht="22.5" thickTop="1" thickBot="1" x14ac:dyDescent="0.25">
      <c r="A52" s="60" t="s">
        <v>417</v>
      </c>
      <c r="B52" s="60" t="s">
        <v>356</v>
      </c>
      <c r="C52" s="62">
        <v>47.75</v>
      </c>
      <c r="D52" s="62">
        <v>48.75</v>
      </c>
      <c r="E52" s="62">
        <v>48.332999999999998</v>
      </c>
      <c r="F52" s="62">
        <v>48</v>
      </c>
      <c r="G52" s="62" t="s">
        <v>504</v>
      </c>
      <c r="H52" s="63">
        <v>36000</v>
      </c>
      <c r="I52" s="60" t="s">
        <v>13</v>
      </c>
    </row>
    <row r="53" spans="1:9" s="56" customFormat="1" ht="22.5" thickTop="1" thickBot="1" x14ac:dyDescent="0.25">
      <c r="A53" s="60" t="s">
        <v>357</v>
      </c>
      <c r="B53" s="61">
        <v>37012</v>
      </c>
      <c r="C53" s="62">
        <v>51.55</v>
      </c>
      <c r="D53" s="62">
        <v>52.25</v>
      </c>
      <c r="E53" s="62">
        <v>51.908000000000001</v>
      </c>
      <c r="F53" s="62">
        <v>51.55</v>
      </c>
      <c r="G53" s="62" t="s">
        <v>505</v>
      </c>
      <c r="H53" s="63">
        <v>352000</v>
      </c>
      <c r="I53" s="60" t="s">
        <v>13</v>
      </c>
    </row>
    <row r="54" spans="1:9" s="56" customFormat="1" ht="22.5" thickTop="1" thickBot="1" x14ac:dyDescent="0.25">
      <c r="A54" s="60" t="s">
        <v>379</v>
      </c>
      <c r="B54" s="61">
        <v>37043</v>
      </c>
      <c r="C54" s="62">
        <v>76</v>
      </c>
      <c r="D54" s="62">
        <v>77</v>
      </c>
      <c r="E54" s="62">
        <v>76.417000000000002</v>
      </c>
      <c r="F54" s="62">
        <v>76</v>
      </c>
      <c r="G54" s="62" t="s">
        <v>506</v>
      </c>
      <c r="H54" s="63">
        <v>100800</v>
      </c>
      <c r="I54" s="60" t="s">
        <v>13</v>
      </c>
    </row>
    <row r="55" spans="1:9" s="56" customFormat="1" ht="22.5" thickTop="1" thickBot="1" x14ac:dyDescent="0.25">
      <c r="A55" s="60" t="s">
        <v>406</v>
      </c>
      <c r="B55" s="61">
        <v>37135</v>
      </c>
      <c r="C55" s="62">
        <v>46.75</v>
      </c>
      <c r="D55" s="62">
        <v>47.7</v>
      </c>
      <c r="E55" s="62">
        <v>47.387999999999998</v>
      </c>
      <c r="F55" s="62">
        <v>46.75</v>
      </c>
      <c r="G55" s="62" t="s">
        <v>507</v>
      </c>
      <c r="H55" s="63">
        <v>121600</v>
      </c>
      <c r="I55" s="60" t="s">
        <v>13</v>
      </c>
    </row>
    <row r="56" spans="1:9" s="56" customFormat="1" ht="22.5" thickTop="1" thickBot="1" x14ac:dyDescent="0.25">
      <c r="A56" s="60" t="s">
        <v>380</v>
      </c>
      <c r="B56" s="60" t="s">
        <v>31</v>
      </c>
      <c r="C56" s="62">
        <v>43.1</v>
      </c>
      <c r="D56" s="62">
        <v>43.5</v>
      </c>
      <c r="E56" s="62">
        <v>43.414999999999999</v>
      </c>
      <c r="F56" s="62">
        <v>43.1</v>
      </c>
      <c r="G56" s="62" t="s">
        <v>508</v>
      </c>
      <c r="H56" s="63">
        <v>512000</v>
      </c>
      <c r="I56" s="60" t="s">
        <v>13</v>
      </c>
    </row>
    <row r="57" spans="1:9" s="56" customFormat="1" ht="22.5" thickTop="1" thickBot="1" x14ac:dyDescent="0.25">
      <c r="A57" s="60" t="s">
        <v>418</v>
      </c>
      <c r="B57" s="60" t="s">
        <v>419</v>
      </c>
      <c r="C57" s="62">
        <v>40.25</v>
      </c>
      <c r="D57" s="62">
        <v>40.25</v>
      </c>
      <c r="E57" s="62">
        <v>40.25</v>
      </c>
      <c r="F57" s="62">
        <v>40.25</v>
      </c>
      <c r="G57" s="62" t="s">
        <v>509</v>
      </c>
      <c r="H57" s="63">
        <v>34400</v>
      </c>
      <c r="I57" s="60" t="s">
        <v>13</v>
      </c>
    </row>
    <row r="58" spans="1:9" ht="22.5" thickTop="1" thickBot="1" x14ac:dyDescent="0.25">
      <c r="A58" s="60" t="s">
        <v>510</v>
      </c>
      <c r="B58" s="61">
        <v>37044</v>
      </c>
      <c r="C58" s="62">
        <v>62.5</v>
      </c>
      <c r="D58" s="62">
        <v>62.5</v>
      </c>
      <c r="E58" s="62">
        <v>62.5</v>
      </c>
      <c r="F58" s="62">
        <v>62.5</v>
      </c>
      <c r="G58" s="62" t="s">
        <v>511</v>
      </c>
      <c r="H58" s="63">
        <v>16000</v>
      </c>
      <c r="I58" s="60" t="s">
        <v>13</v>
      </c>
    </row>
    <row r="59" spans="1:9" ht="22.5" thickTop="1" thickBot="1" x14ac:dyDescent="0.25">
      <c r="A59" s="60" t="s">
        <v>381</v>
      </c>
      <c r="B59" s="61">
        <v>37012</v>
      </c>
      <c r="C59" s="62">
        <v>330</v>
      </c>
      <c r="D59" s="62">
        <v>330</v>
      </c>
      <c r="E59" s="62">
        <v>330</v>
      </c>
      <c r="F59" s="62">
        <v>330</v>
      </c>
      <c r="G59" s="62" t="s">
        <v>512</v>
      </c>
      <c r="H59" s="63">
        <v>10400</v>
      </c>
      <c r="I59" s="60" t="s">
        <v>13</v>
      </c>
    </row>
    <row r="60" spans="1:9" ht="22.5" thickTop="1" thickBot="1" x14ac:dyDescent="0.25">
      <c r="A60" s="60" t="s">
        <v>513</v>
      </c>
      <c r="B60" s="60" t="s">
        <v>31</v>
      </c>
      <c r="C60" s="62">
        <v>205</v>
      </c>
      <c r="D60" s="62">
        <v>205</v>
      </c>
      <c r="E60" s="62">
        <v>205</v>
      </c>
      <c r="F60" s="62">
        <v>205</v>
      </c>
      <c r="G60" s="62" t="s">
        <v>514</v>
      </c>
      <c r="H60" s="63">
        <v>30800</v>
      </c>
      <c r="I60" s="60" t="s">
        <v>13</v>
      </c>
    </row>
    <row r="61" spans="1:9" ht="22.5" thickTop="1" thickBot="1" x14ac:dyDescent="0.25">
      <c r="A61" s="60" t="s">
        <v>37</v>
      </c>
      <c r="B61" s="60" t="s">
        <v>12</v>
      </c>
      <c r="C61" s="62">
        <v>60.5</v>
      </c>
      <c r="D61" s="62">
        <v>63</v>
      </c>
      <c r="E61" s="62">
        <v>61.75</v>
      </c>
      <c r="F61" s="62">
        <v>60.5</v>
      </c>
      <c r="G61" s="62" t="s">
        <v>515</v>
      </c>
      <c r="H61" s="63">
        <v>1600</v>
      </c>
      <c r="I61" s="60" t="s">
        <v>13</v>
      </c>
    </row>
    <row r="62" spans="1:9" ht="22.5" thickTop="1" thickBot="1" x14ac:dyDescent="0.25">
      <c r="A62" s="60" t="s">
        <v>516</v>
      </c>
      <c r="B62" s="60" t="s">
        <v>31</v>
      </c>
      <c r="C62" s="62">
        <v>44.25</v>
      </c>
      <c r="D62" s="62">
        <v>44.25</v>
      </c>
      <c r="E62" s="62">
        <v>44.25</v>
      </c>
      <c r="F62" s="62">
        <v>44.25</v>
      </c>
      <c r="G62" s="62" t="s">
        <v>517</v>
      </c>
      <c r="H62" s="63">
        <v>51200</v>
      </c>
      <c r="I62" s="60" t="s">
        <v>13</v>
      </c>
    </row>
    <row r="63" spans="1:9" ht="22.5" thickTop="1" thickBot="1" x14ac:dyDescent="0.25">
      <c r="A63" s="60" t="s">
        <v>518</v>
      </c>
      <c r="B63" s="61">
        <v>37012</v>
      </c>
      <c r="C63" s="62">
        <v>62</v>
      </c>
      <c r="D63" s="62">
        <v>62.5</v>
      </c>
      <c r="E63" s="62">
        <v>62.375</v>
      </c>
      <c r="F63" s="62">
        <v>62</v>
      </c>
      <c r="G63" s="62" t="s">
        <v>519</v>
      </c>
      <c r="H63" s="63">
        <v>70400</v>
      </c>
      <c r="I63" s="60" t="s">
        <v>13</v>
      </c>
    </row>
    <row r="64" spans="1:9" ht="13.5" thickTop="1" x14ac:dyDescent="0.2"/>
  </sheetData>
  <mergeCells count="11">
    <mergeCell ref="A11:I11"/>
    <mergeCell ref="A20:I20"/>
    <mergeCell ref="A18:I18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6612500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36991</v>
      </c>
      <c r="F3" s="64"/>
      <c r="G3" s="68"/>
      <c r="H3" s="66"/>
    </row>
    <row r="5" spans="1:12" ht="9.75" customHeight="1" x14ac:dyDescent="0.2">
      <c r="A5" s="57" t="s">
        <v>327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449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420</v>
      </c>
      <c r="B12" s="60" t="s">
        <v>18</v>
      </c>
      <c r="C12" s="62">
        <v>5.43</v>
      </c>
      <c r="D12" s="62">
        <v>5.44</v>
      </c>
      <c r="E12" s="62">
        <v>5.4349999999999996</v>
      </c>
      <c r="F12" s="62">
        <v>5.43</v>
      </c>
      <c r="G12" s="62" t="s">
        <v>520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333</v>
      </c>
      <c r="B13" s="60" t="s">
        <v>18</v>
      </c>
      <c r="C13" s="62">
        <v>5.46</v>
      </c>
      <c r="D13" s="62">
        <v>5.51</v>
      </c>
      <c r="E13" s="62">
        <v>5.4850000000000003</v>
      </c>
      <c r="F13" s="62">
        <v>5.51</v>
      </c>
      <c r="G13" s="62" t="s">
        <v>521</v>
      </c>
      <c r="H13" s="63">
        <v>10000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522</v>
      </c>
      <c r="B14" s="60" t="s">
        <v>18</v>
      </c>
      <c r="C14" s="62">
        <v>4.84</v>
      </c>
      <c r="D14" s="62">
        <v>4.84</v>
      </c>
      <c r="E14" s="62">
        <v>4.84</v>
      </c>
      <c r="F14" s="62">
        <v>4.84</v>
      </c>
      <c r="G14" s="62" t="s">
        <v>523</v>
      </c>
      <c r="H14" s="63">
        <v>2500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334</v>
      </c>
      <c r="B15" s="60" t="s">
        <v>18</v>
      </c>
      <c r="C15" s="62">
        <v>5.77</v>
      </c>
      <c r="D15" s="62">
        <v>5.84</v>
      </c>
      <c r="E15" s="62">
        <v>5.8029999999999999</v>
      </c>
      <c r="F15" s="62">
        <v>5.84</v>
      </c>
      <c r="G15" s="62" t="s">
        <v>524</v>
      </c>
      <c r="H15" s="63">
        <v>205000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525</v>
      </c>
      <c r="B16" s="60" t="s">
        <v>18</v>
      </c>
      <c r="C16" s="62">
        <v>5.6</v>
      </c>
      <c r="D16" s="62">
        <v>5.6</v>
      </c>
      <c r="E16" s="62">
        <v>5.6</v>
      </c>
      <c r="F16" s="62">
        <v>5.6</v>
      </c>
      <c r="G16" s="62" t="s">
        <v>526</v>
      </c>
      <c r="H16" s="63">
        <v>10000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335</v>
      </c>
      <c r="B17" s="60" t="s">
        <v>18</v>
      </c>
      <c r="C17" s="62">
        <v>5.51</v>
      </c>
      <c r="D17" s="62">
        <v>5.5679999999999996</v>
      </c>
      <c r="E17" s="62">
        <v>5.5469999999999997</v>
      </c>
      <c r="F17" s="62">
        <v>5.5350000000000001</v>
      </c>
      <c r="G17" s="62" t="s">
        <v>527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20</v>
      </c>
      <c r="B18" s="60" t="s">
        <v>18</v>
      </c>
      <c r="C18" s="62">
        <v>5.8650000000000002</v>
      </c>
      <c r="D18" s="62">
        <v>5.9</v>
      </c>
      <c r="E18" s="62">
        <v>5.8840000000000003</v>
      </c>
      <c r="F18" s="62">
        <v>5.9</v>
      </c>
      <c r="G18" s="62" t="s">
        <v>528</v>
      </c>
      <c r="H18" s="63">
        <v>45000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336</v>
      </c>
      <c r="B19" s="60" t="s">
        <v>18</v>
      </c>
      <c r="C19" s="62">
        <v>5.7649999999999997</v>
      </c>
      <c r="D19" s="62">
        <v>5.7880000000000003</v>
      </c>
      <c r="E19" s="62">
        <v>5.7770000000000001</v>
      </c>
      <c r="F19" s="62">
        <v>5.78</v>
      </c>
      <c r="G19" s="62" t="s">
        <v>529</v>
      </c>
      <c r="H19" s="63">
        <v>17500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337</v>
      </c>
      <c r="B20" s="60" t="s">
        <v>18</v>
      </c>
      <c r="C20" s="62">
        <v>5.44</v>
      </c>
      <c r="D20" s="62">
        <v>5.51</v>
      </c>
      <c r="E20" s="62">
        <v>5.4740000000000002</v>
      </c>
      <c r="F20" s="62">
        <v>5.49</v>
      </c>
      <c r="G20" s="62" t="s">
        <v>530</v>
      </c>
      <c r="H20" s="63">
        <v>195000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358</v>
      </c>
      <c r="B21" s="60" t="s">
        <v>18</v>
      </c>
      <c r="C21" s="62">
        <v>4.75</v>
      </c>
      <c r="D21" s="62">
        <v>5.125</v>
      </c>
      <c r="E21" s="62">
        <v>4.9909999999999997</v>
      </c>
      <c r="F21" s="62">
        <v>5.125</v>
      </c>
      <c r="G21" s="62" t="s">
        <v>528</v>
      </c>
      <c r="H21" s="63">
        <v>140000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5.48</v>
      </c>
      <c r="D22" s="62">
        <v>5.58</v>
      </c>
      <c r="E22" s="62">
        <v>5.5410000000000004</v>
      </c>
      <c r="F22" s="62">
        <v>5.58</v>
      </c>
      <c r="G22" s="62" t="s">
        <v>531</v>
      </c>
      <c r="H22" s="63">
        <v>145000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390</v>
      </c>
      <c r="B23" s="60" t="s">
        <v>18</v>
      </c>
      <c r="C23" s="62">
        <v>5</v>
      </c>
      <c r="D23" s="62">
        <v>5.08</v>
      </c>
      <c r="E23" s="62">
        <v>5.05</v>
      </c>
      <c r="F23" s="62">
        <v>5.08</v>
      </c>
      <c r="G23" s="62" t="s">
        <v>532</v>
      </c>
      <c r="H23" s="63">
        <v>30000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338</v>
      </c>
      <c r="B24" s="60" t="s">
        <v>18</v>
      </c>
      <c r="C24" s="62">
        <v>5.79</v>
      </c>
      <c r="D24" s="62">
        <v>5.84</v>
      </c>
      <c r="E24" s="62">
        <v>5.819</v>
      </c>
      <c r="F24" s="62">
        <v>5.8150000000000004</v>
      </c>
      <c r="G24" s="62" t="s">
        <v>533</v>
      </c>
      <c r="H24" s="63">
        <v>50000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339</v>
      </c>
      <c r="B25" s="60" t="s">
        <v>18</v>
      </c>
      <c r="C25" s="62">
        <v>5.45</v>
      </c>
      <c r="D25" s="62">
        <v>5.51</v>
      </c>
      <c r="E25" s="62">
        <v>5.4809999999999999</v>
      </c>
      <c r="F25" s="62">
        <v>5.51</v>
      </c>
      <c r="G25" s="62" t="s">
        <v>483</v>
      </c>
      <c r="H25" s="63">
        <v>27500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359</v>
      </c>
      <c r="B26" s="60" t="s">
        <v>18</v>
      </c>
      <c r="C26" s="62">
        <v>5.3949999999999996</v>
      </c>
      <c r="D26" s="62">
        <v>5.41</v>
      </c>
      <c r="E26" s="62">
        <v>5.4020000000000001</v>
      </c>
      <c r="F26" s="62">
        <v>5.41</v>
      </c>
      <c r="G26" s="62" t="s">
        <v>534</v>
      </c>
      <c r="H26" s="63">
        <v>15000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340</v>
      </c>
      <c r="B27" s="60" t="s">
        <v>18</v>
      </c>
      <c r="C27" s="62">
        <v>5.6349999999999998</v>
      </c>
      <c r="D27" s="62">
        <v>5.673</v>
      </c>
      <c r="E27" s="62">
        <v>5.6550000000000002</v>
      </c>
      <c r="F27" s="62">
        <v>5.6550000000000002</v>
      </c>
      <c r="G27" s="62" t="s">
        <v>535</v>
      </c>
      <c r="H27" s="63">
        <v>152500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341</v>
      </c>
      <c r="B28" s="60" t="s">
        <v>18</v>
      </c>
      <c r="C28" s="62">
        <v>5.6550000000000002</v>
      </c>
      <c r="D28" s="62">
        <v>5.6749999999999998</v>
      </c>
      <c r="E28" s="62">
        <v>5.6660000000000004</v>
      </c>
      <c r="F28" s="62">
        <v>5.6550000000000002</v>
      </c>
      <c r="G28" s="62" t="s">
        <v>536</v>
      </c>
      <c r="H28" s="63">
        <v>20000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537</v>
      </c>
      <c r="B29" s="60" t="s">
        <v>18</v>
      </c>
      <c r="C29" s="62">
        <v>5.42</v>
      </c>
      <c r="D29" s="62">
        <v>5.45</v>
      </c>
      <c r="E29" s="62">
        <v>5.4420000000000002</v>
      </c>
      <c r="F29" s="62">
        <v>5.42</v>
      </c>
      <c r="G29" s="62" t="s">
        <v>538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342</v>
      </c>
      <c r="B30" s="60" t="s">
        <v>18</v>
      </c>
      <c r="C30" s="62">
        <v>5.48</v>
      </c>
      <c r="D30" s="62">
        <v>5.5</v>
      </c>
      <c r="E30" s="62">
        <v>5.4889999999999999</v>
      </c>
      <c r="F30" s="62">
        <v>5.48</v>
      </c>
      <c r="G30" s="62" t="s">
        <v>530</v>
      </c>
      <c r="H30" s="63">
        <v>32500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421</v>
      </c>
      <c r="B31" s="60" t="s">
        <v>18</v>
      </c>
      <c r="C31" s="62">
        <v>11.8</v>
      </c>
      <c r="D31" s="62">
        <v>12.25</v>
      </c>
      <c r="E31" s="62">
        <v>12.015000000000001</v>
      </c>
      <c r="F31" s="62">
        <v>11.9</v>
      </c>
      <c r="G31" s="62" t="s">
        <v>530</v>
      </c>
      <c r="H31" s="63">
        <v>65000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422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539</v>
      </c>
      <c r="H32" s="63">
        <v>40000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391</v>
      </c>
      <c r="B33" s="60" t="s">
        <v>18</v>
      </c>
      <c r="C33" s="62">
        <v>12.9</v>
      </c>
      <c r="D33" s="62">
        <v>13.95</v>
      </c>
      <c r="E33" s="62">
        <v>13.438000000000001</v>
      </c>
      <c r="F33" s="62">
        <v>13.95</v>
      </c>
      <c r="G33" s="62" t="s">
        <v>540</v>
      </c>
      <c r="H33" s="63">
        <v>80000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392</v>
      </c>
      <c r="B34" s="60" t="s">
        <v>18</v>
      </c>
      <c r="C34" s="62">
        <v>13.1</v>
      </c>
      <c r="D34" s="62">
        <v>14</v>
      </c>
      <c r="E34" s="62">
        <v>13.55</v>
      </c>
      <c r="F34" s="62">
        <v>14</v>
      </c>
      <c r="G34" s="62" t="s">
        <v>541</v>
      </c>
      <c r="H34" s="63">
        <v>20000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343</v>
      </c>
      <c r="B35" s="60" t="s">
        <v>18</v>
      </c>
      <c r="C35" s="62">
        <v>5.34</v>
      </c>
      <c r="D35" s="62">
        <v>5.41</v>
      </c>
      <c r="E35" s="62">
        <v>5.3780000000000001</v>
      </c>
      <c r="F35" s="62">
        <v>5.41</v>
      </c>
      <c r="G35" s="62" t="s">
        <v>524</v>
      </c>
      <c r="H35" s="63">
        <v>45000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344</v>
      </c>
      <c r="B36" s="60" t="s">
        <v>18</v>
      </c>
      <c r="C36" s="62">
        <v>5.43</v>
      </c>
      <c r="D36" s="62">
        <v>5.49</v>
      </c>
      <c r="E36" s="62">
        <v>5.4589999999999996</v>
      </c>
      <c r="F36" s="62">
        <v>5.45</v>
      </c>
      <c r="G36" s="62" t="s">
        <v>542</v>
      </c>
      <c r="H36" s="63">
        <v>55000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345</v>
      </c>
      <c r="B37" s="60" t="s">
        <v>18</v>
      </c>
      <c r="C37" s="62">
        <v>5.415</v>
      </c>
      <c r="D37" s="62">
        <v>5.47</v>
      </c>
      <c r="E37" s="62">
        <v>5.4420000000000002</v>
      </c>
      <c r="F37" s="62">
        <v>5.43</v>
      </c>
      <c r="G37" s="62" t="s">
        <v>543</v>
      </c>
      <c r="H37" s="63">
        <v>42500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346</v>
      </c>
      <c r="B38" s="60" t="s">
        <v>18</v>
      </c>
      <c r="C38" s="62">
        <v>5.46</v>
      </c>
      <c r="D38" s="62">
        <v>5.53</v>
      </c>
      <c r="E38" s="62">
        <v>5.492</v>
      </c>
      <c r="F38" s="62">
        <v>5.49</v>
      </c>
      <c r="G38" s="62" t="s">
        <v>500</v>
      </c>
      <c r="H38" s="63">
        <v>67500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347</v>
      </c>
      <c r="B39" s="60" t="s">
        <v>18</v>
      </c>
      <c r="C39" s="62">
        <v>6.01</v>
      </c>
      <c r="D39" s="62">
        <v>6.0449999999999999</v>
      </c>
      <c r="E39" s="62">
        <v>6.0309999999999997</v>
      </c>
      <c r="F39" s="62">
        <v>6.01</v>
      </c>
      <c r="G39" s="62" t="s">
        <v>544</v>
      </c>
      <c r="H39" s="63">
        <v>37500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369</v>
      </c>
      <c r="B40" s="60" t="s">
        <v>18</v>
      </c>
      <c r="C40" s="62">
        <v>5.44</v>
      </c>
      <c r="D40" s="62">
        <v>5.46</v>
      </c>
      <c r="E40" s="62">
        <v>5.4450000000000003</v>
      </c>
      <c r="F40" s="62">
        <v>5.46</v>
      </c>
      <c r="G40" s="62" t="s">
        <v>529</v>
      </c>
      <c r="H40" s="63">
        <v>20000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348</v>
      </c>
      <c r="B41" s="60" t="s">
        <v>18</v>
      </c>
      <c r="C41" s="62">
        <v>5.54</v>
      </c>
      <c r="D41" s="62">
        <v>5.5750000000000002</v>
      </c>
      <c r="E41" s="62">
        <v>5.556</v>
      </c>
      <c r="F41" s="62">
        <v>5.57</v>
      </c>
      <c r="G41" s="62" t="s">
        <v>545</v>
      </c>
      <c r="H41" s="63">
        <v>65000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22</v>
      </c>
      <c r="B42" s="60" t="s">
        <v>18</v>
      </c>
      <c r="C42" s="62">
        <v>5.56</v>
      </c>
      <c r="D42" s="62">
        <v>5.58</v>
      </c>
      <c r="E42" s="62">
        <v>5.5730000000000004</v>
      </c>
      <c r="F42" s="62">
        <v>5.58</v>
      </c>
      <c r="G42" s="62" t="s">
        <v>546</v>
      </c>
      <c r="H42" s="63">
        <v>15000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547</v>
      </c>
      <c r="B43" s="60" t="s">
        <v>18</v>
      </c>
      <c r="C43" s="62">
        <v>5.98</v>
      </c>
      <c r="D43" s="62">
        <v>6.05</v>
      </c>
      <c r="E43" s="62">
        <v>6.0129999999999999</v>
      </c>
      <c r="F43" s="62">
        <v>6.03</v>
      </c>
      <c r="G43" s="62" t="s">
        <v>520</v>
      </c>
      <c r="H43" s="63">
        <v>30000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548</v>
      </c>
      <c r="B44" s="60" t="s">
        <v>18</v>
      </c>
      <c r="C44" s="62">
        <v>5.968</v>
      </c>
      <c r="D44" s="62">
        <v>6.03</v>
      </c>
      <c r="E44" s="62">
        <v>5.9989999999999997</v>
      </c>
      <c r="F44" s="62">
        <v>6.03</v>
      </c>
      <c r="G44" s="62" t="s">
        <v>549</v>
      </c>
      <c r="H44" s="63">
        <v>10000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349</v>
      </c>
      <c r="B45" s="60" t="s">
        <v>18</v>
      </c>
      <c r="C45" s="62">
        <v>5.39</v>
      </c>
      <c r="D45" s="62">
        <v>5.45</v>
      </c>
      <c r="E45" s="62">
        <v>5.4130000000000003</v>
      </c>
      <c r="F45" s="62">
        <v>5.45</v>
      </c>
      <c r="G45" s="62" t="s">
        <v>550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423</v>
      </c>
      <c r="B46" s="60" t="s">
        <v>18</v>
      </c>
      <c r="C46" s="62">
        <v>5.46</v>
      </c>
      <c r="D46" s="62">
        <v>5.52</v>
      </c>
      <c r="E46" s="62">
        <v>5.4989999999999997</v>
      </c>
      <c r="F46" s="62">
        <v>5.46</v>
      </c>
      <c r="G46" s="62" t="s">
        <v>536</v>
      </c>
      <c r="H46" s="63">
        <v>85000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25">
      <c r="A48" s="60" t="s">
        <v>551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524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350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483</v>
      </c>
      <c r="H49" s="63">
        <v>45000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351</v>
      </c>
      <c r="B50" s="60" t="s">
        <v>18</v>
      </c>
      <c r="C50" s="62">
        <v>0</v>
      </c>
      <c r="D50" s="62">
        <v>5.0000000000000001E-3</v>
      </c>
      <c r="E50" s="62">
        <v>5.0000000000000001E-3</v>
      </c>
      <c r="F50" s="62">
        <v>0</v>
      </c>
      <c r="G50" s="62" t="s">
        <v>552</v>
      </c>
      <c r="H50" s="63">
        <v>55000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424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553</v>
      </c>
      <c r="H51" s="63">
        <v>20000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425</v>
      </c>
      <c r="B52" s="60" t="s">
        <v>18</v>
      </c>
      <c r="C52" s="62">
        <v>5.0000000000000001E-3</v>
      </c>
      <c r="D52" s="62">
        <v>5.0000000000000001E-3</v>
      </c>
      <c r="E52" s="62">
        <v>5.0000000000000001E-3</v>
      </c>
      <c r="F52" s="62">
        <v>5.0000000000000001E-3</v>
      </c>
      <c r="G52" s="62" t="s">
        <v>469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554</v>
      </c>
      <c r="H53" s="63">
        <v>50000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555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556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352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523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426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557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407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558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559</v>
      </c>
      <c r="B58" s="61">
        <v>37012</v>
      </c>
      <c r="C58" s="62">
        <v>0</v>
      </c>
      <c r="D58" s="62">
        <v>0</v>
      </c>
      <c r="E58" s="62">
        <v>0</v>
      </c>
      <c r="F58" s="62">
        <v>0</v>
      </c>
      <c r="G58" s="62" t="s">
        <v>560</v>
      </c>
      <c r="H58" s="63">
        <v>310000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172" t="s">
        <v>427</v>
      </c>
      <c r="B59" s="173"/>
      <c r="C59" s="173"/>
      <c r="D59" s="173"/>
      <c r="E59" s="173"/>
      <c r="F59" s="173"/>
      <c r="G59" s="173"/>
      <c r="H59" s="173"/>
      <c r="I59" s="174"/>
      <c r="J59" s="56"/>
      <c r="K59" s="56"/>
      <c r="L59" s="56"/>
    </row>
    <row r="60" spans="1:12" ht="14.25" customHeight="1" thickTop="1" thickBot="1" x14ac:dyDescent="0.25">
      <c r="A60" s="60" t="s">
        <v>561</v>
      </c>
      <c r="B60" s="61">
        <v>37012</v>
      </c>
      <c r="C60" s="62">
        <v>0.01</v>
      </c>
      <c r="D60" s="62">
        <v>0.01</v>
      </c>
      <c r="E60" s="62">
        <v>0.01</v>
      </c>
      <c r="F60" s="62">
        <v>0.01</v>
      </c>
      <c r="G60" s="62" t="s">
        <v>562</v>
      </c>
      <c r="H60" s="63">
        <v>310000</v>
      </c>
      <c r="I60" s="60" t="s">
        <v>19</v>
      </c>
      <c r="J60" s="56"/>
      <c r="K60" s="56"/>
      <c r="L60" s="56"/>
    </row>
    <row r="61" spans="1:12" ht="22.5" thickTop="1" thickBot="1" x14ac:dyDescent="0.25">
      <c r="A61" s="60" t="s">
        <v>563</v>
      </c>
      <c r="B61" s="60" t="s">
        <v>307</v>
      </c>
      <c r="C61" s="62">
        <v>-3.0000000000000001E-3</v>
      </c>
      <c r="D61" s="62">
        <v>-3.0000000000000001E-3</v>
      </c>
      <c r="E61" s="62">
        <v>-3.0000000000000001E-3</v>
      </c>
      <c r="F61" s="62">
        <v>-3.0000000000000001E-3</v>
      </c>
      <c r="G61" s="62" t="s">
        <v>564</v>
      </c>
      <c r="H61" s="63">
        <v>3680000</v>
      </c>
      <c r="I61" s="60" t="s">
        <v>19</v>
      </c>
      <c r="J61" s="56"/>
      <c r="K61" s="56"/>
      <c r="L61" s="56"/>
    </row>
    <row r="62" spans="1:12" ht="14.25" customHeight="1" thickTop="1" thickBot="1" x14ac:dyDescent="0.25">
      <c r="A62" s="172" t="s">
        <v>565</v>
      </c>
      <c r="B62" s="173"/>
      <c r="C62" s="173"/>
      <c r="D62" s="173"/>
      <c r="E62" s="173"/>
      <c r="F62" s="173"/>
      <c r="G62" s="173"/>
      <c r="H62" s="173"/>
      <c r="I62" s="174"/>
      <c r="J62" s="56"/>
      <c r="K62" s="56"/>
      <c r="L62" s="56"/>
    </row>
    <row r="63" spans="1:12" ht="14.25" customHeight="1" thickTop="1" thickBot="1" x14ac:dyDescent="0.25">
      <c r="A63" s="60" t="s">
        <v>566</v>
      </c>
      <c r="B63" s="61">
        <v>37012</v>
      </c>
      <c r="C63" s="62">
        <v>8.0000000000000002E-3</v>
      </c>
      <c r="D63" s="62">
        <v>8.0000000000000002E-3</v>
      </c>
      <c r="E63" s="62">
        <v>8.0000000000000002E-3</v>
      </c>
      <c r="F63" s="62">
        <v>8.0000000000000002E-3</v>
      </c>
      <c r="G63" s="62" t="s">
        <v>481</v>
      </c>
      <c r="H63" s="63">
        <v>155000</v>
      </c>
      <c r="I63" s="60" t="s">
        <v>19</v>
      </c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14.25" thickTop="1" thickBot="1" x14ac:dyDescent="0.25">
      <c r="A65" s="60"/>
      <c r="B65" s="60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3.5" thickTop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2">
    <mergeCell ref="A9:A10"/>
    <mergeCell ref="B9:B10"/>
    <mergeCell ref="H9:H10"/>
    <mergeCell ref="A47:I47"/>
    <mergeCell ref="A59:I59"/>
    <mergeCell ref="A62:I62"/>
    <mergeCell ref="I9:I10"/>
    <mergeCell ref="C9:C10"/>
    <mergeCell ref="D9:D10"/>
    <mergeCell ref="F9:F10"/>
    <mergeCell ref="G9:G10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98220000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36991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449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.75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25">
      <c r="A11" s="172" t="s">
        <v>428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567</v>
      </c>
      <c r="B12" s="61">
        <v>37012</v>
      </c>
      <c r="C12" s="62">
        <v>-0.28999999999999998</v>
      </c>
      <c r="D12" s="62">
        <v>-0.28999999999999998</v>
      </c>
      <c r="E12" s="62">
        <v>-0.28999999999999998</v>
      </c>
      <c r="F12" s="62">
        <v>-0.28999999999999998</v>
      </c>
      <c r="G12" s="62" t="s">
        <v>568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172" t="s">
        <v>569</v>
      </c>
      <c r="B13" s="173"/>
      <c r="C13" s="173"/>
      <c r="D13" s="173"/>
      <c r="E13" s="173"/>
      <c r="F13" s="173"/>
      <c r="G13" s="173"/>
      <c r="H13" s="173"/>
      <c r="I13" s="174"/>
      <c r="J13" s="56"/>
      <c r="K13" s="56"/>
    </row>
    <row r="14" spans="1:11" ht="14.25" customHeight="1" thickTop="1" thickBot="1" x14ac:dyDescent="0.25">
      <c r="A14" s="60" t="s">
        <v>570</v>
      </c>
      <c r="B14" s="60" t="s">
        <v>307</v>
      </c>
      <c r="C14" s="62">
        <v>0.25</v>
      </c>
      <c r="D14" s="62">
        <v>0.25</v>
      </c>
      <c r="E14" s="62">
        <v>0.25</v>
      </c>
      <c r="F14" s="62">
        <v>0.25</v>
      </c>
      <c r="G14" s="62" t="s">
        <v>571</v>
      </c>
      <c r="H14" s="63">
        <v>1840000</v>
      </c>
      <c r="I14" s="60" t="s">
        <v>19</v>
      </c>
      <c r="J14" s="56"/>
      <c r="K14" s="56"/>
    </row>
    <row r="15" spans="1:11" ht="14.25" customHeight="1" thickTop="1" thickBot="1" x14ac:dyDescent="0.25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25">
      <c r="A16" s="60" t="s">
        <v>572</v>
      </c>
      <c r="B16" s="61">
        <v>37043</v>
      </c>
      <c r="C16" s="62">
        <v>-0.91800000000000004</v>
      </c>
      <c r="D16" s="62">
        <v>-0.91800000000000004</v>
      </c>
      <c r="E16" s="62">
        <v>-0.91800000000000004</v>
      </c>
      <c r="F16" s="62">
        <v>-0.91800000000000004</v>
      </c>
      <c r="G16" s="62" t="s">
        <v>573</v>
      </c>
      <c r="H16" s="63">
        <v>150000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574</v>
      </c>
      <c r="B17" s="61">
        <v>37012</v>
      </c>
      <c r="C17" s="62">
        <v>0.248</v>
      </c>
      <c r="D17" s="62">
        <v>0.248</v>
      </c>
      <c r="E17" s="62">
        <v>0.248</v>
      </c>
      <c r="F17" s="62">
        <v>0.248</v>
      </c>
      <c r="G17" s="62" t="s">
        <v>575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429</v>
      </c>
      <c r="B18" s="61">
        <v>37012</v>
      </c>
      <c r="C18" s="62">
        <v>2.5000000000000001E-2</v>
      </c>
      <c r="D18" s="62">
        <v>2.5000000000000001E-2</v>
      </c>
      <c r="E18" s="62">
        <v>2.5000000000000001E-2</v>
      </c>
      <c r="F18" s="62">
        <v>2.5000000000000001E-2</v>
      </c>
      <c r="G18" s="62" t="s">
        <v>576</v>
      </c>
      <c r="H18" s="63">
        <v>310000</v>
      </c>
      <c r="I18" s="60" t="s">
        <v>19</v>
      </c>
      <c r="J18" s="56"/>
      <c r="K18" s="56"/>
    </row>
    <row r="19" spans="1:11" ht="14.25" customHeight="1" thickTop="1" thickBot="1" x14ac:dyDescent="0.25">
      <c r="A19" s="60" t="s">
        <v>577</v>
      </c>
      <c r="B19" s="60" t="s">
        <v>360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4530000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1">
        <v>37012</v>
      </c>
      <c r="C20" s="62">
        <v>-0.06</v>
      </c>
      <c r="D20" s="62">
        <v>-0.06</v>
      </c>
      <c r="E20" s="62">
        <v>-0.06</v>
      </c>
      <c r="F20" s="62">
        <v>-0.06</v>
      </c>
      <c r="G20" s="62" t="s">
        <v>524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580</v>
      </c>
      <c r="B21" s="60" t="s">
        <v>307</v>
      </c>
      <c r="C21" s="62">
        <v>-6.3E-2</v>
      </c>
      <c r="D21" s="62">
        <v>-6.3E-2</v>
      </c>
      <c r="E21" s="62">
        <v>-6.3E-2</v>
      </c>
      <c r="F21" s="62">
        <v>-6.3E-2</v>
      </c>
      <c r="G21" s="62" t="s">
        <v>581</v>
      </c>
      <c r="H21" s="63">
        <v>5520000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582</v>
      </c>
      <c r="B22" s="61">
        <v>37012</v>
      </c>
      <c r="C22" s="62">
        <v>-0.113</v>
      </c>
      <c r="D22" s="62">
        <v>-0.113</v>
      </c>
      <c r="E22" s="62">
        <v>-0.113</v>
      </c>
      <c r="F22" s="62">
        <v>-0.113</v>
      </c>
      <c r="G22" s="62" t="s">
        <v>583</v>
      </c>
      <c r="H22" s="63">
        <v>155000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584</v>
      </c>
      <c r="B23" s="60" t="s">
        <v>307</v>
      </c>
      <c r="C23" s="62">
        <v>-0.11</v>
      </c>
      <c r="D23" s="62">
        <v>-0.11</v>
      </c>
      <c r="E23" s="62">
        <v>-0.11</v>
      </c>
      <c r="F23" s="62">
        <v>-0.11</v>
      </c>
      <c r="G23" s="62" t="s">
        <v>533</v>
      </c>
      <c r="H23" s="63">
        <v>920000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585</v>
      </c>
      <c r="B24" s="60" t="s">
        <v>307</v>
      </c>
      <c r="C24" s="62">
        <v>-0.06</v>
      </c>
      <c r="D24" s="62">
        <v>-0.06</v>
      </c>
      <c r="E24" s="62">
        <v>-0.06</v>
      </c>
      <c r="F24" s="62">
        <v>-0.06</v>
      </c>
      <c r="G24" s="62" t="s">
        <v>586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587</v>
      </c>
      <c r="B25" s="61">
        <v>37012</v>
      </c>
      <c r="C25" s="62">
        <v>-0.01</v>
      </c>
      <c r="D25" s="62">
        <v>-0.01</v>
      </c>
      <c r="E25" s="62">
        <v>-0.01</v>
      </c>
      <c r="F25" s="62">
        <v>-0.01</v>
      </c>
      <c r="G25" s="62" t="s">
        <v>588</v>
      </c>
      <c r="H25" s="63">
        <v>310000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408</v>
      </c>
      <c r="B26" s="60" t="s">
        <v>307</v>
      </c>
      <c r="C26" s="62">
        <v>-3.0000000000000001E-3</v>
      </c>
      <c r="D26" s="62">
        <v>5.0000000000000001E-3</v>
      </c>
      <c r="E26" s="62">
        <v>1E-3</v>
      </c>
      <c r="F26" s="62">
        <v>5.0000000000000001E-3</v>
      </c>
      <c r="G26" s="62" t="s">
        <v>589</v>
      </c>
      <c r="H26" s="63">
        <v>6440000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590</v>
      </c>
      <c r="B27" s="61">
        <v>37012</v>
      </c>
      <c r="C27" s="62">
        <v>0.03</v>
      </c>
      <c r="D27" s="62">
        <v>0.03</v>
      </c>
      <c r="E27" s="62">
        <v>0.03</v>
      </c>
      <c r="F27" s="62">
        <v>0.03</v>
      </c>
      <c r="G27" s="62" t="s">
        <v>536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382</v>
      </c>
      <c r="B28" s="61">
        <v>37012</v>
      </c>
      <c r="C28" s="62">
        <v>-0.87</v>
      </c>
      <c r="D28" s="62">
        <v>-0.87</v>
      </c>
      <c r="E28" s="62">
        <v>-0.87</v>
      </c>
      <c r="F28" s="62">
        <v>-0.87</v>
      </c>
      <c r="G28" s="62" t="s">
        <v>591</v>
      </c>
      <c r="H28" s="63">
        <v>155000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592</v>
      </c>
      <c r="B29" s="61">
        <v>37043</v>
      </c>
      <c r="C29" s="62">
        <v>-0.87</v>
      </c>
      <c r="D29" s="62">
        <v>-0.87</v>
      </c>
      <c r="E29" s="62">
        <v>-0.87</v>
      </c>
      <c r="F29" s="62">
        <v>-0.87</v>
      </c>
      <c r="G29" s="62" t="s">
        <v>481</v>
      </c>
      <c r="H29" s="63">
        <v>150000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409</v>
      </c>
      <c r="B30" s="61">
        <v>37012</v>
      </c>
      <c r="C30" s="62">
        <v>-0.09</v>
      </c>
      <c r="D30" s="62">
        <v>-0.09</v>
      </c>
      <c r="E30" s="62">
        <v>-0.09</v>
      </c>
      <c r="F30" s="62">
        <v>-0.09</v>
      </c>
      <c r="G30" s="62" t="s">
        <v>593</v>
      </c>
      <c r="H30" s="63">
        <v>620000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353</v>
      </c>
      <c r="B31" s="60" t="s">
        <v>307</v>
      </c>
      <c r="C31" s="62">
        <v>-0.09</v>
      </c>
      <c r="D31" s="62">
        <v>-0.08</v>
      </c>
      <c r="E31" s="62">
        <v>-8.5000000000000006E-2</v>
      </c>
      <c r="F31" s="62">
        <v>-0.09</v>
      </c>
      <c r="G31" s="62" t="s">
        <v>594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328</v>
      </c>
      <c r="B32" s="61">
        <v>37012</v>
      </c>
      <c r="C32" s="62">
        <v>-4.4999999999999998E-2</v>
      </c>
      <c r="D32" s="62">
        <v>-0.02</v>
      </c>
      <c r="E32" s="62">
        <v>-3.7999999999999999E-2</v>
      </c>
      <c r="F32" s="62">
        <v>-4.4999999999999998E-2</v>
      </c>
      <c r="G32" s="62" t="s">
        <v>595</v>
      </c>
      <c r="H32" s="63">
        <v>1395000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430</v>
      </c>
      <c r="B33" s="61">
        <v>37043</v>
      </c>
      <c r="C33" s="62">
        <v>0.03</v>
      </c>
      <c r="D33" s="62">
        <v>0.03</v>
      </c>
      <c r="E33" s="62">
        <v>0.03</v>
      </c>
      <c r="F33" s="62">
        <v>0.03</v>
      </c>
      <c r="G33" s="62" t="s">
        <v>596</v>
      </c>
      <c r="H33" s="63">
        <v>300000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383</v>
      </c>
      <c r="B34" s="60" t="s">
        <v>307</v>
      </c>
      <c r="C34" s="62">
        <v>0.12</v>
      </c>
      <c r="D34" s="62">
        <v>0.12</v>
      </c>
      <c r="E34" s="62">
        <v>0.12</v>
      </c>
      <c r="F34" s="62">
        <v>0.12</v>
      </c>
      <c r="G34" s="62" t="s">
        <v>597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410</v>
      </c>
      <c r="B35" s="60" t="s">
        <v>360</v>
      </c>
      <c r="C35" s="62">
        <v>0.16500000000000001</v>
      </c>
      <c r="D35" s="62">
        <v>0.16500000000000001</v>
      </c>
      <c r="E35" s="62">
        <v>0.16500000000000001</v>
      </c>
      <c r="F35" s="62">
        <v>0.16500000000000001</v>
      </c>
      <c r="G35" s="62" t="s">
        <v>598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431</v>
      </c>
      <c r="B36" s="61">
        <v>37043</v>
      </c>
      <c r="C36" s="62">
        <v>-0.51500000000000001</v>
      </c>
      <c r="D36" s="62">
        <v>-0.51500000000000001</v>
      </c>
      <c r="E36" s="62">
        <v>-0.51500000000000001</v>
      </c>
      <c r="F36" s="62">
        <v>-0.51500000000000001</v>
      </c>
      <c r="G36" s="62" t="s">
        <v>599</v>
      </c>
      <c r="H36" s="63">
        <v>150000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393</v>
      </c>
      <c r="B37" s="60" t="s">
        <v>307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600</v>
      </c>
      <c r="H37" s="63">
        <v>1840000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601</v>
      </c>
      <c r="B38" s="61">
        <v>37012</v>
      </c>
      <c r="C38" s="62">
        <v>-7.4999999999999997E-2</v>
      </c>
      <c r="D38" s="62">
        <v>-7.4999999999999997E-2</v>
      </c>
      <c r="E38" s="62">
        <v>-7.4999999999999997E-2</v>
      </c>
      <c r="F38" s="62">
        <v>-7.4999999999999997E-2</v>
      </c>
      <c r="G38" s="62" t="s">
        <v>496</v>
      </c>
      <c r="H38" s="63">
        <v>620000</v>
      </c>
      <c r="I38" s="60" t="s">
        <v>19</v>
      </c>
      <c r="J38" s="56"/>
      <c r="K38" s="56"/>
    </row>
    <row r="39" spans="1:11" ht="14.25" thickTop="1" thickBot="1" x14ac:dyDescent="0.25">
      <c r="A39" s="60" t="s">
        <v>602</v>
      </c>
      <c r="B39" s="61">
        <v>37012</v>
      </c>
      <c r="C39" s="62">
        <v>0.433</v>
      </c>
      <c r="D39" s="62">
        <v>0.44</v>
      </c>
      <c r="E39" s="62">
        <v>0.436</v>
      </c>
      <c r="F39" s="62">
        <v>0.433</v>
      </c>
      <c r="G39" s="62" t="s">
        <v>597</v>
      </c>
      <c r="H39" s="63">
        <v>620000</v>
      </c>
      <c r="I39" s="60" t="s">
        <v>19</v>
      </c>
      <c r="J39" s="56"/>
      <c r="K39" s="56"/>
    </row>
    <row r="40" spans="1:11" ht="22.5" thickTop="1" thickBot="1" x14ac:dyDescent="0.25">
      <c r="A40" s="60" t="s">
        <v>603</v>
      </c>
      <c r="B40" s="60" t="s">
        <v>307</v>
      </c>
      <c r="C40" s="62">
        <v>-1.4999999999999999E-2</v>
      </c>
      <c r="D40" s="62">
        <v>-1.4999999999999999E-2</v>
      </c>
      <c r="E40" s="62">
        <v>-1.4999999999999999E-2</v>
      </c>
      <c r="F40" s="62">
        <v>-1.4999999999999999E-2</v>
      </c>
      <c r="G40" s="62" t="s">
        <v>489</v>
      </c>
      <c r="H40" s="63">
        <v>1840000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432</v>
      </c>
      <c r="B41" s="61">
        <v>37012</v>
      </c>
      <c r="C41" s="62">
        <v>2.3E-2</v>
      </c>
      <c r="D41" s="62">
        <v>2.3E-2</v>
      </c>
      <c r="E41" s="62">
        <v>2.3E-2</v>
      </c>
      <c r="F41" s="62">
        <v>2.3E-2</v>
      </c>
      <c r="G41" s="62" t="s">
        <v>552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604</v>
      </c>
      <c r="B42" s="60" t="s">
        <v>307</v>
      </c>
      <c r="C42" s="62">
        <v>2.8000000000000001E-2</v>
      </c>
      <c r="D42" s="62">
        <v>2.8000000000000001E-2</v>
      </c>
      <c r="E42" s="62">
        <v>2.8000000000000001E-2</v>
      </c>
      <c r="F42" s="62">
        <v>2.8000000000000001E-2</v>
      </c>
      <c r="G42" s="62" t="s">
        <v>545</v>
      </c>
      <c r="H42" s="63">
        <v>1840000</v>
      </c>
      <c r="I42" s="60" t="s">
        <v>19</v>
      </c>
      <c r="J42" s="56"/>
      <c r="K42" s="56"/>
    </row>
    <row r="43" spans="1:11" ht="14.25" thickTop="1" thickBot="1" x14ac:dyDescent="0.25">
      <c r="A43" s="60" t="s">
        <v>433</v>
      </c>
      <c r="B43" s="61">
        <v>37012</v>
      </c>
      <c r="C43" s="62">
        <v>0.46</v>
      </c>
      <c r="D43" s="62">
        <v>0.46500000000000002</v>
      </c>
      <c r="E43" s="62">
        <v>0.46300000000000002</v>
      </c>
      <c r="F43" s="62">
        <v>0.46</v>
      </c>
      <c r="G43" s="62" t="s">
        <v>605</v>
      </c>
      <c r="H43" s="63">
        <v>465000</v>
      </c>
      <c r="I43" s="60" t="s">
        <v>19</v>
      </c>
      <c r="J43" s="56"/>
      <c r="K43" s="56"/>
    </row>
    <row r="44" spans="1:11" ht="22.5" thickTop="1" thickBot="1" x14ac:dyDescent="0.25">
      <c r="A44" s="60" t="s">
        <v>606</v>
      </c>
      <c r="B44" s="60" t="s">
        <v>307</v>
      </c>
      <c r="C44" s="62">
        <v>0.52300000000000002</v>
      </c>
      <c r="D44" s="62">
        <v>0.52300000000000002</v>
      </c>
      <c r="E44" s="62">
        <v>0.52300000000000002</v>
      </c>
      <c r="F44" s="62">
        <v>0.52300000000000002</v>
      </c>
      <c r="G44" s="62" t="s">
        <v>523</v>
      </c>
      <c r="H44" s="63">
        <v>920000</v>
      </c>
      <c r="I44" s="60" t="s">
        <v>19</v>
      </c>
      <c r="J44" s="56"/>
      <c r="K44" s="56"/>
    </row>
    <row r="45" spans="1:11" ht="14.25" customHeight="1" thickTop="1" thickBot="1" x14ac:dyDescent="0.25">
      <c r="A45" s="60" t="s">
        <v>607</v>
      </c>
      <c r="B45" s="60" t="s">
        <v>360</v>
      </c>
      <c r="C45" s="62">
        <v>1.76</v>
      </c>
      <c r="D45" s="62">
        <v>1.76</v>
      </c>
      <c r="E45" s="62">
        <v>1.76</v>
      </c>
      <c r="F45" s="62">
        <v>1.76</v>
      </c>
      <c r="G45" s="62" t="s">
        <v>608</v>
      </c>
      <c r="H45" s="63">
        <v>1510000</v>
      </c>
      <c r="I45" s="60" t="s">
        <v>19</v>
      </c>
      <c r="J45" s="56"/>
      <c r="K45" s="56"/>
    </row>
    <row r="46" spans="1:11" ht="14.25" thickTop="1" thickBot="1" x14ac:dyDescent="0.25">
      <c r="A46" s="60" t="s">
        <v>434</v>
      </c>
      <c r="B46" s="61">
        <v>37012</v>
      </c>
      <c r="C46" s="62">
        <v>-0.115</v>
      </c>
      <c r="D46" s="62">
        <v>-0.115</v>
      </c>
      <c r="E46" s="62">
        <v>-0.115</v>
      </c>
      <c r="F46" s="62">
        <v>-0.115</v>
      </c>
      <c r="G46" s="62" t="s">
        <v>609</v>
      </c>
      <c r="H46" s="63">
        <v>310000</v>
      </c>
      <c r="I46" s="60" t="s">
        <v>19</v>
      </c>
      <c r="J46" s="56"/>
      <c r="K46" s="56"/>
    </row>
    <row r="47" spans="1:11" ht="14.25" thickTop="1" thickBot="1" x14ac:dyDescent="0.25">
      <c r="A47" s="60" t="s">
        <v>435</v>
      </c>
      <c r="B47" s="61">
        <v>37043</v>
      </c>
      <c r="C47" s="62">
        <v>0.02</v>
      </c>
      <c r="D47" s="62">
        <v>0.02</v>
      </c>
      <c r="E47" s="62">
        <v>0.02</v>
      </c>
      <c r="F47" s="62">
        <v>0.02</v>
      </c>
      <c r="G47" s="62" t="s">
        <v>610</v>
      </c>
      <c r="H47" s="63">
        <v>300000</v>
      </c>
      <c r="I47" s="60" t="s">
        <v>19</v>
      </c>
      <c r="J47" s="56"/>
      <c r="K47" s="56"/>
    </row>
    <row r="48" spans="1:11" ht="22.5" thickTop="1" thickBot="1" x14ac:dyDescent="0.25">
      <c r="A48" s="60" t="s">
        <v>436</v>
      </c>
      <c r="B48" s="60" t="s">
        <v>360</v>
      </c>
      <c r="C48" s="62">
        <v>5.5E-2</v>
      </c>
      <c r="D48" s="62">
        <v>5.8000000000000003E-2</v>
      </c>
      <c r="E48" s="62">
        <v>5.7000000000000002E-2</v>
      </c>
      <c r="F48" s="62">
        <v>5.5E-2</v>
      </c>
      <c r="G48" s="62" t="s">
        <v>469</v>
      </c>
      <c r="H48" s="63">
        <v>2265000</v>
      </c>
      <c r="I48" s="60" t="s">
        <v>19</v>
      </c>
      <c r="J48" s="56"/>
      <c r="K48" s="56"/>
    </row>
    <row r="49" spans="1:11" ht="14.25" thickTop="1" thickBot="1" x14ac:dyDescent="0.25">
      <c r="A49" s="172" t="s">
        <v>611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</row>
    <row r="50" spans="1:11" ht="14.25" thickTop="1" thickBot="1" x14ac:dyDescent="0.25">
      <c r="A50" s="60" t="s">
        <v>612</v>
      </c>
      <c r="B50" s="61">
        <v>37012</v>
      </c>
      <c r="C50" s="62">
        <v>0.14499999999999999</v>
      </c>
      <c r="D50" s="62">
        <v>0.14799999999999999</v>
      </c>
      <c r="E50" s="62">
        <v>0.14599999999999999</v>
      </c>
      <c r="F50" s="62">
        <v>0.14499999999999999</v>
      </c>
      <c r="G50" s="62" t="s">
        <v>613</v>
      </c>
      <c r="H50" s="63">
        <v>775000</v>
      </c>
      <c r="I50" s="60" t="s">
        <v>19</v>
      </c>
      <c r="J50" s="56"/>
      <c r="K50" s="56"/>
    </row>
    <row r="51" spans="1:11" ht="22.5" thickTop="1" thickBot="1" x14ac:dyDescent="0.25">
      <c r="A51" s="60" t="s">
        <v>614</v>
      </c>
      <c r="B51" s="60" t="s">
        <v>307</v>
      </c>
      <c r="C51" s="62">
        <v>0.14299999999999999</v>
      </c>
      <c r="D51" s="62">
        <v>0.153</v>
      </c>
      <c r="E51" s="62">
        <v>0.14699999999999999</v>
      </c>
      <c r="F51" s="62">
        <v>0.14799999999999999</v>
      </c>
      <c r="G51" s="62" t="s">
        <v>615</v>
      </c>
      <c r="H51" s="63">
        <v>4600000</v>
      </c>
      <c r="I51" s="60" t="s">
        <v>19</v>
      </c>
      <c r="J51" s="56"/>
      <c r="K51" s="56"/>
    </row>
    <row r="52" spans="1:11" ht="22.5" thickTop="1" thickBot="1" x14ac:dyDescent="0.25">
      <c r="A52" s="60" t="s">
        <v>616</v>
      </c>
      <c r="B52" s="60" t="s">
        <v>360</v>
      </c>
      <c r="C52" s="62">
        <v>0.26800000000000002</v>
      </c>
      <c r="D52" s="62">
        <v>0.26800000000000002</v>
      </c>
      <c r="E52" s="62">
        <v>0.26800000000000002</v>
      </c>
      <c r="F52" s="62">
        <v>0.26800000000000002</v>
      </c>
      <c r="G52" s="62" t="s">
        <v>615</v>
      </c>
      <c r="H52" s="63">
        <v>1510000</v>
      </c>
      <c r="I52" s="60" t="s">
        <v>19</v>
      </c>
      <c r="J52" s="56"/>
      <c r="K52" s="56"/>
    </row>
    <row r="53" spans="1:11" ht="22.5" thickTop="1" thickBot="1" x14ac:dyDescent="0.25">
      <c r="A53" s="60" t="s">
        <v>617</v>
      </c>
      <c r="B53" s="60" t="s">
        <v>360</v>
      </c>
      <c r="C53" s="62">
        <v>7.5</v>
      </c>
      <c r="D53" s="62">
        <v>8.1</v>
      </c>
      <c r="E53" s="62">
        <v>7.7830000000000004</v>
      </c>
      <c r="F53" s="62">
        <v>8.1</v>
      </c>
      <c r="G53" s="62" t="s">
        <v>524</v>
      </c>
      <c r="H53" s="63">
        <v>2265000</v>
      </c>
      <c r="I53" s="60" t="s">
        <v>19</v>
      </c>
      <c r="J53" s="56"/>
      <c r="K53" s="56"/>
    </row>
    <row r="54" spans="1:11" ht="14.25" thickTop="1" thickBot="1" x14ac:dyDescent="0.25">
      <c r="A54" s="172" t="s">
        <v>25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22.5" thickTop="1" thickBot="1" x14ac:dyDescent="0.25">
      <c r="A55" s="60" t="s">
        <v>361</v>
      </c>
      <c r="B55" s="60" t="s">
        <v>362</v>
      </c>
      <c r="C55" s="62">
        <v>5.52</v>
      </c>
      <c r="D55" s="62">
        <v>5.52</v>
      </c>
      <c r="E55" s="62">
        <v>5.52</v>
      </c>
      <c r="F55" s="62">
        <v>5.52</v>
      </c>
      <c r="G55" s="62" t="s">
        <v>618</v>
      </c>
      <c r="H55" s="63">
        <v>100000</v>
      </c>
      <c r="I55" s="60" t="s">
        <v>19</v>
      </c>
      <c r="J55" s="56"/>
      <c r="K55" s="56"/>
    </row>
    <row r="56" spans="1:11" ht="14.25" thickTop="1" thickBot="1" x14ac:dyDescent="0.25">
      <c r="A56" s="172" t="s">
        <v>27</v>
      </c>
      <c r="B56" s="173"/>
      <c r="C56" s="173"/>
      <c r="D56" s="173"/>
      <c r="E56" s="173"/>
      <c r="F56" s="173"/>
      <c r="G56" s="173"/>
      <c r="H56" s="173"/>
      <c r="I56" s="174"/>
      <c r="J56" s="56"/>
      <c r="K56" s="56"/>
    </row>
    <row r="57" spans="1:11" ht="14.25" thickTop="1" thickBot="1" x14ac:dyDescent="0.25">
      <c r="A57" s="60" t="s">
        <v>34</v>
      </c>
      <c r="B57" s="61">
        <v>37012</v>
      </c>
      <c r="C57" s="62">
        <v>5.52</v>
      </c>
      <c r="D57" s="62">
        <v>5.6150000000000002</v>
      </c>
      <c r="E57" s="62">
        <v>5.5720000000000001</v>
      </c>
      <c r="F57" s="62">
        <v>5.5549999999999997</v>
      </c>
      <c r="G57" s="62" t="s">
        <v>619</v>
      </c>
      <c r="H57" s="63">
        <v>13717500</v>
      </c>
      <c r="I57" s="60" t="s">
        <v>19</v>
      </c>
      <c r="J57" s="56"/>
      <c r="K57" s="56"/>
    </row>
    <row r="58" spans="1:11" ht="14.25" thickTop="1" thickBot="1" x14ac:dyDescent="0.25">
      <c r="A58" s="60" t="s">
        <v>370</v>
      </c>
      <c r="B58" s="61">
        <v>37043</v>
      </c>
      <c r="C58" s="62">
        <v>5.5830000000000002</v>
      </c>
      <c r="D58" s="62">
        <v>5.6529999999999996</v>
      </c>
      <c r="E58" s="62">
        <v>5.6139999999999999</v>
      </c>
      <c r="F58" s="62">
        <v>5.61</v>
      </c>
      <c r="G58" s="62" t="s">
        <v>619</v>
      </c>
      <c r="H58" s="63">
        <v>1425000</v>
      </c>
      <c r="I58" s="60" t="s">
        <v>19</v>
      </c>
      <c r="J58" s="56"/>
      <c r="K58" s="56"/>
    </row>
    <row r="59" spans="1:11" ht="22.5" thickTop="1" thickBot="1" x14ac:dyDescent="0.25">
      <c r="A59" s="60" t="s">
        <v>329</v>
      </c>
      <c r="B59" s="60" t="s">
        <v>307</v>
      </c>
      <c r="C59" s="62">
        <v>5.63</v>
      </c>
      <c r="D59" s="62">
        <v>5.6950000000000003</v>
      </c>
      <c r="E59" s="62">
        <v>5.6639999999999997</v>
      </c>
      <c r="F59" s="62">
        <v>5.67</v>
      </c>
      <c r="G59" s="62" t="s">
        <v>620</v>
      </c>
      <c r="H59" s="63">
        <v>6900000</v>
      </c>
      <c r="I59" s="60" t="s">
        <v>19</v>
      </c>
      <c r="J59" s="56"/>
      <c r="K59" s="56"/>
    </row>
    <row r="60" spans="1:11" ht="22.5" thickTop="1" thickBot="1" x14ac:dyDescent="0.25">
      <c r="A60" s="60" t="s">
        <v>363</v>
      </c>
      <c r="B60" s="60" t="s">
        <v>360</v>
      </c>
      <c r="C60" s="62">
        <v>5.7850000000000001</v>
      </c>
      <c r="D60" s="62">
        <v>5.8049999999999997</v>
      </c>
      <c r="E60" s="62">
        <v>5.798</v>
      </c>
      <c r="F60" s="62">
        <v>5.8049999999999997</v>
      </c>
      <c r="G60" s="62" t="s">
        <v>621</v>
      </c>
      <c r="H60" s="63">
        <v>1132500</v>
      </c>
      <c r="I60" s="60" t="s">
        <v>19</v>
      </c>
      <c r="J60" s="56"/>
      <c r="K60" s="56"/>
    </row>
    <row r="61" spans="1:11" ht="14.25" thickTop="1" thickBot="1" x14ac:dyDescent="0.25">
      <c r="A61" s="60" t="s">
        <v>437</v>
      </c>
      <c r="B61" s="60" t="s">
        <v>394</v>
      </c>
      <c r="C61" s="62">
        <v>5</v>
      </c>
      <c r="D61" s="62">
        <v>5.03</v>
      </c>
      <c r="E61" s="62">
        <v>5.0140000000000002</v>
      </c>
      <c r="F61" s="62">
        <v>5</v>
      </c>
      <c r="G61" s="62" t="s">
        <v>613</v>
      </c>
      <c r="H61" s="63">
        <v>20987500</v>
      </c>
      <c r="I61" s="60" t="s">
        <v>19</v>
      </c>
      <c r="J61" s="56"/>
      <c r="K61" s="56"/>
    </row>
    <row r="62" spans="1:11" ht="14.25" thickTop="1" thickBot="1" x14ac:dyDescent="0.25">
      <c r="A62" s="60" t="s">
        <v>438</v>
      </c>
      <c r="B62" s="60" t="s">
        <v>364</v>
      </c>
      <c r="C62" s="62">
        <v>4.38</v>
      </c>
      <c r="D62" s="62">
        <v>4.4000000000000004</v>
      </c>
      <c r="E62" s="62">
        <v>4.3929999999999998</v>
      </c>
      <c r="F62" s="62">
        <v>4.38</v>
      </c>
      <c r="G62" s="62" t="s">
        <v>622</v>
      </c>
      <c r="H62" s="63">
        <v>2737500</v>
      </c>
      <c r="I62" s="60" t="s">
        <v>19</v>
      </c>
      <c r="J62" s="56"/>
      <c r="K62" s="56"/>
    </row>
    <row r="63" spans="1:11" ht="13.5" thickTop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4">
    <mergeCell ref="B9:B10"/>
    <mergeCell ref="D9:D10"/>
    <mergeCell ref="C9:C10"/>
    <mergeCell ref="H9:H10"/>
    <mergeCell ref="A54:I54"/>
    <mergeCell ref="A56:I56"/>
    <mergeCell ref="I9:I10"/>
    <mergeCell ref="F9:F10"/>
    <mergeCell ref="A15:I15"/>
    <mergeCell ref="A49:I49"/>
    <mergeCell ref="A11:I11"/>
    <mergeCell ref="G9:G10"/>
    <mergeCell ref="A13:I13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36991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COUNTIF($S$15:$S$4996,A6)</f>
        <v>11</v>
      </c>
      <c r="C6" s="21">
        <f>SUMIF($S$15:$S$4997,A6,$R$15:$R$4997)</f>
        <v>15455000</v>
      </c>
    </row>
    <row r="7" spans="1:20" x14ac:dyDescent="0.2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314</v>
      </c>
      <c r="I9" s="116" t="s">
        <v>315</v>
      </c>
    </row>
    <row r="10" spans="1:20" ht="10.5" customHeight="1" thickTop="1" x14ac:dyDescent="0.2">
      <c r="A10" s="69" t="s">
        <v>395</v>
      </c>
    </row>
    <row r="11" spans="1:20" ht="10.5" customHeight="1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623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624</v>
      </c>
      <c r="B16" s="74">
        <v>807118390</v>
      </c>
      <c r="C16" s="73"/>
      <c r="D16" s="73" t="s">
        <v>59</v>
      </c>
      <c r="E16" s="73" t="s">
        <v>36</v>
      </c>
      <c r="F16" s="73" t="s">
        <v>625</v>
      </c>
      <c r="G16" s="73" t="s">
        <v>307</v>
      </c>
      <c r="H16" s="72" t="s">
        <v>309</v>
      </c>
      <c r="I16" s="72" t="s">
        <v>626</v>
      </c>
      <c r="J16" s="73"/>
      <c r="K16" s="75"/>
      <c r="L16" s="73"/>
      <c r="M16" s="73" t="s">
        <v>443</v>
      </c>
      <c r="N16" s="75">
        <v>-2.5000000000000001E-3</v>
      </c>
      <c r="O16" s="73" t="s">
        <v>311</v>
      </c>
      <c r="P16" s="77">
        <v>10000</v>
      </c>
      <c r="Q16" s="73" t="s">
        <v>312</v>
      </c>
      <c r="R16" s="77">
        <v>1840000</v>
      </c>
      <c r="S16" s="73" t="s">
        <v>19</v>
      </c>
      <c r="T16" s="73" t="s">
        <v>627</v>
      </c>
    </row>
    <row r="17" spans="1:20" ht="24" thickTop="1" thickBot="1" x14ac:dyDescent="0.25">
      <c r="A17" s="72" t="s">
        <v>624</v>
      </c>
      <c r="B17" s="74">
        <v>182709986</v>
      </c>
      <c r="C17" s="73"/>
      <c r="D17" s="73" t="s">
        <v>59</v>
      </c>
      <c r="E17" s="73" t="s">
        <v>36</v>
      </c>
      <c r="F17" s="73" t="s">
        <v>625</v>
      </c>
      <c r="G17" s="73" t="s">
        <v>307</v>
      </c>
      <c r="H17" s="72" t="s">
        <v>309</v>
      </c>
      <c r="I17" s="72" t="s">
        <v>626</v>
      </c>
      <c r="J17" s="73"/>
      <c r="K17" s="75"/>
      <c r="L17" s="73"/>
      <c r="M17" s="73" t="s">
        <v>411</v>
      </c>
      <c r="N17" s="75">
        <v>0</v>
      </c>
      <c r="O17" s="73" t="s">
        <v>311</v>
      </c>
      <c r="P17" s="77">
        <v>5000</v>
      </c>
      <c r="Q17" s="73" t="s">
        <v>312</v>
      </c>
      <c r="R17" s="77">
        <v>920000</v>
      </c>
      <c r="S17" s="73" t="s">
        <v>19</v>
      </c>
      <c r="T17" s="73" t="s">
        <v>627</v>
      </c>
    </row>
    <row r="18" spans="1:20" ht="24" thickTop="1" thickBot="1" x14ac:dyDescent="0.25">
      <c r="A18" s="72" t="s">
        <v>624</v>
      </c>
      <c r="B18" s="74">
        <v>114301752</v>
      </c>
      <c r="C18" s="73"/>
      <c r="D18" s="73" t="s">
        <v>384</v>
      </c>
      <c r="E18" s="73" t="s">
        <v>36</v>
      </c>
      <c r="F18" s="73" t="s">
        <v>628</v>
      </c>
      <c r="G18" s="73" t="s">
        <v>307</v>
      </c>
      <c r="H18" s="72" t="s">
        <v>309</v>
      </c>
      <c r="I18" s="72" t="s">
        <v>626</v>
      </c>
      <c r="J18" s="73"/>
      <c r="K18" s="75"/>
      <c r="L18" s="73"/>
      <c r="M18" s="73" t="s">
        <v>411</v>
      </c>
      <c r="N18" s="75">
        <v>0.12</v>
      </c>
      <c r="O18" s="73" t="s">
        <v>311</v>
      </c>
      <c r="P18" s="77">
        <v>10000</v>
      </c>
      <c r="Q18" s="73" t="s">
        <v>312</v>
      </c>
      <c r="R18" s="77">
        <v>1840000</v>
      </c>
      <c r="S18" s="73" t="s">
        <v>19</v>
      </c>
      <c r="T18" s="73" t="s">
        <v>627</v>
      </c>
    </row>
    <row r="19" spans="1:20" ht="24" thickTop="1" thickBot="1" x14ac:dyDescent="0.25">
      <c r="A19" s="72" t="s">
        <v>624</v>
      </c>
      <c r="B19" s="74">
        <v>142546810</v>
      </c>
      <c r="C19" s="73"/>
      <c r="D19" s="73" t="s">
        <v>384</v>
      </c>
      <c r="E19" s="73" t="s">
        <v>36</v>
      </c>
      <c r="F19" s="73" t="s">
        <v>628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444</v>
      </c>
      <c r="N19" s="75">
        <v>-0.04</v>
      </c>
      <c r="O19" s="73" t="s">
        <v>311</v>
      </c>
      <c r="P19" s="77">
        <v>10000</v>
      </c>
      <c r="Q19" s="73" t="s">
        <v>312</v>
      </c>
      <c r="R19" s="77">
        <v>310000</v>
      </c>
      <c r="S19" s="73" t="s">
        <v>19</v>
      </c>
      <c r="T19" s="73" t="s">
        <v>627</v>
      </c>
    </row>
    <row r="20" spans="1:20" ht="24" thickTop="1" thickBot="1" x14ac:dyDescent="0.25">
      <c r="A20" s="72" t="s">
        <v>624</v>
      </c>
      <c r="B20" s="74">
        <v>20647580616</v>
      </c>
      <c r="C20" s="73"/>
      <c r="D20" s="73" t="s">
        <v>384</v>
      </c>
      <c r="E20" s="73" t="s">
        <v>27</v>
      </c>
      <c r="F20" s="73" t="s">
        <v>308</v>
      </c>
      <c r="G20" s="73" t="s">
        <v>394</v>
      </c>
      <c r="H20" s="72" t="s">
        <v>441</v>
      </c>
      <c r="I20" s="72" t="s">
        <v>442</v>
      </c>
      <c r="J20" s="73"/>
      <c r="K20" s="75"/>
      <c r="L20" s="73"/>
      <c r="M20" s="73" t="s">
        <v>444</v>
      </c>
      <c r="N20" s="75">
        <v>5.0149999999999997</v>
      </c>
      <c r="O20" s="73" t="s">
        <v>311</v>
      </c>
      <c r="P20" s="77">
        <v>10000</v>
      </c>
      <c r="Q20" s="73" t="s">
        <v>312</v>
      </c>
      <c r="R20" s="77">
        <v>3650000</v>
      </c>
      <c r="S20" s="73" t="s">
        <v>19</v>
      </c>
      <c r="T20" s="73" t="s">
        <v>313</v>
      </c>
    </row>
    <row r="21" spans="1:20" ht="24" thickTop="1" thickBot="1" x14ac:dyDescent="0.25">
      <c r="A21" s="72" t="s">
        <v>624</v>
      </c>
      <c r="B21" s="74">
        <v>557500354</v>
      </c>
      <c r="C21" s="73"/>
      <c r="D21" s="73" t="s">
        <v>384</v>
      </c>
      <c r="E21" s="73" t="s">
        <v>36</v>
      </c>
      <c r="F21" s="73" t="s">
        <v>628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411</v>
      </c>
      <c r="N21" s="75">
        <v>-4.4999999999999998E-2</v>
      </c>
      <c r="O21" s="73" t="s">
        <v>311</v>
      </c>
      <c r="P21" s="77">
        <v>10000</v>
      </c>
      <c r="Q21" s="73" t="s">
        <v>312</v>
      </c>
      <c r="R21" s="77">
        <v>310000</v>
      </c>
      <c r="S21" s="73" t="s">
        <v>19</v>
      </c>
      <c r="T21" s="73" t="s">
        <v>627</v>
      </c>
    </row>
    <row r="22" spans="1:20" ht="14.25" customHeight="1" thickTop="1" thickBot="1" x14ac:dyDescent="0.25">
      <c r="A22" s="72" t="s">
        <v>624</v>
      </c>
      <c r="B22" s="74">
        <v>665394820</v>
      </c>
      <c r="C22" s="73"/>
      <c r="D22" s="73" t="s">
        <v>384</v>
      </c>
      <c r="E22" s="73" t="s">
        <v>36</v>
      </c>
      <c r="F22" s="73" t="s">
        <v>628</v>
      </c>
      <c r="G22" s="73" t="s">
        <v>360</v>
      </c>
      <c r="H22" s="72" t="s">
        <v>629</v>
      </c>
      <c r="I22" s="72" t="s">
        <v>630</v>
      </c>
      <c r="J22" s="73"/>
      <c r="K22" s="75"/>
      <c r="L22" s="73"/>
      <c r="M22" s="73" t="s">
        <v>411</v>
      </c>
      <c r="N22" s="75">
        <v>0.16500000000000001</v>
      </c>
      <c r="O22" s="73" t="s">
        <v>311</v>
      </c>
      <c r="P22" s="77">
        <v>5000</v>
      </c>
      <c r="Q22" s="73" t="s">
        <v>312</v>
      </c>
      <c r="R22" s="77">
        <v>755000</v>
      </c>
      <c r="S22" s="73" t="s">
        <v>19</v>
      </c>
      <c r="T22" s="73" t="s">
        <v>627</v>
      </c>
    </row>
    <row r="23" spans="1:20" ht="24" thickTop="1" thickBot="1" x14ac:dyDescent="0.25">
      <c r="A23" s="72" t="s">
        <v>624</v>
      </c>
      <c r="B23" s="74">
        <v>112311350</v>
      </c>
      <c r="C23" s="73"/>
      <c r="D23" s="73" t="s">
        <v>59</v>
      </c>
      <c r="E23" s="73" t="s">
        <v>427</v>
      </c>
      <c r="F23" s="73" t="s">
        <v>625</v>
      </c>
      <c r="G23" s="73" t="s">
        <v>307</v>
      </c>
      <c r="H23" s="72" t="s">
        <v>309</v>
      </c>
      <c r="I23" s="72" t="s">
        <v>626</v>
      </c>
      <c r="J23" s="73"/>
      <c r="K23" s="75"/>
      <c r="L23" s="73"/>
      <c r="M23" s="73" t="s">
        <v>411</v>
      </c>
      <c r="N23" s="75">
        <v>-2.5000000000000001E-3</v>
      </c>
      <c r="O23" s="73" t="s">
        <v>311</v>
      </c>
      <c r="P23" s="77">
        <v>10000</v>
      </c>
      <c r="Q23" s="73" t="s">
        <v>312</v>
      </c>
      <c r="R23" s="77">
        <v>1840000</v>
      </c>
      <c r="S23" s="73" t="s">
        <v>19</v>
      </c>
      <c r="T23" s="73" t="s">
        <v>627</v>
      </c>
    </row>
    <row r="24" spans="1:20" ht="24" thickTop="1" thickBot="1" x14ac:dyDescent="0.25">
      <c r="A24" s="72" t="s">
        <v>624</v>
      </c>
      <c r="B24" s="74">
        <v>173944995</v>
      </c>
      <c r="C24" s="73"/>
      <c r="D24" s="73" t="s">
        <v>59</v>
      </c>
      <c r="E24" s="73" t="s">
        <v>36</v>
      </c>
      <c r="F24" s="73" t="s">
        <v>625</v>
      </c>
      <c r="G24" s="73" t="s">
        <v>307</v>
      </c>
      <c r="H24" s="72" t="s">
        <v>309</v>
      </c>
      <c r="I24" s="72" t="s">
        <v>626</v>
      </c>
      <c r="J24" s="73"/>
      <c r="K24" s="75"/>
      <c r="L24" s="73"/>
      <c r="M24" s="73" t="s">
        <v>631</v>
      </c>
      <c r="N24" s="75">
        <v>5.0000000000000001E-3</v>
      </c>
      <c r="O24" s="73" t="s">
        <v>311</v>
      </c>
      <c r="P24" s="77">
        <v>10000</v>
      </c>
      <c r="Q24" s="73" t="s">
        <v>312</v>
      </c>
      <c r="R24" s="77">
        <v>1840000</v>
      </c>
      <c r="S24" s="73" t="s">
        <v>19</v>
      </c>
      <c r="T24" s="73" t="s">
        <v>627</v>
      </c>
    </row>
    <row r="25" spans="1:20" ht="14.25" customHeight="1" thickTop="1" thickBot="1" x14ac:dyDescent="0.25">
      <c r="A25" s="72" t="s">
        <v>624</v>
      </c>
      <c r="B25" s="74">
        <v>665080940</v>
      </c>
      <c r="C25" s="73"/>
      <c r="D25" s="73" t="s">
        <v>384</v>
      </c>
      <c r="E25" s="73" t="s">
        <v>36</v>
      </c>
      <c r="F25" s="73" t="s">
        <v>625</v>
      </c>
      <c r="G25" s="76">
        <v>37012</v>
      </c>
      <c r="H25" s="72" t="s">
        <v>309</v>
      </c>
      <c r="I25" s="72" t="s">
        <v>310</v>
      </c>
      <c r="J25" s="73"/>
      <c r="K25" s="75"/>
      <c r="L25" s="73"/>
      <c r="M25" s="73" t="s">
        <v>631</v>
      </c>
      <c r="N25" s="75">
        <v>-0.01</v>
      </c>
      <c r="O25" s="73" t="s">
        <v>311</v>
      </c>
      <c r="P25" s="77">
        <v>10000</v>
      </c>
      <c r="Q25" s="73" t="s">
        <v>312</v>
      </c>
      <c r="R25" s="77">
        <v>310000</v>
      </c>
      <c r="S25" s="73" t="s">
        <v>19</v>
      </c>
      <c r="T25" s="73" t="s">
        <v>627</v>
      </c>
    </row>
    <row r="26" spans="1:20" ht="24" thickTop="1" thickBot="1" x14ac:dyDescent="0.25">
      <c r="A26" s="72" t="s">
        <v>624</v>
      </c>
      <c r="B26" s="74">
        <v>457659614</v>
      </c>
      <c r="C26" s="73"/>
      <c r="D26" s="73" t="s">
        <v>384</v>
      </c>
      <c r="E26" s="73" t="s">
        <v>427</v>
      </c>
      <c r="F26" s="73" t="s">
        <v>625</v>
      </c>
      <c r="G26" s="73" t="s">
        <v>307</v>
      </c>
      <c r="H26" s="72" t="s">
        <v>309</v>
      </c>
      <c r="I26" s="72" t="s">
        <v>626</v>
      </c>
      <c r="J26" s="73"/>
      <c r="K26" s="75"/>
      <c r="L26" s="73"/>
      <c r="M26" s="73" t="s">
        <v>411</v>
      </c>
      <c r="N26" s="75">
        <v>-2.5000000000000001E-3</v>
      </c>
      <c r="O26" s="73" t="s">
        <v>311</v>
      </c>
      <c r="P26" s="77">
        <v>10000</v>
      </c>
      <c r="Q26" s="73" t="s">
        <v>312</v>
      </c>
      <c r="R26" s="77">
        <v>1840000</v>
      </c>
      <c r="S26" s="73" t="s">
        <v>19</v>
      </c>
      <c r="T26" s="73" t="s">
        <v>627</v>
      </c>
    </row>
    <row r="27" spans="1:20" ht="14.25" customHeight="1" thickTop="1" thickBot="1" x14ac:dyDescent="0.25">
      <c r="A27" s="179" t="s">
        <v>632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1"/>
    </row>
    <row r="28" spans="1:20" ht="13.5" thickTop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27:T27"/>
  </mergeCells>
  <phoneticPr fontId="0" type="noConversion"/>
  <hyperlinks>
    <hyperlink ref="B16" r:id="rId1" display="https://www.intcx.com/ReportServlet/any.class?operation=confirm&amp;dealID=807118390&amp;dt=Apr-10-01"/>
    <hyperlink ref="B17" r:id="rId2" display="https://www.intcx.com/ReportServlet/any.class?operation=confirm&amp;dealID=182709986&amp;dt=Apr-10-01"/>
    <hyperlink ref="B18" r:id="rId3" display="https://www.intcx.com/ReportServlet/any.class?operation=confirm&amp;dealID=114301752&amp;dt=Apr-10-01"/>
    <hyperlink ref="B19" r:id="rId4" display="https://www.intcx.com/ReportServlet/any.class?operation=confirm&amp;dealID=142546810&amp;dt=Apr-10-01"/>
    <hyperlink ref="B20" r:id="rId5" display="https://www.intcx.com/ReportServlet/any.class?operation=confirm&amp;dealID=20647580616&amp;dt=Apr-10-01"/>
    <hyperlink ref="B21" r:id="rId6" display="https://www.intcx.com/ReportServlet/any.class?operation=confirm&amp;dealID=557500354&amp;dt=Apr-10-01"/>
    <hyperlink ref="B22" r:id="rId7" display="https://www.intcx.com/ReportServlet/any.class?operation=confirm&amp;dealID=665394820&amp;dt=Apr-10-01"/>
    <hyperlink ref="B23" r:id="rId8" display="https://www.intcx.com/ReportServlet/any.class?operation=confirm&amp;dealID=112311350&amp;dt=Apr-10-01"/>
    <hyperlink ref="B24" r:id="rId9" display="https://www.intcx.com/ReportServlet/any.class?operation=confirm&amp;dealID=173944995&amp;dt=Apr-10-01"/>
    <hyperlink ref="B25" r:id="rId10" display="https://www.intcx.com/ReportServlet/any.class?operation=confirm&amp;dealID=665080940&amp;dt=Apr-10-01"/>
    <hyperlink ref="B26" r:id="rId11" display="https://www.intcx.com/ReportServlet/any.class?operation=confirm&amp;dealID=457659614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36991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9</v>
      </c>
      <c r="C6" s="21">
        <f>SUMIF($S$15:$S$4979,A6,$R$15:$R$4979)</f>
        <v>91200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314</v>
      </c>
      <c r="I9" s="116" t="s">
        <v>315</v>
      </c>
    </row>
    <row r="10" spans="1:26" ht="12.75" customHeight="1" thickTop="1" x14ac:dyDescent="0.2">
      <c r="A10" s="69" t="s">
        <v>354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40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623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624</v>
      </c>
      <c r="B16" s="74">
        <v>721042913</v>
      </c>
      <c r="C16" s="73"/>
      <c r="D16" s="73" t="s">
        <v>59</v>
      </c>
      <c r="E16" s="73" t="s">
        <v>10</v>
      </c>
      <c r="F16" s="73" t="s">
        <v>633</v>
      </c>
      <c r="G16" s="73" t="s">
        <v>12</v>
      </c>
      <c r="H16" s="72" t="s">
        <v>445</v>
      </c>
      <c r="I16" s="72" t="s">
        <v>445</v>
      </c>
      <c r="J16" s="73"/>
      <c r="K16" s="75"/>
      <c r="L16" s="73"/>
      <c r="M16" s="73" t="s">
        <v>634</v>
      </c>
      <c r="N16" s="75">
        <v>60.5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447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624</v>
      </c>
      <c r="B17" s="74">
        <v>158284183</v>
      </c>
      <c r="C17" s="73"/>
      <c r="D17" s="73" t="s">
        <v>59</v>
      </c>
      <c r="E17" s="73" t="s">
        <v>10</v>
      </c>
      <c r="F17" s="73" t="s">
        <v>67</v>
      </c>
      <c r="G17" s="73" t="s">
        <v>12</v>
      </c>
      <c r="H17" s="72" t="s">
        <v>445</v>
      </c>
      <c r="I17" s="72" t="s">
        <v>445</v>
      </c>
      <c r="J17" s="73"/>
      <c r="K17" s="75"/>
      <c r="L17" s="73"/>
      <c r="M17" s="73" t="s">
        <v>635</v>
      </c>
      <c r="N17" s="75">
        <v>66.5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636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624</v>
      </c>
      <c r="B18" s="74">
        <v>396881283</v>
      </c>
      <c r="C18" s="73"/>
      <c r="D18" s="73" t="s">
        <v>59</v>
      </c>
      <c r="E18" s="73" t="s">
        <v>10</v>
      </c>
      <c r="F18" s="73" t="s">
        <v>67</v>
      </c>
      <c r="G18" s="73" t="s">
        <v>12</v>
      </c>
      <c r="H18" s="72" t="s">
        <v>445</v>
      </c>
      <c r="I18" s="72" t="s">
        <v>445</v>
      </c>
      <c r="J18" s="73"/>
      <c r="K18" s="75"/>
      <c r="L18" s="73"/>
      <c r="M18" s="73" t="s">
        <v>637</v>
      </c>
      <c r="N18" s="75">
        <v>67.25</v>
      </c>
      <c r="O18" s="73" t="s">
        <v>65</v>
      </c>
      <c r="P18" s="75">
        <v>50</v>
      </c>
      <c r="Q18" s="73" t="s">
        <v>66</v>
      </c>
      <c r="R18" s="75">
        <v>800</v>
      </c>
      <c r="S18" s="73" t="s">
        <v>13</v>
      </c>
      <c r="T18" s="73" t="s">
        <v>636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624</v>
      </c>
      <c r="B19" s="74">
        <v>118080930</v>
      </c>
      <c r="C19" s="73"/>
      <c r="D19" s="73" t="s">
        <v>384</v>
      </c>
      <c r="E19" s="73" t="s">
        <v>10</v>
      </c>
      <c r="F19" s="73" t="s">
        <v>67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443</v>
      </c>
      <c r="N19" s="75">
        <v>52.3</v>
      </c>
      <c r="O19" s="73" t="s">
        <v>65</v>
      </c>
      <c r="P19" s="75">
        <v>50</v>
      </c>
      <c r="Q19" s="73" t="s">
        <v>66</v>
      </c>
      <c r="R19" s="77">
        <v>17600</v>
      </c>
      <c r="S19" s="73" t="s">
        <v>13</v>
      </c>
      <c r="T19" s="73" t="s">
        <v>396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624</v>
      </c>
      <c r="B20" s="74">
        <v>879284706</v>
      </c>
      <c r="C20" s="73"/>
      <c r="D20" s="73" t="s">
        <v>384</v>
      </c>
      <c r="E20" s="73" t="s">
        <v>10</v>
      </c>
      <c r="F20" s="73" t="s">
        <v>67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412</v>
      </c>
      <c r="N20" s="75">
        <v>52.25</v>
      </c>
      <c r="O20" s="73" t="s">
        <v>65</v>
      </c>
      <c r="P20" s="75">
        <v>50</v>
      </c>
      <c r="Q20" s="73" t="s">
        <v>66</v>
      </c>
      <c r="R20" s="77">
        <v>17600</v>
      </c>
      <c r="S20" s="73" t="s">
        <v>13</v>
      </c>
      <c r="T20" s="73" t="s">
        <v>396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624</v>
      </c>
      <c r="B21" s="74">
        <v>146636891</v>
      </c>
      <c r="C21" s="73"/>
      <c r="D21" s="73" t="s">
        <v>384</v>
      </c>
      <c r="E21" s="73" t="s">
        <v>10</v>
      </c>
      <c r="F21" s="73" t="s">
        <v>638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365</v>
      </c>
      <c r="N21" s="75">
        <v>48.5</v>
      </c>
      <c r="O21" s="73" t="s">
        <v>65</v>
      </c>
      <c r="P21" s="75">
        <v>50</v>
      </c>
      <c r="Q21" s="73" t="s">
        <v>66</v>
      </c>
      <c r="R21" s="77">
        <v>17600</v>
      </c>
      <c r="S21" s="73" t="s">
        <v>13</v>
      </c>
      <c r="T21" s="73" t="s">
        <v>636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624</v>
      </c>
      <c r="B22" s="74">
        <v>139888578</v>
      </c>
      <c r="C22" s="73"/>
      <c r="D22" s="73" t="s">
        <v>384</v>
      </c>
      <c r="E22" s="73" t="s">
        <v>10</v>
      </c>
      <c r="F22" s="73" t="s">
        <v>67</v>
      </c>
      <c r="G22" s="76">
        <v>37012</v>
      </c>
      <c r="H22" s="72" t="s">
        <v>309</v>
      </c>
      <c r="I22" s="72" t="s">
        <v>310</v>
      </c>
      <c r="J22" s="73"/>
      <c r="K22" s="75"/>
      <c r="L22" s="73"/>
      <c r="M22" s="73" t="s">
        <v>412</v>
      </c>
      <c r="N22" s="75">
        <v>52.15</v>
      </c>
      <c r="O22" s="73" t="s">
        <v>65</v>
      </c>
      <c r="P22" s="75">
        <v>50</v>
      </c>
      <c r="Q22" s="73" t="s">
        <v>66</v>
      </c>
      <c r="R22" s="77">
        <v>17600</v>
      </c>
      <c r="S22" s="73" t="s">
        <v>13</v>
      </c>
      <c r="T22" s="73" t="s">
        <v>396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624</v>
      </c>
      <c r="B23" s="74">
        <v>355589592</v>
      </c>
      <c r="C23" s="73"/>
      <c r="D23" s="73" t="s">
        <v>59</v>
      </c>
      <c r="E23" s="73" t="s">
        <v>10</v>
      </c>
      <c r="F23" s="73" t="s">
        <v>67</v>
      </c>
      <c r="G23" s="76">
        <v>37043</v>
      </c>
      <c r="H23" s="72" t="s">
        <v>439</v>
      </c>
      <c r="I23" s="72" t="s">
        <v>440</v>
      </c>
      <c r="J23" s="73"/>
      <c r="K23" s="75"/>
      <c r="L23" s="73"/>
      <c r="M23" s="73" t="s">
        <v>639</v>
      </c>
      <c r="N23" s="75">
        <v>78</v>
      </c>
      <c r="O23" s="73" t="s">
        <v>65</v>
      </c>
      <c r="P23" s="75">
        <v>50</v>
      </c>
      <c r="Q23" s="73" t="s">
        <v>66</v>
      </c>
      <c r="R23" s="77">
        <v>16800</v>
      </c>
      <c r="S23" s="73" t="s">
        <v>13</v>
      </c>
      <c r="T23" s="73" t="s">
        <v>396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72" t="s">
        <v>624</v>
      </c>
      <c r="B24" s="74">
        <v>150417411</v>
      </c>
      <c r="C24" s="73"/>
      <c r="D24" s="73" t="s">
        <v>59</v>
      </c>
      <c r="E24" s="73" t="s">
        <v>10</v>
      </c>
      <c r="F24" s="73" t="s">
        <v>413</v>
      </c>
      <c r="G24" s="73" t="s">
        <v>400</v>
      </c>
      <c r="H24" s="72" t="s">
        <v>640</v>
      </c>
      <c r="I24" s="72" t="s">
        <v>446</v>
      </c>
      <c r="J24" s="73"/>
      <c r="K24" s="75"/>
      <c r="L24" s="73"/>
      <c r="M24" s="73" t="s">
        <v>634</v>
      </c>
      <c r="N24" s="75">
        <v>64</v>
      </c>
      <c r="O24" s="73" t="s">
        <v>65</v>
      </c>
      <c r="P24" s="75">
        <v>50</v>
      </c>
      <c r="Q24" s="73" t="s">
        <v>66</v>
      </c>
      <c r="R24" s="77">
        <v>1600</v>
      </c>
      <c r="S24" s="73" t="s">
        <v>13</v>
      </c>
      <c r="T24" s="73" t="s">
        <v>447</v>
      </c>
      <c r="U24" s="56"/>
      <c r="V24" s="56"/>
      <c r="W24" s="56"/>
      <c r="X24" s="56"/>
      <c r="Y24" s="56"/>
      <c r="Z24" s="56"/>
    </row>
    <row r="25" spans="1:26" ht="14.25" thickTop="1" thickBot="1" x14ac:dyDescent="0.25">
      <c r="A25" s="179" t="s">
        <v>632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1"/>
      <c r="U25" s="56"/>
      <c r="V25" s="56"/>
      <c r="W25" s="56"/>
      <c r="X25" s="56"/>
      <c r="Y25" s="56"/>
      <c r="Z25" s="56"/>
    </row>
    <row r="26" spans="1:26" ht="13.5" thickTop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5:T25"/>
  </mergeCells>
  <phoneticPr fontId="0" type="noConversion"/>
  <hyperlinks>
    <hyperlink ref="B16" r:id="rId1" display="https://www.intcx.com/ReportServlet/any.class?operation=confirm&amp;dealID=721042913&amp;dt=Apr-10-01"/>
    <hyperlink ref="B17" r:id="rId2" display="https://www.intcx.com/ReportServlet/any.class?operation=confirm&amp;dealID=158284183&amp;dt=Apr-10-01"/>
    <hyperlink ref="B18" r:id="rId3" display="https://www.intcx.com/ReportServlet/any.class?operation=confirm&amp;dealID=396881283&amp;dt=Apr-10-01"/>
    <hyperlink ref="B19" r:id="rId4" display="https://www.intcx.com/ReportServlet/any.class?operation=confirm&amp;dealID=118080930&amp;dt=Apr-10-01"/>
    <hyperlink ref="B20" r:id="rId5" display="https://www.intcx.com/ReportServlet/any.class?operation=confirm&amp;dealID=879284706&amp;dt=Apr-10-01"/>
    <hyperlink ref="B21" r:id="rId6" display="https://www.intcx.com/ReportServlet/any.class?operation=confirm&amp;dealID=146636891&amp;dt=Apr-10-01"/>
    <hyperlink ref="B22" r:id="rId7" display="https://www.intcx.com/ReportServlet/any.class?operation=confirm&amp;dealID=139888578&amp;dt=Apr-10-01"/>
    <hyperlink ref="B23" r:id="rId8" display="https://www.intcx.com/ReportServlet/any.class?operation=confirm&amp;dealID=355589592&amp;dt=Apr-10-01"/>
    <hyperlink ref="B24" r:id="rId9" display="https://www.intcx.com/ReportServlet/any.class?operation=confirm&amp;dealID=150417411&amp;dt=Apr-1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36991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5" thickTop="1" x14ac:dyDescent="0.2">
      <c r="A10" s="69" t="s">
        <v>641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623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2023-09-17T12:48:13Z</dcterms:modified>
</cp:coreProperties>
</file>