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4BAA5A-4CA1-41A6-BCFD-F4E7366DB07B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<sst xmlns="http://schemas.openxmlformats.org/spreadsheetml/2006/main" count="392" uniqueCount="143">
  <si>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</si>
  <si>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</si>
  <si>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</si>
  <si>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</si>
  <si>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</si>
  <si>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</si>
  <si>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</si>
  <si>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</si>
  <si>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</si>
  <si>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</si>
  <si>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</si>
  <si>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</si>
  <si>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</si>
  <si>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</si>
  <si>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</si>
  <si>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</si>
  <si>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</si>
  <si>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</si>
  <si>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</si>
  <si>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</si>
  <si>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</si>
  <si>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</si>
  <si>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</si>
  <si>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</si>
  <si>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</si>
  <si>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</si>
  <si>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</si>
  <si>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</si>
  <si>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</si>
  <si>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</si>
  <si>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</si>
  <si>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</si>
  <si>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</si>
  <si>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</si>
  <si>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</si>
  <si>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</si>
  <si>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</si>
  <si>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</si>
  <si>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</si>
  <si>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</si>
  <si>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</si>
  <si>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</si>
  <si>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</si>
  <si>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</si>
  <si>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</si>
  <si>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</si>
  <si>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</si>
  <si>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</si>
  <si>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</si>
  <si>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</si>
  <si>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</si>
  <si>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</si>
  <si>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</si>
  <si>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</si>
  <si>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</si>
  <si>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</si>
  <si>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</si>
  <si>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</si>
  <si>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</si>
  <si>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</si>
  <si>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</si>
  <si>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</si>
  <si>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</si>
  <si>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</si>
  <si>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</si>
  <si>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</si>
  <si>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</si>
  <si>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</si>
  <si>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</si>
  <si>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</si>
  <si>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</si>
  <si>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</si>
  <si>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</si>
  <si>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</si>
  <si>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</si>
  <si>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</si>
  <si>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</si>
  <si>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</si>
  <si>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</si>
  <si>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</si>
  <si>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</si>
  <si>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</si>
  <si>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</si>
  <si>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</si>
  <si>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</si>
  <si>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</si>
  <si>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</si>
  <si>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</si>
  <si>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</si>
  <si>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</si>
  <si>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</si>
  <si>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</si>
  <si>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</si>
  <si>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</si>
  <si>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</si>
  <si>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</si>
  <si>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</si>
  <si>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</si>
  <si>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</si>
  <si>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</si>
  <si>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</si>
  <si>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</si>
  <si>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</si>
  <si>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</si>
  <si>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</si>
  <si>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</si>
  <si>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</si>
  <si>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</si>
  <si>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</si>
  <si>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</t>
  </si>
  <si>
    <t>T.</t>
  </si>
  <si>
    <t>456-60-6258</t>
  </si>
  <si>
    <t>0011</t>
  </si>
  <si>
    <t>EB5004A</t>
  </si>
  <si>
    <t>713-853-6088</t>
  </si>
  <si>
    <t>100044</t>
  </si>
  <si>
    <t>52503500</t>
  </si>
  <si>
    <t>52004500</t>
  </si>
  <si>
    <t>52003500</t>
  </si>
  <si>
    <t>D</t>
  </si>
  <si>
    <t>Vincent's Restaurant</t>
  </si>
  <si>
    <t xml:space="preserve">Office of the Chairman personnel - Vanessa </t>
  </si>
  <si>
    <t>Groscrand, Rosalee Fleming and Bobbie Power</t>
  </si>
  <si>
    <t>who is Cindy Olson's assistant.</t>
  </si>
  <si>
    <t>Update on organization changes</t>
  </si>
  <si>
    <t>Southwestern Bell - monthly charge for fax machine at Fleming home for June 2000</t>
  </si>
  <si>
    <t>Southwestern Bell - monthly charge for fax machine at Fleming home for July 2000</t>
  </si>
  <si>
    <t>Southwestern Bell - monthly charge for fax machine at Fleming home for August 2000</t>
  </si>
  <si>
    <t>Southwestern Bell - monthly charge for fax machine at Fleming home for October 2000</t>
  </si>
  <si>
    <t>Southwestern Bell - monthly charge for fax machine at Fleming home for September 2000</t>
  </si>
  <si>
    <t>Tip to bellman to take bags to room and to get ice at the Breakers</t>
  </si>
  <si>
    <t>Tip to bellman to take bags to room and to get ice at the Four Seasons - had to</t>
  </si>
  <si>
    <t>change hotels due to power outage.</t>
  </si>
  <si>
    <t>10/5-8/2000</t>
  </si>
  <si>
    <t xml:space="preserve">Roundtrip to the airport for trip to Palm Beach, Florida for the board meeting - 20 miles </t>
  </si>
  <si>
    <t>52002500</t>
  </si>
  <si>
    <t>Lucy Davila, R.M.T. - tip to massage therapist for giving massages to Office of the Chairman</t>
  </si>
  <si>
    <t>employees (see attached list).</t>
  </si>
  <si>
    <t>Valet parking tip for the Enron Advisory Council at the Four Seasons</t>
  </si>
  <si>
    <t>Valet Parking tip at Four Seasons for the board meeting</t>
  </si>
  <si>
    <t>Roundtrip mileage to the airport to take Mr. Lay's mail - 20 miles</t>
  </si>
  <si>
    <t>3</t>
  </si>
  <si>
    <t>American Express - flowers for Katherine Chisley for her birthday.  Relief receptionist on 50th floor.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</si>
</sst>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6820A97D-4E96-2FBE-AA2E-9E6677418D66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DB2057A9-5488-7401-F9F1-970E3D3342DE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97E81A0-2FC3-34AB-2903-75BB1E15B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DFAE1B2-04BC-FFF9-96E6-104FB11E41ED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6145D73-1443-0D82-E845-7C72A9476C8C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D3D26EE1-CB85-21B9-DF1F-A49A0ED7987E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2D7852BE-C0A7-4FBB-1C2A-010E6052AF90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DA28658-8528-80E4-6FAF-A2B2E3C60C54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3754D034-6378-DBD8-A5C3-1B62B46B0D37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844C64FF-1D9F-7FE5-5BB0-808672795982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CF40F81-4129-65F9-626F-99C3EF4BD95E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304C0445-F16B-3C82-2F63-1CDF116311F9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40531102-8255-F2A2-1287-7B34DE45F5DD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8A3E4336-3941-2C34-89F1-C724830A29BC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5D0F814F-611E-1ECB-34BA-3FD5460C6992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C04C21A-9DF9-8D26-E508-D5AEA636B28B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1640CDCE-6970-44AD-5B53-26E0EF0C811F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234A7D1C-E40F-AD90-4E7F-F8AB8E1D20F0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4604123F-59E5-FD50-DD8C-9EBBEFCB5E9B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26F066A6-6EB6-32A8-57B5-5304EFDA101E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238B787C-3C3E-C398-D45C-85022995230D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06E3FF87-C795-154D-3491-A7CF7141237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DCF9DE5A-915F-DF19-D83E-AD57BC233CFA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626835A9-AB42-1C84-1342-455AA1EAE2C6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D311912D-BDB7-3516-7862-A7ECB795A646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2B8CF5D7-41B7-1A69-B74E-A1AE3E788CA1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8B0BD126-4658-84F3-359E-710DE0CDC48E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0199C695-E8B5-9CB7-67BB-EF62DBD344AC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91938283-96AA-9F4B-F678-7E4309E75C10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93B1B767-C1E5-D681-BF9A-A16A6CF985EA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324B13E8-B73E-8262-2F0C-5E08F0E9EC61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B8602515-5A13-CB5D-CB76-C832FD1B7B5E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3C14D6ED-4D26-E9FE-D5E0-77A8D54A96BA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D82BD1E3-6BCE-5E5F-D1D3-80797A874A44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2995E9B3-5FF8-3822-67A8-6E324CF1F410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177.25</v>
      </c>
      <c r="B3" s="351" t="str">
        <f>'Short Form'!A29</f>
        <v>52004500</v>
      </c>
      <c r="C3" s="293" t="str">
        <f>'Short Form'!B29</f>
        <v>0011</v>
      </c>
      <c r="D3" s="389" t="str">
        <f>'Short Form'!C29</f>
        <v>100044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136.51</v>
      </c>
      <c r="B5" s="293" t="str">
        <f>'Short Form'!A44</f>
        <v>52503500</v>
      </c>
      <c r="C5" s="293" t="str">
        <f>'Short Form'!B44</f>
        <v>0011</v>
      </c>
      <c r="D5" s="389" t="str">
        <f>'Short Form'!C44</f>
        <v>100044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26.5</v>
      </c>
      <c r="B7" s="293" t="str">
        <f>'Travel Form'!B49</f>
        <v>52004500</v>
      </c>
      <c r="C7" s="293" t="str">
        <f>'Travel Form'!C49</f>
        <v>0011</v>
      </c>
      <c r="D7" s="389" t="str">
        <f>'Travel Form'!D49:G49</f>
        <v>100044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40</v>
      </c>
      <c r="B19" s="293" t="str">
        <f>'Misc. Exp. Sup'!B49</f>
        <v>52002500</v>
      </c>
      <c r="C19" s="351" t="str">
        <f>'Misc. Exp. Sup'!C49</f>
        <v>0011</v>
      </c>
      <c r="D19" s="390" t="str">
        <f>'Misc. Exp. Sup'!D49</f>
        <v>100044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12.5</v>
      </c>
      <c r="B21" s="293" t="str">
        <f>'Misc. Exp. Sup'!B51</f>
        <v>52003500</v>
      </c>
      <c r="C21" s="293" t="str">
        <f>'Misc. Exp. Sup'!C51</f>
        <v>0011</v>
      </c>
      <c r="D21" s="389" t="str">
        <f>'Misc. Exp. Sup'!D51</f>
        <v>100044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57.37</v>
      </c>
      <c r="B23" s="293" t="str">
        <f>'Misc. Exp. Sup'!B53</f>
        <v>52003500</v>
      </c>
      <c r="C23" s="293" t="str">
        <f>'Misc. Exp. Sup'!C53</f>
        <v>0011</v>
      </c>
      <c r="D23" s="389" t="str">
        <f>'Misc. Exp. Sup'!D53</f>
        <v>100044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">
      <c r="A43" s="370">
        <f>SUM(A3:A42)</f>
        <v>450.13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C8" sqref="C8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36825</v>
      </c>
      <c r="P2" s="261">
        <f ca="1">TODAY()</f>
        <v>36829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 t="s">
        <v>111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112</v>
      </c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 t="s">
        <v>114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36699</v>
      </c>
      <c r="B14" s="135" t="s">
        <v>119</v>
      </c>
      <c r="C14" s="126" t="s">
        <v>120</v>
      </c>
      <c r="D14" s="155"/>
      <c r="E14" s="155"/>
      <c r="F14" s="156"/>
      <c r="G14" s="157"/>
      <c r="H14" s="265" t="s">
        <v>121</v>
      </c>
      <c r="I14" s="262"/>
      <c r="J14" s="263"/>
      <c r="K14" s="263"/>
      <c r="L14" s="259">
        <v>177.25</v>
      </c>
      <c r="M14" s="196"/>
      <c r="N14" s="189">
        <f>IF(M14=" ",L14*1,L14*M14)</f>
        <v>177.25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 t="s">
        <v>124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 t="s">
        <v>123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177.25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117</v>
      </c>
      <c r="B29" s="299" t="s">
        <v>112</v>
      </c>
      <c r="C29" s="400" t="s">
        <v>115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177.25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36694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36724</v>
      </c>
      <c r="B35" s="129" t="s">
        <v>126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25.47</v>
      </c>
      <c r="M35" s="196"/>
      <c r="N35" s="189">
        <f>IF(M35=" ",L35*1,L35*M35)</f>
        <v>25.47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36755</v>
      </c>
      <c r="B36" s="129" t="s">
        <v>127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21.65</v>
      </c>
      <c r="M36" s="196"/>
      <c r="N36" s="189">
        <f t="shared" si="1"/>
        <v>21.65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>
        <v>36786</v>
      </c>
      <c r="B37" s="129" t="s">
        <v>129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23.3</v>
      </c>
      <c r="M37" s="196"/>
      <c r="N37" s="189">
        <f t="shared" si="1"/>
        <v>23.3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>
        <v>36817</v>
      </c>
      <c r="B38" s="129" t="s">
        <v>128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38.799999999999997</v>
      </c>
      <c r="M38" s="196"/>
      <c r="N38" s="189">
        <f>IF(M38=" ",L38*1,L38*M38)</f>
        <v>38.799999999999997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136.51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109.87</v>
      </c>
    </row>
    <row r="44" spans="1:64" ht="24" customHeight="1" x14ac:dyDescent="0.2">
      <c r="A44" s="299" t="s">
        <v>116</v>
      </c>
      <c r="B44" s="299" t="s">
        <v>112</v>
      </c>
      <c r="C44" s="395" t="s">
        <v>115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246.38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26.5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450.13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450.13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036825</v>
      </c>
      <c r="D62" s="110" t="str">
        <f>TEXT($K$6,"###-##-####")</f>
        <v>456-60-6258</v>
      </c>
      <c r="E62" s="251" t="str">
        <f>TEXT($N$52,"######0.00")</f>
        <v>450.13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8" zoomScale="80" workbookViewId="0">
      <selection activeCell="N51" sqref="N51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 t="s">
        <v>133</v>
      </c>
      <c r="C12" s="137" t="s">
        <v>134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</v>
      </c>
      <c r="N12" s="258">
        <v>0.32500000000000001</v>
      </c>
      <c r="O12" s="189">
        <f t="shared" ref="O12:O27" si="0">IF(N12=" ",M12*1,M12*N12)</f>
        <v>6.5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36804</v>
      </c>
      <c r="C13" s="124" t="s">
        <v>130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10</v>
      </c>
      <c r="N13" s="258"/>
      <c r="O13" s="189">
        <f t="shared" si="0"/>
        <v>10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36805</v>
      </c>
      <c r="C14" s="124" t="s">
        <v>131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 t="s">
        <v>132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26.5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117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26.5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26.5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34" zoomScale="80" workbookViewId="0">
      <selection activeCell="H54" sqref="H54:I54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36740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40</v>
      </c>
      <c r="N10" s="257"/>
      <c r="O10" s="189">
        <f>IF(N10=" ",M10*1,M10*N10)</f>
        <v>40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62</v>
      </c>
      <c r="B12" s="148">
        <v>36780</v>
      </c>
      <c r="C12" s="124" t="s">
        <v>140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20</v>
      </c>
      <c r="N12" s="257">
        <v>0.32500000000000001</v>
      </c>
      <c r="O12" s="189">
        <f>IF(N12=" ",M12*1,M12*N12)</f>
        <v>6.5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 t="s">
        <v>62</v>
      </c>
      <c r="B13" s="148">
        <v>36745</v>
      </c>
      <c r="C13" s="124" t="s">
        <v>139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</v>
      </c>
      <c r="N13" s="257"/>
      <c r="O13" s="189">
        <f t="shared" ref="O13:O25" si="0">IF(N13=" ",M13*1,M13*N13)</f>
        <v>3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 t="s">
        <v>62</v>
      </c>
      <c r="B14" s="148">
        <v>36776</v>
      </c>
      <c r="C14" s="124" t="s">
        <v>138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3</v>
      </c>
      <c r="N14" s="257"/>
      <c r="O14" s="189">
        <f t="shared" si="0"/>
        <v>3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 t="s">
        <v>141</v>
      </c>
      <c r="B15" s="148">
        <v>36721</v>
      </c>
      <c r="C15" s="124" t="s">
        <v>142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57.37</v>
      </c>
      <c r="N15" s="257"/>
      <c r="O15" s="189">
        <f t="shared" si="0"/>
        <v>57.37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109.87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135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40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 t="s">
        <v>62</v>
      </c>
      <c r="B51" s="349" t="s">
        <v>118</v>
      </c>
      <c r="C51" s="341" t="s">
        <v>112</v>
      </c>
      <c r="D51" s="405" t="s">
        <v>115</v>
      </c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12.5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 t="s">
        <v>141</v>
      </c>
      <c r="B53" s="188" t="s">
        <v>118</v>
      </c>
      <c r="C53" s="341" t="s">
        <v>112</v>
      </c>
      <c r="D53" s="405" t="s">
        <v>115</v>
      </c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57.37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109.87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2000-09-01T22:16:44Z</cp:lastPrinted>
  <dcterms:created xsi:type="dcterms:W3CDTF">1997-11-03T17:34:07Z</dcterms:created>
  <dcterms:modified xsi:type="dcterms:W3CDTF">2023-09-17T13:02:11Z</dcterms:modified>
</cp:coreProperties>
</file>