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5B0853-72EC-450D-8485-302687B11F62}" xr6:coauthVersionLast="47" xr6:coauthVersionMax="47" xr10:uidLastSave="{00000000-0000-0000-0000-000000000000}"/>
  <bookViews>
    <workbookView xWindow="-120" yWindow="-120" windowWidth="38640" windowHeight="15720" tabRatio="739" firstSheet="1" activeTab="3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<sst xmlns="http://schemas.openxmlformats.org/spreadsheetml/2006/main" count="367" uniqueCount="129">
  <si>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</si>
  <si>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</si>
  <si>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</si>
  <si>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</si>
  <si>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</si>
  <si>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</si>
  <si>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</si>
  <si>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</si>
  <si>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</si>
  <si>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</si>
  <si>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</si>
  <si>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</si>
  <si>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</si>
  <si>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</si>
  <si>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</si>
  <si>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</si>
  <si>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</si>
  <si>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</si>
  <si>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</si>
  <si>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</si>
  <si>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</si>
  <si>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</si>
  <si>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</si>
  <si>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</si>
  <si>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</si>
  <si>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</si>
  <si>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</si>
  <si>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</si>
  <si>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</si>
  <si>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</si>
  <si>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</si>
  <si>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</si>
  <si>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</si>
  <si>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</si>
  <si>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</si>
  <si>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</si>
  <si>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</si>
  <si>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</si>
  <si>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</si>
  <si>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</si>
  <si>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</si>
  <si>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</si>
  <si>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</si>
  <si>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</si>
  <si>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</si>
  <si>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</si>
  <si>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</si>
  <si>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</si>
  <si>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</si>
  <si>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</si>
  <si>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</si>
  <si>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</si>
  <si>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</si>
  <si>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</si>
  <si>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</si>
  <si>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</si>
  <si>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</si>
  <si>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</si>
  <si>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</si>
  <si>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</si>
  <si>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</si>
  <si>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</si>
  <si>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</si>
  <si>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</si>
  <si>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</si>
  <si>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</si>
  <si>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</si>
  <si>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</si>
  <si>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</si>
  <si>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</si>
  <si>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</si>
  <si>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</si>
  <si>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</si>
  <si>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</si>
  <si>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</si>
  <si>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</si>
  <si>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</si>
  <si>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</si>
  <si>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</si>
  <si>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</si>
  <si>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</si>
  <si>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</si>
  <si>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</si>
  <si>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</si>
  <si>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</si>
  <si>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</si>
  <si>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</si>
  <si>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</si>
  <si>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</si>
  <si>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</si>
  <si>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</si>
  <si>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</si>
  <si>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</si>
  <si>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</si>
  <si>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</si>
  <si>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</si>
  <si>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</si>
  <si>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</si>
  <si>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</si>
  <si>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</si>
  <si>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</si>
  <si>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</si>
  <si>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</si>
  <si>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</si>
  <si>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</si>
  <si>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</si>
  <si>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</si>
  <si>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</si>
  <si>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040200</t>
  </si>
  <si>
    <t>Fleming</t>
  </si>
  <si>
    <t>Rosalee T.</t>
  </si>
  <si>
    <t>Ex. Asst. to Ch/CEO</t>
  </si>
  <si>
    <t>456-60-6258</t>
  </si>
  <si>
    <t>0011/100044</t>
  </si>
  <si>
    <t>EB5004A - Houston</t>
  </si>
  <si>
    <t>713/853-6088</t>
  </si>
  <si>
    <t>Southwestern Bell - charges for fax machine at Fleming home for March 2000</t>
  </si>
  <si>
    <t>52503500</t>
  </si>
  <si>
    <t>0011</t>
  </si>
  <si>
    <t>100044</t>
  </si>
  <si>
    <t>D</t>
  </si>
  <si>
    <t>Aramark Astrodome - Rodeo performance</t>
  </si>
  <si>
    <t>See attached list</t>
  </si>
  <si>
    <t>52004500</t>
  </si>
  <si>
    <t>American Express-annual membership renewal fee - Platinum American Express card 04/00 - 03/01</t>
  </si>
  <si>
    <t xml:space="preserve">Roundtrip mileage to the office to work </t>
  </si>
  <si>
    <t xml:space="preserve">Roundtrip mileage to the office to work and to the Lay's home to deliver the mail </t>
  </si>
  <si>
    <t>52002500</t>
  </si>
  <si>
    <t>52504000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</si>
</sst>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12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8" fontId="9" fillId="0" borderId="11" xfId="4" applyNumberFormat="1" applyFont="1" applyBorder="1" applyProtection="1">
      <protection locked="0"/>
    </xf>
    <xf numFmtId="8" fontId="46" fillId="0" borderId="22" xfId="1" applyNumberFormat="1" applyFont="1" applyFill="1" applyBorder="1" applyAlignment="1" applyProtection="1">
      <protection locked="0"/>
    </xf>
    <xf numFmtId="8" fontId="9" fillId="0" borderId="17" xfId="5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B8EFD662-136B-D4A3-24ED-3A0A8361E8EB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BD78C72E-6637-955A-0D9E-7D86CA5C6179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905800C-8769-9141-64D1-B6DA5FDA1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899913DC-B59D-194C-CA47-DF71152E18A5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4FCC2F48-7828-E091-E97C-FDFA64B35278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484241C2-EA7C-3BB7-6236-79D6529FB724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499D74B5-9B24-6309-D8D4-4041BBB23C96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DCC6EED4-B37F-3FD3-1841-D9A0F1653ACD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FF7B89B-9166-AE9D-52D2-7E1C2916B61C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976A6DF5-C648-608D-93B1-9CC4B53F1221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7BFFDF7-AEC6-1AE0-AC17-23BE894FE5A6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3A666213-7753-6FDB-5413-7410EB813369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7F476690-19E8-7B77-96DC-59D866E673D9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14BD4369-FDC8-1958-4A9E-DC0EF9410F17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867DE6CD-2129-C5C9-D626-2DA55E0EE4CC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C13745D1-6904-C1DF-F603-DF53D08EC988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A12DC73B-8090-9FD4-40E2-1FBF2752700A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2E0408B5-3B6D-9FDE-26E0-7BF7DA016BD4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8E06F81F-CCC6-1B4D-5907-67AFF7B05EA9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1727FFDD-9232-8A19-B651-206934B47061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49DED028-367E-178F-D251-36B893DB710E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96295F74-C67D-4CD9-0390-4094449CB069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F3E39DCB-1BC6-E33C-4311-1F0AC53E3AE0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651F4C99-06D8-6B5A-0E69-FEFB0C58827B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739DDCBA-3E1C-2AA5-BCC1-EA73FB621616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8D6ADDA5-9276-229E-88C5-96A2F29759C8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97BF79E5-BB07-E931-87EE-BCFE9E2BD3AC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8E911501-F79E-AEA2-E15A-D82C6E1C5B60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511ED61A-E1E9-DA9A-DC3A-CC20F200D0AE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8DD4D885-F8DD-111E-82AE-60807ACE5CA4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99A19B67-E4D1-186F-D1F5-95B0866EE646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D0C6B663-958A-43AF-94FA-E5A86C123CB9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51A14B5C-CA2A-89E7-6EF5-542B6084D51F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01678E89-7A8F-66FB-890E-756B62F8FBCB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E6832012-DB81-CDB1-2B0C-E3A5FD28B37D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4" t="s">
        <v>102</v>
      </c>
      <c r="F2" s="395"/>
      <c r="G2" s="386"/>
      <c r="H2" s="396" t="s">
        <v>103</v>
      </c>
      <c r="I2" s="394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92">
        <f>'Short Form'!C29</f>
        <v>0</v>
      </c>
      <c r="E3" s="392"/>
      <c r="F3" s="392"/>
      <c r="G3" s="392"/>
      <c r="H3" s="392">
        <f>'Short Form'!G29</f>
        <v>0</v>
      </c>
      <c r="I3" s="392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2">
        <f>'Short Form'!C30</f>
        <v>0</v>
      </c>
      <c r="E4" s="392"/>
      <c r="F4" s="392"/>
      <c r="G4" s="392"/>
      <c r="H4" s="392">
        <f>'Short Form'!G30</f>
        <v>0</v>
      </c>
      <c r="I4" s="392"/>
      <c r="J4" s="364"/>
      <c r="K4" s="364"/>
    </row>
    <row r="5" spans="1:11" ht="16.5" customHeight="1" x14ac:dyDescent="0.25">
      <c r="A5" s="292">
        <f>'Short Form'!N42</f>
        <v>28.42</v>
      </c>
      <c r="B5" s="293" t="str">
        <f>'Short Form'!A44</f>
        <v>52503500</v>
      </c>
      <c r="C5" s="293" t="str">
        <f>'Short Form'!B44</f>
        <v>0011</v>
      </c>
      <c r="D5" s="392" t="str">
        <f>'Short Form'!C44</f>
        <v>100044</v>
      </c>
      <c r="E5" s="392"/>
      <c r="F5" s="392"/>
      <c r="G5" s="392"/>
      <c r="H5" s="392">
        <f>'Short Form'!G44</f>
        <v>0</v>
      </c>
      <c r="I5" s="392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2">
        <f>'Short Form'!C45</f>
        <v>0</v>
      </c>
      <c r="E6" s="392"/>
      <c r="F6" s="392"/>
      <c r="G6" s="392"/>
      <c r="H6" s="392">
        <f>'Short Form'!G45</f>
        <v>0</v>
      </c>
      <c r="I6" s="392"/>
      <c r="J6" s="364"/>
      <c r="K6" s="364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92">
        <f>'Travel Form'!D49:G49</f>
        <v>0</v>
      </c>
      <c r="E7" s="392"/>
      <c r="F7" s="392"/>
      <c r="G7" s="392"/>
      <c r="H7" s="392">
        <f>'Travel Form'!H49:I49</f>
        <v>0</v>
      </c>
      <c r="I7" s="392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2">
        <f>'Travel Form'!D50:G50</f>
        <v>0</v>
      </c>
      <c r="E8" s="392"/>
      <c r="F8" s="392"/>
      <c r="G8" s="392"/>
      <c r="H8" s="392">
        <f>'Travel Form'!H50:I50</f>
        <v>0</v>
      </c>
      <c r="I8" s="392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2">
        <f>'Travel Form'!D51:G51</f>
        <v>0</v>
      </c>
      <c r="E9" s="392"/>
      <c r="F9" s="392"/>
      <c r="G9" s="392"/>
      <c r="H9" s="392">
        <f>'Travel Form'!H51:I51</f>
        <v>0</v>
      </c>
      <c r="I9" s="392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2">
        <f>'Travel Form'!D52:G52</f>
        <v>0</v>
      </c>
      <c r="E10" s="392"/>
      <c r="F10" s="392"/>
      <c r="G10" s="392"/>
      <c r="H10" s="392">
        <f>'Travel Form'!H52:I52</f>
        <v>0</v>
      </c>
      <c r="I10" s="392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2">
        <f>'Travel Form'!D53:G53</f>
        <v>0</v>
      </c>
      <c r="E11" s="392"/>
      <c r="F11" s="392"/>
      <c r="G11" s="392"/>
      <c r="H11" s="392">
        <f>'Travel Form'!H53:I53</f>
        <v>0</v>
      </c>
      <c r="I11" s="392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2">
        <f>'Travel Form'!D54:G54</f>
        <v>0</v>
      </c>
      <c r="E12" s="392"/>
      <c r="F12" s="392"/>
      <c r="G12" s="392"/>
      <c r="H12" s="392">
        <f>'Travel Form'!H54:I54</f>
        <v>0</v>
      </c>
      <c r="I12" s="392"/>
      <c r="J12" s="364"/>
      <c r="K12" s="364"/>
    </row>
    <row r="13" spans="1:11" ht="16.5" customHeight="1" x14ac:dyDescent="0.25">
      <c r="A13" s="292">
        <f>'Meals and Ent Sup'!N49</f>
        <v>1952.54</v>
      </c>
      <c r="B13" s="293" t="str">
        <f>'Meals and Ent Sup'!B49</f>
        <v>52004500</v>
      </c>
      <c r="C13" s="293" t="str">
        <f>'Meals and Ent Sup'!C49</f>
        <v>0011</v>
      </c>
      <c r="D13" s="392" t="str">
        <f>'Meals and Ent Sup'!D49</f>
        <v>100044</v>
      </c>
      <c r="E13" s="392"/>
      <c r="F13" s="392"/>
      <c r="G13" s="392"/>
      <c r="H13" s="392">
        <f>'Meals and Ent Sup'!H49</f>
        <v>0</v>
      </c>
      <c r="I13" s="392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3">
        <f>'Meals and Ent Sup'!D50</f>
        <v>0</v>
      </c>
      <c r="E14" s="393"/>
      <c r="F14" s="393"/>
      <c r="G14" s="393"/>
      <c r="H14" s="392">
        <f>'Meals and Ent Sup'!H50</f>
        <v>0</v>
      </c>
      <c r="I14" s="392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2">
        <f>'Meals and Ent Sup'!D51</f>
        <v>0</v>
      </c>
      <c r="E15" s="392"/>
      <c r="F15" s="392"/>
      <c r="G15" s="392"/>
      <c r="H15" s="392">
        <f>'Meals and Ent Sup'!H51</f>
        <v>0</v>
      </c>
      <c r="I15" s="392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2">
        <f>'Meals and Ent Sup'!D52</f>
        <v>0</v>
      </c>
      <c r="E16" s="392"/>
      <c r="F16" s="392"/>
      <c r="G16" s="392"/>
      <c r="H16" s="392">
        <f>'Meals and Ent Sup'!H52</f>
        <v>0</v>
      </c>
      <c r="I16" s="392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2">
        <f>'Meals and Ent Sup'!D53</f>
        <v>0</v>
      </c>
      <c r="E17" s="392"/>
      <c r="F17" s="392"/>
      <c r="G17" s="392"/>
      <c r="H17" s="392">
        <f>'Meals and Ent Sup'!H53</f>
        <v>0</v>
      </c>
      <c r="I17" s="392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2">
        <f>'Meals and Ent Sup'!D54</f>
        <v>0</v>
      </c>
      <c r="E18" s="392"/>
      <c r="F18" s="392"/>
      <c r="G18" s="392"/>
      <c r="H18" s="392">
        <f>'Meals and Ent Sup'!H54</f>
        <v>0</v>
      </c>
      <c r="I18" s="392"/>
      <c r="J18" s="368"/>
      <c r="K18" s="368"/>
    </row>
    <row r="19" spans="1:11" ht="16.5" customHeight="1" x14ac:dyDescent="0.25">
      <c r="A19" s="292">
        <f>'Misc. Exp. Sup'!O49</f>
        <v>300</v>
      </c>
      <c r="B19" s="293" t="str">
        <f>'Misc. Exp. Sup'!B49</f>
        <v>52504000</v>
      </c>
      <c r="C19" s="351" t="str">
        <f>'Misc. Exp. Sup'!C49</f>
        <v>0011</v>
      </c>
      <c r="D19" s="393" t="str">
        <f>'Misc. Exp. Sup'!D49</f>
        <v>100044</v>
      </c>
      <c r="E19" s="393"/>
      <c r="F19" s="393"/>
      <c r="G19" s="393"/>
      <c r="H19" s="393">
        <f>'Misc. Exp. Sup'!H49</f>
        <v>0</v>
      </c>
      <c r="I19" s="393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2">
        <f>'Misc. Exp. Sup'!D50</f>
        <v>0</v>
      </c>
      <c r="E20" s="392"/>
      <c r="F20" s="392"/>
      <c r="G20" s="392"/>
      <c r="H20" s="392">
        <f>'Misc. Exp. Sup'!H50</f>
        <v>0</v>
      </c>
      <c r="I20" s="392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27.95</v>
      </c>
      <c r="B21" s="293" t="str">
        <f>'Misc. Exp. Sup'!B51</f>
        <v>52002500</v>
      </c>
      <c r="C21" s="293" t="str">
        <f>'Misc. Exp. Sup'!C51</f>
        <v>0011</v>
      </c>
      <c r="D21" s="392" t="str">
        <f>'Misc. Exp. Sup'!D51</f>
        <v>100044</v>
      </c>
      <c r="E21" s="392"/>
      <c r="F21" s="392"/>
      <c r="G21" s="392"/>
      <c r="H21" s="392">
        <f>'Misc. Exp. Sup'!H51</f>
        <v>0</v>
      </c>
      <c r="I21" s="392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2">
        <f>'Misc. Exp. Sup'!D52</f>
        <v>0</v>
      </c>
      <c r="E22" s="392"/>
      <c r="F22" s="392"/>
      <c r="G22" s="392"/>
      <c r="H22" s="392">
        <f>'Misc. Exp. Sup'!H52</f>
        <v>0</v>
      </c>
      <c r="I22" s="392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2">
        <f>'Misc. Exp. Sup'!D53</f>
        <v>0</v>
      </c>
      <c r="E23" s="392"/>
      <c r="F23" s="392"/>
      <c r="G23" s="392"/>
      <c r="H23" s="392">
        <f>'Misc. Exp. Sup'!H53</f>
        <v>0</v>
      </c>
      <c r="I23" s="392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2">
        <f>'Misc. Exp. Sup'!D54</f>
        <v>0</v>
      </c>
      <c r="E24" s="392"/>
      <c r="F24" s="392"/>
      <c r="G24" s="392"/>
      <c r="H24" s="392">
        <f>'Misc. Exp. Sup'!H54</f>
        <v>0</v>
      </c>
      <c r="I24" s="392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3">
        <f>'Travel Sup (2)'!D49</f>
        <v>0</v>
      </c>
      <c r="E25" s="393"/>
      <c r="F25" s="393"/>
      <c r="G25" s="393"/>
      <c r="H25" s="392">
        <f>'Travel Sup (2)'!H49</f>
        <v>0</v>
      </c>
      <c r="I25" s="392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2">
        <f>'Travel Sup (2)'!D50</f>
        <v>0</v>
      </c>
      <c r="E26" s="392"/>
      <c r="F26" s="392"/>
      <c r="G26" s="392"/>
      <c r="H26" s="392">
        <f>'Travel Sup (2)'!H50</f>
        <v>0</v>
      </c>
      <c r="I26" s="392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3">
        <f>'Travel Sup (2)'!D51</f>
        <v>0</v>
      </c>
      <c r="E27" s="393"/>
      <c r="F27" s="393"/>
      <c r="G27" s="393"/>
      <c r="H27" s="392">
        <f>'Travel Sup (2)'!H51</f>
        <v>0</v>
      </c>
      <c r="I27" s="392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3">
        <f>'Travel Sup (2)'!D52</f>
        <v>0</v>
      </c>
      <c r="E28" s="393"/>
      <c r="F28" s="393"/>
      <c r="G28" s="393"/>
      <c r="H28" s="392">
        <f>'Travel Sup (2)'!H52</f>
        <v>0</v>
      </c>
      <c r="I28" s="392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3">
        <f>'Travel Sup (2)'!D53</f>
        <v>0</v>
      </c>
      <c r="E29" s="393"/>
      <c r="F29" s="393"/>
      <c r="G29" s="393"/>
      <c r="H29" s="392">
        <f>'Travel Sup (2)'!H53</f>
        <v>0</v>
      </c>
      <c r="I29" s="392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3">
        <f>'Travel Sup (2)'!D54</f>
        <v>0</v>
      </c>
      <c r="E30" s="393"/>
      <c r="F30" s="393"/>
      <c r="G30" s="393"/>
      <c r="H30" s="392">
        <f>'Travel Sup (2)'!H54</f>
        <v>0</v>
      </c>
      <c r="I30" s="392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3">
        <f>'Meals and Ent Sup (2)'!D49</f>
        <v>0</v>
      </c>
      <c r="E31" s="393">
        <f>'Meals and Ent Sup (2)'!E49</f>
        <v>0</v>
      </c>
      <c r="F31" s="393">
        <f>'Meals and Ent Sup (2)'!F49</f>
        <v>0</v>
      </c>
      <c r="G31" s="393">
        <f>'Meals and Ent Sup (2)'!G49</f>
        <v>0</v>
      </c>
      <c r="H31" s="392">
        <f>'Meals and Ent Sup (2)'!H49</f>
        <v>0</v>
      </c>
      <c r="I31" s="392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3">
        <f>'Meals and Ent Sup (2)'!D50</f>
        <v>0</v>
      </c>
      <c r="E32" s="393">
        <f>'Meals and Ent Sup (2)'!E50</f>
        <v>0</v>
      </c>
      <c r="F32" s="393">
        <f>'Meals and Ent Sup (2)'!F50</f>
        <v>0</v>
      </c>
      <c r="G32" s="393">
        <f>'Meals and Ent Sup (2)'!G50</f>
        <v>0</v>
      </c>
      <c r="H32" s="392">
        <f>'Meals and Ent Sup (2)'!H50</f>
        <v>0</v>
      </c>
      <c r="I32" s="392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3">
        <f>'Meals and Ent Sup (2)'!D51</f>
        <v>0</v>
      </c>
      <c r="E33" s="393">
        <f>'Meals and Ent Sup (2)'!E51</f>
        <v>0</v>
      </c>
      <c r="F33" s="393">
        <f>'Meals and Ent Sup (2)'!F51</f>
        <v>0</v>
      </c>
      <c r="G33" s="393">
        <f>'Meals and Ent Sup (2)'!G51</f>
        <v>0</v>
      </c>
      <c r="H33" s="392">
        <f>'Meals and Ent Sup (2)'!H51</f>
        <v>0</v>
      </c>
      <c r="I33" s="392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3">
        <f>'Meals and Ent Sup (2)'!D52</f>
        <v>0</v>
      </c>
      <c r="E34" s="393">
        <f>'Meals and Ent Sup (2)'!E52</f>
        <v>0</v>
      </c>
      <c r="F34" s="393">
        <f>'Meals and Ent Sup (2)'!F52</f>
        <v>0</v>
      </c>
      <c r="G34" s="393">
        <f>'Meals and Ent Sup (2)'!G52</f>
        <v>0</v>
      </c>
      <c r="H34" s="392">
        <f>'Meals and Ent Sup (2)'!H52</f>
        <v>0</v>
      </c>
      <c r="I34" s="392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3">
        <f>'Meals and Ent Sup (2)'!D53</f>
        <v>0</v>
      </c>
      <c r="E35" s="393">
        <f>'Meals and Ent Sup (2)'!E53</f>
        <v>0</v>
      </c>
      <c r="F35" s="393">
        <f>'Meals and Ent Sup (2)'!F53</f>
        <v>0</v>
      </c>
      <c r="G35" s="393">
        <f>'Meals and Ent Sup (2)'!G53</f>
        <v>0</v>
      </c>
      <c r="H35" s="392">
        <f>'Meals and Ent Sup (2)'!H53</f>
        <v>0</v>
      </c>
      <c r="I35" s="392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3">
        <f>'Meals and Ent Sup (2)'!D54</f>
        <v>0</v>
      </c>
      <c r="E36" s="393">
        <f>'Meals and Ent Sup (2)'!E54</f>
        <v>0</v>
      </c>
      <c r="F36" s="393">
        <f>'Meals and Ent Sup (2)'!F54</f>
        <v>0</v>
      </c>
      <c r="G36" s="393">
        <f>'Meals and Ent Sup (2)'!G54</f>
        <v>0</v>
      </c>
      <c r="H36" s="392">
        <f>'Meals and Ent Sup (2)'!H54</f>
        <v>0</v>
      </c>
      <c r="I36" s="392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7">
        <f>'Misc. Exp. Sup (2)'!D49</f>
        <v>0</v>
      </c>
      <c r="E37" s="397"/>
      <c r="F37" s="397"/>
      <c r="G37" s="397"/>
      <c r="H37" s="392">
        <f>'Misc. Exp. Sup (2)'!H49</f>
        <v>0</v>
      </c>
      <c r="I37" s="392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3">
        <f>'Misc. Exp. Sup (2)'!D50</f>
        <v>0</v>
      </c>
      <c r="E38" s="393">
        <f>'Misc. Exp. Sup (2)'!F50</f>
        <v>0</v>
      </c>
      <c r="F38" s="393">
        <f>'Misc. Exp. Sup (2)'!G50</f>
        <v>0</v>
      </c>
      <c r="G38" s="393">
        <f>'Misc. Exp. Sup (2)'!H50</f>
        <v>0</v>
      </c>
      <c r="H38" s="392">
        <f>'Misc. Exp. Sup (2)'!H50</f>
        <v>0</v>
      </c>
      <c r="I38" s="392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7">
        <f>'Misc. Exp. Sup (2)'!D51</f>
        <v>0</v>
      </c>
      <c r="E39" s="397"/>
      <c r="F39" s="397"/>
      <c r="G39" s="397"/>
      <c r="H39" s="392">
        <f>'Misc. Exp. Sup (2)'!H51</f>
        <v>0</v>
      </c>
      <c r="I39" s="392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3">
        <f>'Misc. Exp. Sup (2)'!D52</f>
        <v>0</v>
      </c>
      <c r="E40" s="393">
        <f>'Misc. Exp. Sup (2)'!F52</f>
        <v>0</v>
      </c>
      <c r="F40" s="393">
        <f>'Misc. Exp. Sup (2)'!G52</f>
        <v>0</v>
      </c>
      <c r="G40" s="393">
        <f>'Misc. Exp. Sup (2)'!H52</f>
        <v>0</v>
      </c>
      <c r="H40" s="392">
        <f>'Misc. Exp. Sup (2)'!H52</f>
        <v>0</v>
      </c>
      <c r="I40" s="392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7">
        <f>'Misc. Exp. Sup (2)'!D53</f>
        <v>0</v>
      </c>
      <c r="E41" s="397"/>
      <c r="F41" s="397"/>
      <c r="G41" s="397"/>
      <c r="H41" s="392">
        <f>'Misc. Exp. Sup (2)'!H53</f>
        <v>0</v>
      </c>
      <c r="I41" s="392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3">
        <f>'Misc. Exp. Sup (2)'!D54</f>
        <v>0</v>
      </c>
      <c r="E42" s="393">
        <f>'Misc. Exp. Sup (2)'!F54</f>
        <v>0</v>
      </c>
      <c r="F42" s="393">
        <f>'Misc. Exp. Sup (2)'!G54</f>
        <v>0</v>
      </c>
      <c r="G42" s="393">
        <f>'Misc. Exp. Sup (2)'!H54</f>
        <v>0</v>
      </c>
      <c r="H42" s="392">
        <f>'Misc. Exp. Sup (2)'!H54</f>
        <v>0</v>
      </c>
      <c r="I42" s="392">
        <f>'Misc. Exp. Sup (2)'!J54</f>
        <v>0</v>
      </c>
      <c r="J42" s="368"/>
      <c r="K42" s="368"/>
    </row>
    <row r="43" spans="1:11" ht="16.5" customHeight="1" x14ac:dyDescent="0.2">
      <c r="A43" s="370">
        <f>SUM(A3:A42)</f>
        <v>2308.91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opLeftCell="D29" zoomScale="75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36618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">
      <c r="A28" s="310" t="s">
        <v>97</v>
      </c>
      <c r="B28" s="310" t="s">
        <v>100</v>
      </c>
      <c r="C28" s="334"/>
      <c r="D28" s="406" t="s">
        <v>102</v>
      </c>
      <c r="E28" s="407"/>
      <c r="F28" s="335"/>
      <c r="G28" s="401" t="s">
        <v>103</v>
      </c>
      <c r="H28" s="402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1952.54</v>
      </c>
    </row>
    <row r="29" spans="1:64" ht="24" customHeight="1" x14ac:dyDescent="0.2">
      <c r="A29" s="299"/>
      <c r="B29" s="299"/>
      <c r="C29" s="403"/>
      <c r="D29" s="404"/>
      <c r="E29" s="404"/>
      <c r="F29" s="405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1952.54</v>
      </c>
    </row>
    <row r="30" spans="1:64" ht="24" customHeight="1" x14ac:dyDescent="0.2">
      <c r="A30" s="376"/>
      <c r="B30" s="376"/>
      <c r="C30" s="398"/>
      <c r="D30" s="399"/>
      <c r="E30" s="399"/>
      <c r="F30" s="400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36602</v>
      </c>
      <c r="B34" s="129" t="s">
        <v>116</v>
      </c>
      <c r="C34" s="155"/>
      <c r="D34" s="155"/>
      <c r="E34" s="155"/>
      <c r="F34" s="155"/>
      <c r="G34" s="155"/>
      <c r="H34" s="155"/>
      <c r="I34" s="155"/>
      <c r="J34" s="155"/>
      <c r="K34" s="155"/>
      <c r="L34" s="389">
        <v>28.42</v>
      </c>
      <c r="M34" s="196"/>
      <c r="N34" s="189">
        <f t="shared" ref="N34:N41" si="1">IF(M34=" ",L34*1,L34*M34)</f>
        <v>28.42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28.42</v>
      </c>
    </row>
    <row r="43" spans="1:64" ht="24" customHeight="1" x14ac:dyDescent="0.2">
      <c r="A43" s="310" t="s">
        <v>97</v>
      </c>
      <c r="B43" s="310" t="s">
        <v>100</v>
      </c>
      <c r="C43" s="334"/>
      <c r="D43" s="406" t="s">
        <v>102</v>
      </c>
      <c r="E43" s="407"/>
      <c r="F43" s="335"/>
      <c r="G43" s="401" t="s">
        <v>103</v>
      </c>
      <c r="H43" s="402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327.95</v>
      </c>
    </row>
    <row r="44" spans="1:64" ht="24" customHeight="1" x14ac:dyDescent="0.2">
      <c r="A44" s="299" t="s">
        <v>117</v>
      </c>
      <c r="B44" s="299" t="s">
        <v>118</v>
      </c>
      <c r="C44" s="398" t="s">
        <v>119</v>
      </c>
      <c r="D44" s="399"/>
      <c r="E44" s="399"/>
      <c r="F44" s="400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356.37</v>
      </c>
    </row>
    <row r="45" spans="1:64" ht="24.75" customHeight="1" x14ac:dyDescent="0.2">
      <c r="A45" s="41"/>
      <c r="B45" s="377"/>
      <c r="C45" s="398"/>
      <c r="D45" s="399"/>
      <c r="E45" s="399"/>
      <c r="F45" s="400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0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2308.91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2308.91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Fleming</v>
      </c>
      <c r="B62" s="250" t="str">
        <f>IF(ISBLANK($E$6),TRIM(" "),$E$6)</f>
        <v>Rosalee T.</v>
      </c>
      <c r="C62" s="295" t="str">
        <f>TEXT(IF(ISBLANK($N$2),"      ",$N$2),"000000")</f>
        <v>040200</v>
      </c>
      <c r="D62" s="110" t="str">
        <f>TEXT($K$6,"###-##-####")</f>
        <v>456-60-6258</v>
      </c>
      <c r="E62" s="251" t="str">
        <f>TEXT($N$52,"######0.00")</f>
        <v>2308.91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0011/100044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Ex. Asst. to Ch/CEO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8"/>
      <c r="E49" s="410"/>
      <c r="F49" s="410"/>
      <c r="G49" s="411"/>
      <c r="H49" s="408"/>
      <c r="I49" s="409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abSelected="1" topLeftCell="D37" zoomScale="80" workbookViewId="0">
      <selection activeCell="L51" sqref="L51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>
        <f>IF((VALUE('Short Form'!I62)&lt;&gt;0),1+VALUE('Short Form'!H62)+VALUE('Short Form'!I62),"")</f>
        <v>2</v>
      </c>
      <c r="N2" s="269">
        <f>IF((M2=0),"",'Short Form'!N3)</f>
        <v>3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Ex. Asst. to Ch/CEO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61</v>
      </c>
      <c r="B10" s="146">
        <v>36584</v>
      </c>
      <c r="C10" s="135" t="s">
        <v>120</v>
      </c>
      <c r="D10" s="126" t="s">
        <v>121</v>
      </c>
      <c r="E10" s="155"/>
      <c r="F10" s="155"/>
      <c r="G10" s="156"/>
      <c r="H10" s="157"/>
      <c r="I10" s="126" t="s">
        <v>122</v>
      </c>
      <c r="J10" s="155"/>
      <c r="K10" s="155"/>
      <c r="L10" s="390">
        <v>1952.54</v>
      </c>
      <c r="M10" s="256"/>
      <c r="N10" s="189">
        <f t="shared" ref="N10:N25" si="0">IF(M10=" ",L10*1,L10*M10)</f>
        <v>1952.54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1952.54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 t="s">
        <v>61</v>
      </c>
      <c r="B49" s="340" t="s">
        <v>123</v>
      </c>
      <c r="C49" s="341" t="s">
        <v>118</v>
      </c>
      <c r="D49" s="408" t="s">
        <v>119</v>
      </c>
      <c r="E49" s="410"/>
      <c r="F49" s="410"/>
      <c r="G49" s="411"/>
      <c r="H49" s="408"/>
      <c r="I49" s="409"/>
      <c r="J49" s="188"/>
      <c r="K49" s="188"/>
      <c r="L49" s="283"/>
      <c r="M49" s="40"/>
      <c r="N49" s="169">
        <f>IF($L$49=" ",SUMIF($A$10:$A$40,A49,$N$10:$N$40),$K$41*$L$49)</f>
        <v>1952.54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1952.54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6" zoomScale="80" workbookViewId="0">
      <selection activeCell="K45" sqref="K45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Ex. Asst. to Ch/CEO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 t="s">
        <v>61</v>
      </c>
      <c r="B10" s="148">
        <v>36608</v>
      </c>
      <c r="C10" s="124" t="s">
        <v>124</v>
      </c>
      <c r="D10" s="166"/>
      <c r="E10" s="166"/>
      <c r="F10" s="166"/>
      <c r="G10" s="167"/>
      <c r="H10" s="166"/>
      <c r="I10" s="168"/>
      <c r="J10" s="166"/>
      <c r="K10" s="166"/>
      <c r="L10" s="166"/>
      <c r="M10" s="391">
        <v>300</v>
      </c>
      <c r="N10" s="257"/>
      <c r="O10" s="189">
        <f>IF(N10=" ",M10*1,M10*N10)</f>
        <v>300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 t="s">
        <v>62</v>
      </c>
      <c r="B11" s="148">
        <v>36617</v>
      </c>
      <c r="C11" s="124" t="s">
        <v>125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>
        <v>36</v>
      </c>
      <c r="N11" s="257">
        <v>0.32500000000000001</v>
      </c>
      <c r="O11" s="189">
        <f>IF(N11=" ",M11*1,M11*N11)</f>
        <v>11.7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 t="s">
        <v>62</v>
      </c>
      <c r="B12" s="148">
        <v>36618</v>
      </c>
      <c r="C12" s="124" t="s">
        <v>126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50</v>
      </c>
      <c r="N12" s="257">
        <v>0.32500000000000001</v>
      </c>
      <c r="O12" s="189">
        <f>IF(N12=" ",M12*1,M12*N12)</f>
        <v>16.25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327.95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 t="s">
        <v>61</v>
      </c>
      <c r="B49" s="340" t="s">
        <v>128</v>
      </c>
      <c r="C49" s="341" t="s">
        <v>118</v>
      </c>
      <c r="D49" s="408" t="s">
        <v>119</v>
      </c>
      <c r="E49" s="410"/>
      <c r="F49" s="410"/>
      <c r="G49" s="411"/>
      <c r="H49" s="408"/>
      <c r="I49" s="409"/>
      <c r="J49" s="188"/>
      <c r="K49" s="188"/>
      <c r="L49" s="284"/>
      <c r="M49" s="73"/>
      <c r="N49" s="93"/>
      <c r="O49" s="169">
        <f>IF($L$49=" ",SUMIF($A$10:$A$40,A49,$O$10:$O$40),$K$41*$L$49)</f>
        <v>300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 t="s">
        <v>62</v>
      </c>
      <c r="B51" s="349" t="s">
        <v>127</v>
      </c>
      <c r="C51" s="341" t="s">
        <v>118</v>
      </c>
      <c r="D51" s="408" t="s">
        <v>119</v>
      </c>
      <c r="E51" s="410"/>
      <c r="F51" s="410"/>
      <c r="G51" s="411"/>
      <c r="H51" s="408"/>
      <c r="I51" s="409"/>
      <c r="J51" s="188"/>
      <c r="K51" s="188"/>
      <c r="L51" s="284"/>
      <c r="M51" s="73"/>
      <c r="N51" s="73"/>
      <c r="O51" s="169">
        <f>IF($L$51=" ",SUMIF($A$10:$A$40,A51,$O$10:$O$40),$K$41*$L$51)</f>
        <v>27.95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327.95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Ex. Asst. to Ch/CEO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8"/>
      <c r="E49" s="410"/>
      <c r="F49" s="410"/>
      <c r="G49" s="411"/>
      <c r="H49" s="408"/>
      <c r="I49" s="409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Ex. Asst. to Ch/CEO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8"/>
      <c r="E49" s="410"/>
      <c r="F49" s="410"/>
      <c r="G49" s="411"/>
      <c r="H49" s="408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Ex. Asst. to Ch/CEO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8"/>
      <c r="E49" s="410"/>
      <c r="F49" s="410"/>
      <c r="G49" s="411"/>
      <c r="H49" s="408"/>
      <c r="I49" s="409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2000-04-02T20:51:10Z</cp:lastPrinted>
  <dcterms:created xsi:type="dcterms:W3CDTF">1997-11-03T17:34:07Z</dcterms:created>
  <dcterms:modified xsi:type="dcterms:W3CDTF">2023-09-17T13:10:27Z</dcterms:modified>
</cp:coreProperties>
</file>