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149BA3-DD46-4557-BE6C-D0730BFBF9F8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<sst xmlns="http://schemas.openxmlformats.org/spreadsheetml/2006/main" count="374" uniqueCount="136">
  <si>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</si>
  <si>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</si>
  <si>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</si>
  <si>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</si>
  <si>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</si>
  <si>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</si>
  <si>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</si>
  <si>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</si>
  <si>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</si>
  <si>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</si>
  <si>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</si>
  <si>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</si>
  <si>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</si>
  <si>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</si>
  <si>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</si>
  <si>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</si>
  <si>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</si>
  <si>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</si>
  <si>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</si>
  <si>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</si>
  <si>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</si>
  <si>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</si>
  <si>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</si>
  <si>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</si>
  <si>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</si>
  <si>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</si>
  <si>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</si>
  <si>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</si>
  <si>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</si>
  <si>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</si>
  <si>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</si>
  <si>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</si>
  <si>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</si>
  <si>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</si>
  <si>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</si>
  <si>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</si>
  <si>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</si>
  <si>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</si>
  <si>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</si>
  <si>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</si>
  <si>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</si>
  <si>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</si>
  <si>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</si>
  <si>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</si>
  <si>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</si>
  <si>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</si>
  <si>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</si>
  <si>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</si>
  <si>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</si>
  <si>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</si>
  <si>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</si>
  <si>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</si>
  <si>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</si>
  <si>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</si>
  <si>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</si>
  <si>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</si>
  <si>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</si>
  <si>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</si>
  <si>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</si>
  <si>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</si>
  <si>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</si>
  <si>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</si>
  <si>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</si>
  <si>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</si>
  <si>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</si>
  <si>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</si>
  <si>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</si>
  <si>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</si>
  <si>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</si>
  <si>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</si>
  <si>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</si>
  <si>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</si>
  <si>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</si>
  <si>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</si>
  <si>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</si>
  <si>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</si>
  <si>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</si>
  <si>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</si>
  <si>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</si>
  <si>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</si>
  <si>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</si>
  <si>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</si>
  <si>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</si>
  <si>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</si>
  <si>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</si>
  <si>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</si>
  <si>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</si>
  <si>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</si>
  <si>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</si>
  <si>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</si>
  <si>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</si>
  <si>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</si>
  <si>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</si>
  <si>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</si>
  <si>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</si>
  <si>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</si>
  <si>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</si>
  <si>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</si>
  <si>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</si>
  <si>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</si>
  <si>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</si>
  <si>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</si>
  <si>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</si>
  <si>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</si>
  <si>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</si>
  <si>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</si>
  <si>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</si>
  <si>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</si>
  <si>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050100</t>
  </si>
  <si>
    <t>Fleming</t>
  </si>
  <si>
    <t>Rosalee</t>
  </si>
  <si>
    <t>T.</t>
  </si>
  <si>
    <t>456-60-6258</t>
  </si>
  <si>
    <t>0011</t>
  </si>
  <si>
    <t>EB5004A</t>
  </si>
  <si>
    <t>713-853-6088</t>
  </si>
  <si>
    <t>L</t>
  </si>
  <si>
    <t>Bistro Latino - Houston</t>
  </si>
  <si>
    <t xml:space="preserve">Office of the Chairman personnel - Sally </t>
  </si>
  <si>
    <t>Keepers, Vanessa Groscrand, Tori Wells,</t>
  </si>
  <si>
    <t>Lena Teamer, Earl Hailey, Rosalee Fleming</t>
  </si>
  <si>
    <t xml:space="preserve">  To celebrate Secretaries'  Week</t>
  </si>
  <si>
    <t>100044</t>
  </si>
  <si>
    <t>Southwestern Bell - monthly charge for fax machine at Fleming home for April 2000</t>
  </si>
  <si>
    <t>52503500</t>
  </si>
  <si>
    <t>52004500</t>
  </si>
  <si>
    <t>52003500</t>
  </si>
  <si>
    <t xml:space="preserve">The Urban Retreat - Gift Certificates for Office of the Chairman secretaries, Vanessa Groscrand and </t>
  </si>
  <si>
    <t xml:space="preserve">  Tori Wells, for Secretaries' Week</t>
  </si>
  <si>
    <t>Southwestern Bell - monthly charge for fax machine at Fleming home for May 2000</t>
  </si>
  <si>
    <t>D</t>
  </si>
  <si>
    <t>Grotto Ristorante - Houston</t>
  </si>
  <si>
    <t xml:space="preserve">Self with husband, P. L. Fleming </t>
  </si>
  <si>
    <t xml:space="preserve">  Site Visit to Grotto's, a favorite of Mr. Lay's.</t>
  </si>
  <si>
    <t>Roundtrip mileage from the office to Doubletree, Post Oak to attend lunch honoring Mr. Lay</t>
  </si>
  <si>
    <t xml:space="preserve">  Valet Parking and tip $9.00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</si>
</sst>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C92A718F-9379-4050-3030-CB2204A80AB5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54105451-E48B-60C1-4AEE-AEF18FE43D72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9E259529-2E76-E1A7-3ABB-E0F7A00ADA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BF6F2AB6-332C-0D26-FD7C-1F0A65E3D08E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8579385A-2DB8-747D-9D8B-7C3592C04D22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9227EABE-B24E-516A-9E8B-4A68FC1C2AA4}"/>
            </a:ext>
          </a:extLst>
        </xdr:cNvPr>
        <xdr:cNvSpPr>
          <a:spLocks noChangeShapeType="1"/>
        </xdr:cNvSpPr>
      </xdr:nvSpPr>
      <xdr:spPr bwMode="auto">
        <a:xfrm>
          <a:off x="1343025" y="1093470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600075</xdr:colOff>
      <xdr:row>42</xdr:row>
      <xdr:rowOff>152400</xdr:rowOff>
    </xdr:from>
    <xdr:to>
      <xdr:col>8</xdr:col>
      <xdr:colOff>9525</xdr:colOff>
      <xdr:row>42</xdr:row>
      <xdr:rowOff>152400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7CA17044-8C8D-8DD9-5DF1-74657E3AF266}"/>
            </a:ext>
          </a:extLst>
        </xdr:cNvPr>
        <xdr:cNvSpPr>
          <a:spLocks noChangeShapeType="1"/>
        </xdr:cNvSpPr>
      </xdr:nvSpPr>
      <xdr:spPr bwMode="auto">
        <a:xfrm flipH="1">
          <a:off x="3838575" y="10934700"/>
          <a:ext cx="1724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74EE94AA-1BD7-198A-C239-7A88B74FED1A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E6E72A0E-6FF8-D0F6-8AB5-0DF026267709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BC8D0F2E-64F4-66AF-77F1-C0F759D3F13F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63503B81-4CED-EB5E-1C48-F4B45C949004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F52DEC2D-46FD-88D5-DA06-82AA9D58C8A5}"/>
            </a:ext>
          </a:extLst>
        </xdr:cNvPr>
        <xdr:cNvSpPr>
          <a:spLocks noChangeShapeType="1"/>
        </xdr:cNvSpPr>
      </xdr:nvSpPr>
      <xdr:spPr bwMode="auto">
        <a:xfrm>
          <a:off x="1724025" y="12506325"/>
          <a:ext cx="4362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D5D87E2B-22DB-2E69-E928-F8EC2867440C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F98AC8F7-97C1-AC89-B5A7-93B081FC1F93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6460D547-633C-8C79-23C0-6ECBEC634F1F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ACF6D978-DF13-9404-CDEB-6AE4484ADE17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>
          <a:extLst>
            <a:ext uri="{FF2B5EF4-FFF2-40B4-BE49-F238E27FC236}">
              <a16:creationId xmlns:a16="http://schemas.microsoft.com/office/drawing/2014/main" id="{59FC652C-F46D-1664-0A58-0316C8C438B8}"/>
            </a:ext>
          </a:extLst>
        </xdr:cNvPr>
        <xdr:cNvSpPr>
          <a:spLocks noChangeShapeType="1"/>
        </xdr:cNvSpPr>
      </xdr:nvSpPr>
      <xdr:spPr bwMode="auto">
        <a:xfrm>
          <a:off x="1609725" y="12887325"/>
          <a:ext cx="4533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B2490A9B-8E5A-CF24-42C0-BD9C2B9D1AB5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9169931B-4B02-EFF6-8B16-F84F85BA7F7C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96871484-3663-F09E-74A3-3A3D5685EB91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313DD680-31B6-E678-1D38-51D1CE99A456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153F853A-468F-52EC-44B0-77A102831122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836F5411-E310-2B2E-6C37-8B2714318279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E35F705F-C0D6-F7F8-3F72-DA8D59921569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08A401BA-1E83-7E6B-4872-AA11C8CDC9BE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171450</xdr:rowOff>
    </xdr:from>
    <xdr:to>
      <xdr:col>9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1ADE9378-71C0-211C-DC53-D59F6B1EF57E}"/>
            </a:ext>
          </a:extLst>
        </xdr:cNvPr>
        <xdr:cNvSpPr>
          <a:spLocks noChangeShapeType="1"/>
        </xdr:cNvSpPr>
      </xdr:nvSpPr>
      <xdr:spPr bwMode="auto">
        <a:xfrm>
          <a:off x="1714500" y="12496800"/>
          <a:ext cx="418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93145EAD-D517-9A81-1607-373747B25576}"/>
            </a:ext>
          </a:extLst>
        </xdr:cNvPr>
        <xdr:cNvSpPr txBox="1">
          <a:spLocks noChangeArrowheads="1"/>
        </xdr:cNvSpPr>
      </xdr:nvSpPr>
      <xdr:spPr bwMode="auto">
        <a:xfrm>
          <a:off x="89820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DCB241E4-EC39-F7F2-02F2-38DA0B6692E5}"/>
            </a:ext>
          </a:extLst>
        </xdr:cNvPr>
        <xdr:cNvSpPr>
          <a:spLocks noChangeShapeType="1"/>
        </xdr:cNvSpPr>
      </xdr:nvSpPr>
      <xdr:spPr bwMode="auto">
        <a:xfrm>
          <a:off x="64484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9B1DAA1E-63A2-D220-80C9-3A5C4120D460}"/>
            </a:ext>
          </a:extLst>
        </xdr:cNvPr>
        <xdr:cNvSpPr>
          <a:spLocks noChangeShapeType="1"/>
        </xdr:cNvSpPr>
      </xdr:nvSpPr>
      <xdr:spPr bwMode="auto">
        <a:xfrm flipV="1">
          <a:off x="95916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9D50ABF5-E904-0B84-4539-02ECA575FFF7}"/>
            </a:ext>
          </a:extLst>
        </xdr:cNvPr>
        <xdr:cNvSpPr>
          <a:spLocks noChangeShapeType="1"/>
        </xdr:cNvSpPr>
      </xdr:nvSpPr>
      <xdr:spPr bwMode="auto">
        <a:xfrm>
          <a:off x="95916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428625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>
          <a:extLst>
            <a:ext uri="{FF2B5EF4-FFF2-40B4-BE49-F238E27FC236}">
              <a16:creationId xmlns:a16="http://schemas.microsoft.com/office/drawing/2014/main" id="{6035D846-7C74-AA51-9D6D-45085F83F637}"/>
            </a:ext>
          </a:extLst>
        </xdr:cNvPr>
        <xdr:cNvSpPr>
          <a:spLocks noChangeShapeType="1"/>
        </xdr:cNvSpPr>
      </xdr:nvSpPr>
      <xdr:spPr bwMode="auto">
        <a:xfrm flipH="1">
          <a:off x="1600200" y="13182600"/>
          <a:ext cx="448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19D2F4E9-6F2A-BAE8-1235-CB841AE87E4A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CE920C8C-6908-32B2-F578-58DBE9985262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03EDAED7-E327-FE48-7277-29210C6207FD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B16DEBB6-308F-EB05-9A4C-F9C30DD297EE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8" customWidth="1"/>
    <col min="2" max="2" width="10.7109375" style="288" customWidth="1"/>
    <col min="3" max="3" width="6.140625" style="288" customWidth="1"/>
    <col min="4" max="4" width="8" style="288" customWidth="1"/>
    <col min="5" max="5" width="6.5703125" style="288" customWidth="1"/>
    <col min="6" max="7" width="6.7109375" style="288" customWidth="1"/>
    <col min="8" max="8" width="11.7109375" style="288" customWidth="1"/>
    <col min="9" max="9" width="7.5703125" style="288" customWidth="1"/>
    <col min="10" max="10" width="11.140625" style="365" customWidth="1"/>
    <col min="11" max="11" width="8.42578125" style="365" customWidth="1"/>
    <col min="12" max="16384" width="9.140625" style="288"/>
  </cols>
  <sheetData>
    <row r="1" spans="1:11" ht="13.5" customHeight="1" x14ac:dyDescent="0.25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2" t="s">
        <v>102</v>
      </c>
      <c r="F2" s="393"/>
      <c r="G2" s="386"/>
      <c r="H2" s="394" t="s">
        <v>103</v>
      </c>
      <c r="I2" s="392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262.24</v>
      </c>
      <c r="B3" s="351" t="str">
        <f>'Short Form'!A29</f>
        <v>52004500</v>
      </c>
      <c r="C3" s="293" t="str">
        <f>'Short Form'!B29</f>
        <v>0011</v>
      </c>
      <c r="D3" s="390" t="str">
        <f>'Short Form'!C29</f>
        <v>100044</v>
      </c>
      <c r="E3" s="390"/>
      <c r="F3" s="390"/>
      <c r="G3" s="390"/>
      <c r="H3" s="390">
        <f>'Short Form'!G29</f>
        <v>0</v>
      </c>
      <c r="I3" s="390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0">
        <f>'Short Form'!C30</f>
        <v>0</v>
      </c>
      <c r="E4" s="390"/>
      <c r="F4" s="390"/>
      <c r="G4" s="390"/>
      <c r="H4" s="390">
        <f>'Short Form'!G30</f>
        <v>0</v>
      </c>
      <c r="I4" s="390"/>
      <c r="J4" s="364"/>
      <c r="K4" s="364"/>
    </row>
    <row r="5" spans="1:11" ht="16.5" customHeight="1" x14ac:dyDescent="0.25">
      <c r="A5" s="292">
        <f>'Short Form'!N42</f>
        <v>54.58</v>
      </c>
      <c r="B5" s="293" t="str">
        <f>'Short Form'!A44</f>
        <v>52503500</v>
      </c>
      <c r="C5" s="293" t="str">
        <f>'Short Form'!B44</f>
        <v>0011</v>
      </c>
      <c r="D5" s="390" t="str">
        <f>'Short Form'!C44</f>
        <v>100044</v>
      </c>
      <c r="E5" s="390"/>
      <c r="F5" s="390"/>
      <c r="G5" s="390"/>
      <c r="H5" s="390">
        <f>'Short Form'!G44</f>
        <v>0</v>
      </c>
      <c r="I5" s="390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0">
        <f>'Short Form'!C45</f>
        <v>0</v>
      </c>
      <c r="E6" s="390"/>
      <c r="F6" s="390"/>
      <c r="G6" s="390"/>
      <c r="H6" s="390">
        <f>'Short Form'!G45</f>
        <v>0</v>
      </c>
      <c r="I6" s="390"/>
      <c r="J6" s="364"/>
      <c r="K6" s="364"/>
    </row>
    <row r="7" spans="1:11" ht="16.5" customHeight="1" x14ac:dyDescent="0.25">
      <c r="A7" s="292">
        <f>'Travel Form'!O49</f>
        <v>0</v>
      </c>
      <c r="B7" s="293">
        <f>'Travel Form'!B49</f>
        <v>0</v>
      </c>
      <c r="C7" s="293">
        <f>'Travel Form'!C49</f>
        <v>0</v>
      </c>
      <c r="D7" s="390">
        <f>'Travel Form'!D49:G49</f>
        <v>0</v>
      </c>
      <c r="E7" s="390"/>
      <c r="F7" s="390"/>
      <c r="G7" s="390"/>
      <c r="H7" s="390">
        <f>'Travel Form'!H49:I49</f>
        <v>0</v>
      </c>
      <c r="I7" s="390"/>
      <c r="J7" s="367">
        <f>'Travel Form'!J49</f>
        <v>0</v>
      </c>
      <c r="K7" s="367">
        <f>'Travel Form'!K49</f>
        <v>0</v>
      </c>
    </row>
    <row r="8" spans="1:11" ht="16.5" customHeight="1" x14ac:dyDescent="0.25">
      <c r="A8" s="354"/>
      <c r="B8" s="352"/>
      <c r="C8" s="352"/>
      <c r="D8" s="390">
        <f>'Travel Form'!D50:G50</f>
        <v>0</v>
      </c>
      <c r="E8" s="390"/>
      <c r="F8" s="390"/>
      <c r="G8" s="390"/>
      <c r="H8" s="390">
        <f>'Travel Form'!H50:I50</f>
        <v>0</v>
      </c>
      <c r="I8" s="390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90">
        <f>'Travel Form'!D51:G51</f>
        <v>0</v>
      </c>
      <c r="E9" s="390"/>
      <c r="F9" s="390"/>
      <c r="G9" s="390"/>
      <c r="H9" s="390">
        <f>'Travel Form'!H51:I51</f>
        <v>0</v>
      </c>
      <c r="I9" s="390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0">
        <f>'Travel Form'!D52:G52</f>
        <v>0</v>
      </c>
      <c r="E10" s="390"/>
      <c r="F10" s="390"/>
      <c r="G10" s="390"/>
      <c r="H10" s="390">
        <f>'Travel Form'!H52:I52</f>
        <v>0</v>
      </c>
      <c r="I10" s="390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0">
        <f>'Travel Form'!D53:G53</f>
        <v>0</v>
      </c>
      <c r="E11" s="390"/>
      <c r="F11" s="390"/>
      <c r="G11" s="390"/>
      <c r="H11" s="390">
        <f>'Travel Form'!H53:I53</f>
        <v>0</v>
      </c>
      <c r="I11" s="390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0">
        <f>'Travel Form'!D54:G54</f>
        <v>0</v>
      </c>
      <c r="E12" s="390"/>
      <c r="F12" s="390"/>
      <c r="G12" s="390"/>
      <c r="H12" s="390">
        <f>'Travel Form'!H54:I54</f>
        <v>0</v>
      </c>
      <c r="I12" s="390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90">
        <f>'Meals and Ent Sup'!D49</f>
        <v>0</v>
      </c>
      <c r="E13" s="390"/>
      <c r="F13" s="390"/>
      <c r="G13" s="390"/>
      <c r="H13" s="390">
        <f>'Meals and Ent Sup'!H49</f>
        <v>0</v>
      </c>
      <c r="I13" s="390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89">
        <f>'Meals and Ent Sup'!D50</f>
        <v>0</v>
      </c>
      <c r="E14" s="389"/>
      <c r="F14" s="389"/>
      <c r="G14" s="389"/>
      <c r="H14" s="390">
        <f>'Meals and Ent Sup'!H50</f>
        <v>0</v>
      </c>
      <c r="I14" s="390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90">
        <f>'Meals and Ent Sup'!D51</f>
        <v>0</v>
      </c>
      <c r="E15" s="390"/>
      <c r="F15" s="390"/>
      <c r="G15" s="390"/>
      <c r="H15" s="390">
        <f>'Meals and Ent Sup'!H51</f>
        <v>0</v>
      </c>
      <c r="I15" s="390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0">
        <f>'Meals and Ent Sup'!D52</f>
        <v>0</v>
      </c>
      <c r="E16" s="390"/>
      <c r="F16" s="390"/>
      <c r="G16" s="390"/>
      <c r="H16" s="390">
        <f>'Meals and Ent Sup'!H52</f>
        <v>0</v>
      </c>
      <c r="I16" s="390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90">
        <f>'Meals and Ent Sup'!D53</f>
        <v>0</v>
      </c>
      <c r="E17" s="390"/>
      <c r="F17" s="390"/>
      <c r="G17" s="390"/>
      <c r="H17" s="390">
        <f>'Meals and Ent Sup'!H53</f>
        <v>0</v>
      </c>
      <c r="I17" s="390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0">
        <f>'Meals and Ent Sup'!D54</f>
        <v>0</v>
      </c>
      <c r="E18" s="390"/>
      <c r="F18" s="390"/>
      <c r="G18" s="390"/>
      <c r="H18" s="390">
        <f>'Meals and Ent Sup'!H54</f>
        <v>0</v>
      </c>
      <c r="I18" s="390"/>
      <c r="J18" s="368"/>
      <c r="K18" s="368"/>
    </row>
    <row r="19" spans="1:11" ht="16.5" customHeight="1" x14ac:dyDescent="0.25">
      <c r="A19" s="292">
        <f>'Misc. Exp. Sup'!O49</f>
        <v>450</v>
      </c>
      <c r="B19" s="293" t="str">
        <f>'Misc. Exp. Sup'!B49</f>
        <v>52003500</v>
      </c>
      <c r="C19" s="351" t="str">
        <f>'Misc. Exp. Sup'!C49</f>
        <v>0011</v>
      </c>
      <c r="D19" s="389" t="str">
        <f>'Misc. Exp. Sup'!D49</f>
        <v>100044</v>
      </c>
      <c r="E19" s="389"/>
      <c r="F19" s="389"/>
      <c r="G19" s="389"/>
      <c r="H19" s="389">
        <f>'Misc. Exp. Sup'!H49</f>
        <v>0</v>
      </c>
      <c r="I19" s="389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0">
        <f>'Misc. Exp. Sup'!D50</f>
        <v>0</v>
      </c>
      <c r="E20" s="390"/>
      <c r="F20" s="390"/>
      <c r="G20" s="390"/>
      <c r="H20" s="390">
        <f>'Misc. Exp. Sup'!H50</f>
        <v>0</v>
      </c>
      <c r="I20" s="390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17.45</v>
      </c>
      <c r="B21" s="293" t="str">
        <f>'Misc. Exp. Sup'!B51</f>
        <v>52003500</v>
      </c>
      <c r="C21" s="293" t="str">
        <f>'Misc. Exp. Sup'!C51</f>
        <v>0011</v>
      </c>
      <c r="D21" s="390" t="str">
        <f>'Misc. Exp. Sup'!D51</f>
        <v>100044</v>
      </c>
      <c r="E21" s="390"/>
      <c r="F21" s="390"/>
      <c r="G21" s="390"/>
      <c r="H21" s="390">
        <f>'Misc. Exp. Sup'!H51</f>
        <v>0</v>
      </c>
      <c r="I21" s="390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0">
        <f>'Misc. Exp. Sup'!D52</f>
        <v>0</v>
      </c>
      <c r="E22" s="390"/>
      <c r="F22" s="390"/>
      <c r="G22" s="390"/>
      <c r="H22" s="390">
        <f>'Misc. Exp. Sup'!H52</f>
        <v>0</v>
      </c>
      <c r="I22" s="390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0">
        <f>'Misc. Exp. Sup'!D53</f>
        <v>0</v>
      </c>
      <c r="E23" s="390"/>
      <c r="F23" s="390"/>
      <c r="G23" s="390"/>
      <c r="H23" s="390">
        <f>'Misc. Exp. Sup'!H53</f>
        <v>0</v>
      </c>
      <c r="I23" s="390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0">
        <f>'Misc. Exp. Sup'!D54</f>
        <v>0</v>
      </c>
      <c r="E24" s="390"/>
      <c r="F24" s="390"/>
      <c r="G24" s="390"/>
      <c r="H24" s="390">
        <f>'Misc. Exp. Sup'!H54</f>
        <v>0</v>
      </c>
      <c r="I24" s="390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89">
        <f>'Travel Sup (2)'!D49</f>
        <v>0</v>
      </c>
      <c r="E25" s="389"/>
      <c r="F25" s="389"/>
      <c r="G25" s="389"/>
      <c r="H25" s="390">
        <f>'Travel Sup (2)'!H49</f>
        <v>0</v>
      </c>
      <c r="I25" s="390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0">
        <f>'Travel Sup (2)'!D50</f>
        <v>0</v>
      </c>
      <c r="E26" s="390"/>
      <c r="F26" s="390"/>
      <c r="G26" s="390"/>
      <c r="H26" s="390">
        <f>'Travel Sup (2)'!H50</f>
        <v>0</v>
      </c>
      <c r="I26" s="390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89">
        <f>'Travel Sup (2)'!D51</f>
        <v>0</v>
      </c>
      <c r="E27" s="389"/>
      <c r="F27" s="389"/>
      <c r="G27" s="389"/>
      <c r="H27" s="390">
        <f>'Travel Sup (2)'!H51</f>
        <v>0</v>
      </c>
      <c r="I27" s="390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89">
        <f>'Travel Sup (2)'!D52</f>
        <v>0</v>
      </c>
      <c r="E28" s="389"/>
      <c r="F28" s="389"/>
      <c r="G28" s="389"/>
      <c r="H28" s="390">
        <f>'Travel Sup (2)'!H52</f>
        <v>0</v>
      </c>
      <c r="I28" s="390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89">
        <f>'Travel Sup (2)'!D53</f>
        <v>0</v>
      </c>
      <c r="E29" s="389"/>
      <c r="F29" s="389"/>
      <c r="G29" s="389"/>
      <c r="H29" s="390">
        <f>'Travel Sup (2)'!H53</f>
        <v>0</v>
      </c>
      <c r="I29" s="390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89">
        <f>'Travel Sup (2)'!D54</f>
        <v>0</v>
      </c>
      <c r="E30" s="389"/>
      <c r="F30" s="389"/>
      <c r="G30" s="389"/>
      <c r="H30" s="390">
        <f>'Travel Sup (2)'!H54</f>
        <v>0</v>
      </c>
      <c r="I30" s="390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89">
        <f>'Meals and Ent Sup (2)'!D49</f>
        <v>0</v>
      </c>
      <c r="E31" s="389">
        <f>'Meals and Ent Sup (2)'!E49</f>
        <v>0</v>
      </c>
      <c r="F31" s="389">
        <f>'Meals and Ent Sup (2)'!F49</f>
        <v>0</v>
      </c>
      <c r="G31" s="389">
        <f>'Meals and Ent Sup (2)'!G49</f>
        <v>0</v>
      </c>
      <c r="H31" s="390">
        <f>'Meals and Ent Sup (2)'!H49</f>
        <v>0</v>
      </c>
      <c r="I31" s="390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89">
        <f>'Meals and Ent Sup (2)'!D50</f>
        <v>0</v>
      </c>
      <c r="E32" s="389">
        <f>'Meals and Ent Sup (2)'!E50</f>
        <v>0</v>
      </c>
      <c r="F32" s="389">
        <f>'Meals and Ent Sup (2)'!F50</f>
        <v>0</v>
      </c>
      <c r="G32" s="389">
        <f>'Meals and Ent Sup (2)'!G50</f>
        <v>0</v>
      </c>
      <c r="H32" s="390">
        <f>'Meals and Ent Sup (2)'!H50</f>
        <v>0</v>
      </c>
      <c r="I32" s="390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89">
        <f>'Meals and Ent Sup (2)'!D51</f>
        <v>0</v>
      </c>
      <c r="E33" s="389">
        <f>'Meals and Ent Sup (2)'!E51</f>
        <v>0</v>
      </c>
      <c r="F33" s="389">
        <f>'Meals and Ent Sup (2)'!F51</f>
        <v>0</v>
      </c>
      <c r="G33" s="389">
        <f>'Meals and Ent Sup (2)'!G51</f>
        <v>0</v>
      </c>
      <c r="H33" s="390">
        <f>'Meals and Ent Sup (2)'!H51</f>
        <v>0</v>
      </c>
      <c r="I33" s="390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89">
        <f>'Meals and Ent Sup (2)'!D52</f>
        <v>0</v>
      </c>
      <c r="E34" s="389">
        <f>'Meals and Ent Sup (2)'!E52</f>
        <v>0</v>
      </c>
      <c r="F34" s="389">
        <f>'Meals and Ent Sup (2)'!F52</f>
        <v>0</v>
      </c>
      <c r="G34" s="389">
        <f>'Meals and Ent Sup (2)'!G52</f>
        <v>0</v>
      </c>
      <c r="H34" s="390">
        <f>'Meals and Ent Sup (2)'!H52</f>
        <v>0</v>
      </c>
      <c r="I34" s="390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89">
        <f>'Meals and Ent Sup (2)'!D53</f>
        <v>0</v>
      </c>
      <c r="E35" s="389">
        <f>'Meals and Ent Sup (2)'!E53</f>
        <v>0</v>
      </c>
      <c r="F35" s="389">
        <f>'Meals and Ent Sup (2)'!F53</f>
        <v>0</v>
      </c>
      <c r="G35" s="389">
        <f>'Meals and Ent Sup (2)'!G53</f>
        <v>0</v>
      </c>
      <c r="H35" s="390">
        <f>'Meals and Ent Sup (2)'!H53</f>
        <v>0</v>
      </c>
      <c r="I35" s="390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89">
        <f>'Meals and Ent Sup (2)'!D54</f>
        <v>0</v>
      </c>
      <c r="E36" s="389">
        <f>'Meals and Ent Sup (2)'!E54</f>
        <v>0</v>
      </c>
      <c r="F36" s="389">
        <f>'Meals and Ent Sup (2)'!F54</f>
        <v>0</v>
      </c>
      <c r="G36" s="389">
        <f>'Meals and Ent Sup (2)'!G54</f>
        <v>0</v>
      </c>
      <c r="H36" s="390">
        <f>'Meals and Ent Sup (2)'!H54</f>
        <v>0</v>
      </c>
      <c r="I36" s="390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1">
        <f>'Misc. Exp. Sup (2)'!D49</f>
        <v>0</v>
      </c>
      <c r="E37" s="391"/>
      <c r="F37" s="391"/>
      <c r="G37" s="391"/>
      <c r="H37" s="390">
        <f>'Misc. Exp. Sup (2)'!H49</f>
        <v>0</v>
      </c>
      <c r="I37" s="390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89">
        <f>'Misc. Exp. Sup (2)'!D50</f>
        <v>0</v>
      </c>
      <c r="E38" s="389">
        <f>'Misc. Exp. Sup (2)'!F50</f>
        <v>0</v>
      </c>
      <c r="F38" s="389">
        <f>'Misc. Exp. Sup (2)'!G50</f>
        <v>0</v>
      </c>
      <c r="G38" s="389">
        <f>'Misc. Exp. Sup (2)'!H50</f>
        <v>0</v>
      </c>
      <c r="H38" s="390">
        <f>'Misc. Exp. Sup (2)'!H50</f>
        <v>0</v>
      </c>
      <c r="I38" s="390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1">
        <f>'Misc. Exp. Sup (2)'!D51</f>
        <v>0</v>
      </c>
      <c r="E39" s="391"/>
      <c r="F39" s="391"/>
      <c r="G39" s="391"/>
      <c r="H39" s="390">
        <f>'Misc. Exp. Sup (2)'!H51</f>
        <v>0</v>
      </c>
      <c r="I39" s="390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89">
        <f>'Misc. Exp. Sup (2)'!D52</f>
        <v>0</v>
      </c>
      <c r="E40" s="389">
        <f>'Misc. Exp. Sup (2)'!F52</f>
        <v>0</v>
      </c>
      <c r="F40" s="389">
        <f>'Misc. Exp. Sup (2)'!G52</f>
        <v>0</v>
      </c>
      <c r="G40" s="389">
        <f>'Misc. Exp. Sup (2)'!H52</f>
        <v>0</v>
      </c>
      <c r="H40" s="390">
        <f>'Misc. Exp. Sup (2)'!H52</f>
        <v>0</v>
      </c>
      <c r="I40" s="390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1">
        <f>'Misc. Exp. Sup (2)'!D53</f>
        <v>0</v>
      </c>
      <c r="E41" s="391"/>
      <c r="F41" s="391"/>
      <c r="G41" s="391"/>
      <c r="H41" s="390">
        <f>'Misc. Exp. Sup (2)'!H53</f>
        <v>0</v>
      </c>
      <c r="I41" s="390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89">
        <f>'Misc. Exp. Sup (2)'!D54</f>
        <v>0</v>
      </c>
      <c r="E42" s="389">
        <f>'Misc. Exp. Sup (2)'!F54</f>
        <v>0</v>
      </c>
      <c r="F42" s="389">
        <f>'Misc. Exp. Sup (2)'!G54</f>
        <v>0</v>
      </c>
      <c r="G42" s="389">
        <f>'Misc. Exp. Sup (2)'!H54</f>
        <v>0</v>
      </c>
      <c r="H42" s="390">
        <f>'Misc. Exp. Sup (2)'!H54</f>
        <v>0</v>
      </c>
      <c r="I42" s="390">
        <f>'Misc. Exp. Sup (2)'!J54</f>
        <v>0</v>
      </c>
      <c r="J42" s="368"/>
      <c r="K42" s="368"/>
    </row>
    <row r="43" spans="1:11" ht="16.5" customHeight="1" x14ac:dyDescent="0.2">
      <c r="A43" s="370">
        <f>SUM(A3:A42)</f>
        <v>784.27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C27" zoomScale="75" workbookViewId="0">
      <selection activeCell="C18" sqref="C18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35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36675</v>
      </c>
    </row>
    <row r="3" spans="1:64" ht="20.25" customHeight="1" x14ac:dyDescent="0.3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2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">
      <c r="A8" s="289" t="s">
        <v>113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2">
      <c r="A14" s="146">
        <v>36640</v>
      </c>
      <c r="B14" s="135" t="s">
        <v>116</v>
      </c>
      <c r="C14" s="126" t="s">
        <v>117</v>
      </c>
      <c r="D14" s="155"/>
      <c r="E14" s="155"/>
      <c r="F14" s="156"/>
      <c r="G14" s="157"/>
      <c r="H14" s="265" t="s">
        <v>118</v>
      </c>
      <c r="I14" s="262"/>
      <c r="J14" s="263"/>
      <c r="K14" s="263"/>
      <c r="L14" s="259">
        <v>220.24</v>
      </c>
      <c r="M14" s="196"/>
      <c r="N14" s="189">
        <f>IF(M14=" ",L14*1,L14*M14)</f>
        <v>220.24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/>
      <c r="B15" s="135"/>
      <c r="C15" s="126" t="s">
        <v>121</v>
      </c>
      <c r="D15" s="155"/>
      <c r="E15" s="155"/>
      <c r="F15" s="156"/>
      <c r="G15" s="157"/>
      <c r="H15" s="265" t="s">
        <v>119</v>
      </c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/>
      <c r="B16" s="135"/>
      <c r="C16" s="126"/>
      <c r="D16" s="155"/>
      <c r="E16" s="155"/>
      <c r="F16" s="156"/>
      <c r="G16" s="157"/>
      <c r="H16" s="265" t="s">
        <v>120</v>
      </c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>
        <v>36671</v>
      </c>
      <c r="B17" s="135" t="s">
        <v>130</v>
      </c>
      <c r="C17" s="126" t="s">
        <v>131</v>
      </c>
      <c r="D17" s="155"/>
      <c r="E17" s="155"/>
      <c r="F17" s="156"/>
      <c r="G17" s="157"/>
      <c r="H17" s="265" t="s">
        <v>132</v>
      </c>
      <c r="I17" s="262"/>
      <c r="J17" s="263"/>
      <c r="K17" s="263"/>
      <c r="L17" s="259">
        <v>42</v>
      </c>
      <c r="M17" s="196"/>
      <c r="N17" s="189">
        <f>IF(M17=" ",L17*1,L17*M17)</f>
        <v>42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/>
      <c r="B18" s="135"/>
      <c r="C18" s="126" t="s">
        <v>133</v>
      </c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262.24</v>
      </c>
    </row>
    <row r="28" spans="1:64" ht="24" customHeight="1" x14ac:dyDescent="0.2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">
      <c r="A29" s="299" t="s">
        <v>125</v>
      </c>
      <c r="B29" s="299" t="s">
        <v>113</v>
      </c>
      <c r="C29" s="400" t="s">
        <v>122</v>
      </c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262.24</v>
      </c>
    </row>
    <row r="30" spans="1:64" ht="24" customHeight="1" x14ac:dyDescent="0.2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25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2">
      <c r="A34" s="146">
        <v>36633</v>
      </c>
      <c r="B34" s="129" t="s">
        <v>123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27.29</v>
      </c>
      <c r="M34" s="196"/>
      <c r="N34" s="189">
        <f t="shared" ref="N34:N41" si="1">IF(M34=" ",L34*1,L34*M34)</f>
        <v>27.29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>
        <v>36663</v>
      </c>
      <c r="B35" s="129" t="s">
        <v>129</v>
      </c>
      <c r="C35" s="155"/>
      <c r="D35" s="159"/>
      <c r="E35" s="29"/>
      <c r="F35" s="159"/>
      <c r="G35" s="159"/>
      <c r="H35" s="155"/>
      <c r="I35" s="155"/>
      <c r="J35" s="155"/>
      <c r="K35" s="155"/>
      <c r="L35" s="259">
        <v>27.29</v>
      </c>
      <c r="M35" s="196"/>
      <c r="N35" s="189">
        <f>IF(M35=" ",L35*1,L35*M35)</f>
        <v>27.29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54.58</v>
      </c>
    </row>
    <row r="43" spans="1:64" ht="24" customHeight="1" x14ac:dyDescent="0.2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467.45</v>
      </c>
    </row>
    <row r="44" spans="1:64" ht="24" customHeight="1" x14ac:dyDescent="0.2">
      <c r="A44" s="299" t="s">
        <v>124</v>
      </c>
      <c r="B44" s="299" t="s">
        <v>113</v>
      </c>
      <c r="C44" s="395" t="s">
        <v>122</v>
      </c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522.03</v>
      </c>
    </row>
    <row r="45" spans="1:64" ht="24.75" customHeight="1" x14ac:dyDescent="0.2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0</v>
      </c>
    </row>
    <row r="49" spans="1:64" ht="24" customHeight="1" x14ac:dyDescent="0.2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784.27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25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25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784.27</v>
      </c>
    </row>
    <row r="53" spans="1:64" ht="24" customHeight="1" x14ac:dyDescent="0.2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">
      <c r="A62" s="110" t="str">
        <f>IF(ISBLANK($A$6),TRIM(" "),$A$6)</f>
        <v>Fleming</v>
      </c>
      <c r="B62" s="250" t="str">
        <f>IF(ISBLANK($E$6),TRIM(" "),$E$6)</f>
        <v>Rosalee</v>
      </c>
      <c r="C62" s="295" t="str">
        <f>TEXT(IF(ISBLANK($N$2),"      ",$N$2),"000000")</f>
        <v>050100</v>
      </c>
      <c r="D62" s="110" t="str">
        <f>TEXT($K$6,"###-##-####")</f>
        <v>456-60-6258</v>
      </c>
      <c r="E62" s="251" t="str">
        <f>TEXT($N$52,"######0.00")</f>
        <v>784.27</v>
      </c>
      <c r="F62" s="286" t="s">
        <v>61</v>
      </c>
      <c r="G62" s="286" t="s">
        <v>62</v>
      </c>
      <c r="H62" s="110" t="str">
        <f>TEXT(IF(COUNTA('Travel Form'!$A$12:$N$40) = 0,0,1),"0")</f>
        <v>0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1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 t="str">
        <f>IF(VALUE('Short Form'!H62)&lt;&gt;0,2,"")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21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60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60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60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60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60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0.855468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Fleming</v>
      </c>
      <c r="B5" s="121"/>
      <c r="C5" s="121"/>
      <c r="D5" s="121"/>
      <c r="E5" s="254" t="str">
        <f>'Short Form'!E6</f>
        <v>Rosalee</v>
      </c>
      <c r="F5" s="121"/>
      <c r="G5" s="121"/>
      <c r="H5" s="178" t="str">
        <f>'Short Form'!H6</f>
        <v>T.</v>
      </c>
      <c r="I5" s="121"/>
      <c r="J5" s="121"/>
      <c r="K5" s="19"/>
      <c r="L5" s="144" t="str">
        <f>'Short Form'!K6</f>
        <v>456-60-6258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topLeftCell="A43" zoomScale="80" workbookViewId="0">
      <selection activeCell="B51" sqref="B51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>
        <f>IF((VALUE('Short Form'!J62)&lt;&gt;0),1+VALUE('Short Form'!I62)+VALUE('Short Form'!J62)+VALUE('Short Form'!H62),"")</f>
        <v>2</v>
      </c>
      <c r="O2" s="269">
        <f>IF((N2=0),"",'Short Form'!$N3)</f>
        <v>2</v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72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 t="s">
        <v>61</v>
      </c>
      <c r="B10" s="148">
        <v>36643</v>
      </c>
      <c r="C10" s="124" t="s">
        <v>127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5">
        <v>450</v>
      </c>
      <c r="N10" s="257"/>
      <c r="O10" s="189">
        <f>IF(N10=" ",M10*1,M10*N10)</f>
        <v>450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 t="s">
        <v>128</v>
      </c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 t="s">
        <v>62</v>
      </c>
      <c r="B12" s="148"/>
      <c r="C12" s="124" t="s">
        <v>134</v>
      </c>
      <c r="D12" s="166"/>
      <c r="E12" s="166"/>
      <c r="F12" s="166"/>
      <c r="G12" s="167"/>
      <c r="H12" s="166"/>
      <c r="I12" s="166"/>
      <c r="J12" s="166"/>
      <c r="K12" s="166"/>
      <c r="L12" s="166"/>
      <c r="M12" s="245">
        <v>26</v>
      </c>
      <c r="N12" s="257">
        <v>0.32500000000000001</v>
      </c>
      <c r="O12" s="189">
        <f>IF(N12=" ",M12*1,M12*N12)</f>
        <v>8.4499999999999993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 t="s">
        <v>62</v>
      </c>
      <c r="B13" s="148"/>
      <c r="C13" s="124" t="s">
        <v>135</v>
      </c>
      <c r="D13" s="166"/>
      <c r="E13" s="166"/>
      <c r="F13" s="166"/>
      <c r="G13" s="167"/>
      <c r="H13" s="166"/>
      <c r="I13" s="166"/>
      <c r="J13" s="166"/>
      <c r="K13" s="166"/>
      <c r="L13" s="166"/>
      <c r="M13" s="245">
        <v>9</v>
      </c>
      <c r="N13" s="257"/>
      <c r="O13" s="189">
        <f t="shared" ref="O13:O25" si="0">IF(N13=" ",M13*1,M13*N13)</f>
        <v>9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467.45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 t="s">
        <v>61</v>
      </c>
      <c r="B49" s="340" t="s">
        <v>126</v>
      </c>
      <c r="C49" s="341" t="s">
        <v>113</v>
      </c>
      <c r="D49" s="405" t="s">
        <v>122</v>
      </c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450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 t="s">
        <v>62</v>
      </c>
      <c r="B51" s="349" t="s">
        <v>126</v>
      </c>
      <c r="C51" s="341" t="s">
        <v>113</v>
      </c>
      <c r="D51" s="405" t="s">
        <v>122</v>
      </c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17.45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467.45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21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Fleming</v>
      </c>
      <c r="B5" s="121"/>
      <c r="C5" s="121"/>
      <c r="D5" s="121"/>
      <c r="E5" s="254" t="str">
        <f>'Short Form'!E6</f>
        <v>Rosalee</v>
      </c>
      <c r="F5" s="121"/>
      <c r="G5" s="121"/>
      <c r="H5" s="178" t="str">
        <f>'Short Form'!H6</f>
        <v>T.</v>
      </c>
      <c r="I5" s="121"/>
      <c r="J5" s="121"/>
      <c r="K5" s="19"/>
      <c r="L5" s="144" t="str">
        <f>'Short Form'!K6</f>
        <v>456-60-6258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72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2000-05-24T11:19:05Z</cp:lastPrinted>
  <dcterms:created xsi:type="dcterms:W3CDTF">1997-11-03T17:34:07Z</dcterms:created>
  <dcterms:modified xsi:type="dcterms:W3CDTF">2023-09-17T13:10:48Z</dcterms:modified>
</cp:coreProperties>
</file>