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4AECF4-2626-432F-8B3E-2397B1EA76DF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4" r:id="rId1"/>
  </sheets>
  <definedNames>
    <definedName name="Numproducts">Summary!$CX$1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N5" i="4"/>
  <c r="P5" i="4"/>
  <c r="Q5" i="4"/>
  <c r="R5" i="4"/>
  <c r="S5" i="4"/>
  <c r="T5" i="4"/>
  <c r="U5" i="4"/>
  <c r="W5" i="4"/>
  <c r="X5" i="4"/>
  <c r="AA5" i="4"/>
  <c r="AD5" i="4"/>
  <c r="AF5" i="4"/>
  <c r="AG5" i="4"/>
  <c r="AH5" i="4"/>
  <c r="AI5" i="4"/>
  <c r="D6" i="4"/>
  <c r="I6" i="4"/>
  <c r="N6" i="4"/>
  <c r="P6" i="4"/>
  <c r="Q6" i="4"/>
  <c r="R6" i="4"/>
  <c r="S6" i="4"/>
  <c r="T6" i="4"/>
  <c r="U6" i="4"/>
  <c r="W6" i="4"/>
  <c r="X6" i="4"/>
  <c r="AA6" i="4"/>
  <c r="AD6" i="4"/>
  <c r="AF6" i="4"/>
  <c r="AG6" i="4"/>
  <c r="AH6" i="4"/>
  <c r="AI6" i="4"/>
  <c r="D7" i="4"/>
  <c r="I7" i="4"/>
  <c r="N7" i="4"/>
  <c r="P7" i="4"/>
  <c r="Q7" i="4"/>
  <c r="R7" i="4"/>
  <c r="S7" i="4"/>
  <c r="T7" i="4"/>
  <c r="U7" i="4"/>
  <c r="W7" i="4"/>
  <c r="X7" i="4"/>
  <c r="AA7" i="4"/>
  <c r="AD7" i="4"/>
  <c r="AF7" i="4"/>
  <c r="AG7" i="4"/>
  <c r="AH7" i="4"/>
  <c r="AI7" i="4"/>
  <c r="D8" i="4"/>
  <c r="I8" i="4"/>
  <c r="N8" i="4"/>
  <c r="P8" i="4"/>
  <c r="Q8" i="4"/>
  <c r="R8" i="4"/>
  <c r="S8" i="4"/>
  <c r="T8" i="4"/>
  <c r="U8" i="4"/>
  <c r="W8" i="4"/>
  <c r="X8" i="4"/>
  <c r="AA8" i="4"/>
  <c r="AD8" i="4"/>
  <c r="AF8" i="4"/>
  <c r="AG8" i="4"/>
  <c r="AH8" i="4"/>
  <c r="AI8" i="4"/>
  <c r="D9" i="4"/>
  <c r="N9" i="4"/>
  <c r="P9" i="4"/>
  <c r="Q9" i="4"/>
  <c r="R9" i="4"/>
  <c r="S9" i="4"/>
  <c r="T9" i="4"/>
  <c r="U9" i="4"/>
  <c r="W9" i="4"/>
  <c r="X9" i="4"/>
  <c r="AA9" i="4"/>
  <c r="AD9" i="4"/>
  <c r="AF9" i="4"/>
  <c r="AG9" i="4"/>
  <c r="AH9" i="4"/>
  <c r="AI9" i="4"/>
  <c r="D10" i="4"/>
  <c r="I10" i="4"/>
  <c r="N10" i="4"/>
  <c r="P10" i="4"/>
  <c r="Q10" i="4"/>
  <c r="R10" i="4"/>
  <c r="S10" i="4"/>
  <c r="T10" i="4"/>
  <c r="U10" i="4"/>
  <c r="W10" i="4"/>
  <c r="X10" i="4"/>
  <c r="AA10" i="4"/>
  <c r="AD10" i="4"/>
  <c r="AF10" i="4"/>
  <c r="AG10" i="4"/>
  <c r="AH10" i="4"/>
  <c r="AI10" i="4"/>
  <c r="D11" i="4"/>
  <c r="N11" i="4"/>
  <c r="P11" i="4"/>
  <c r="Q11" i="4"/>
  <c r="R11" i="4"/>
  <c r="S11" i="4"/>
  <c r="T11" i="4"/>
  <c r="U11" i="4"/>
  <c r="W11" i="4"/>
  <c r="X11" i="4"/>
  <c r="AA11" i="4"/>
  <c r="AD11" i="4"/>
  <c r="AF11" i="4"/>
  <c r="AG11" i="4"/>
  <c r="AH11" i="4"/>
  <c r="AI11" i="4"/>
  <c r="D12" i="4"/>
  <c r="I12" i="4"/>
  <c r="N12" i="4"/>
  <c r="P12" i="4"/>
  <c r="Q12" i="4"/>
  <c r="R12" i="4"/>
  <c r="S12" i="4"/>
  <c r="T12" i="4"/>
  <c r="U12" i="4"/>
  <c r="W12" i="4"/>
  <c r="X12" i="4"/>
  <c r="AA12" i="4"/>
  <c r="AD12" i="4"/>
  <c r="AF12" i="4"/>
  <c r="AG12" i="4"/>
  <c r="AH12" i="4"/>
  <c r="AI12" i="4"/>
  <c r="D13" i="4"/>
  <c r="N13" i="4"/>
  <c r="P13" i="4"/>
  <c r="Q13" i="4"/>
  <c r="R13" i="4"/>
  <c r="S13" i="4"/>
  <c r="T13" i="4"/>
  <c r="U13" i="4"/>
  <c r="W13" i="4"/>
  <c r="X13" i="4"/>
  <c r="AA13" i="4"/>
  <c r="AD13" i="4"/>
  <c r="AF13" i="4"/>
  <c r="AG13" i="4"/>
  <c r="AH13" i="4"/>
  <c r="AI13" i="4"/>
  <c r="D14" i="4"/>
  <c r="N14" i="4"/>
  <c r="P14" i="4"/>
  <c r="Q14" i="4"/>
  <c r="R14" i="4"/>
  <c r="S14" i="4"/>
  <c r="T14" i="4"/>
  <c r="U14" i="4"/>
  <c r="W14" i="4"/>
  <c r="X14" i="4"/>
  <c r="AA14" i="4"/>
  <c r="AD14" i="4"/>
  <c r="AF14" i="4"/>
  <c r="AG14" i="4"/>
  <c r="AH14" i="4"/>
  <c r="AI14" i="4"/>
  <c r="D15" i="4"/>
  <c r="N15" i="4"/>
  <c r="P15" i="4"/>
  <c r="Q15" i="4"/>
  <c r="R15" i="4"/>
  <c r="S15" i="4"/>
  <c r="T15" i="4"/>
  <c r="U15" i="4"/>
  <c r="W15" i="4"/>
  <c r="X15" i="4"/>
  <c r="AA15" i="4"/>
  <c r="AD15" i="4"/>
  <c r="AF15" i="4"/>
  <c r="AG15" i="4"/>
  <c r="AH15" i="4"/>
  <c r="AI15" i="4"/>
  <c r="D16" i="4"/>
  <c r="N16" i="4"/>
  <c r="P16" i="4"/>
  <c r="Q16" i="4"/>
  <c r="R16" i="4"/>
  <c r="S16" i="4"/>
  <c r="T16" i="4"/>
  <c r="U16" i="4"/>
  <c r="W16" i="4"/>
  <c r="X16" i="4"/>
  <c r="AA16" i="4"/>
  <c r="AD16" i="4"/>
  <c r="AF16" i="4"/>
  <c r="AG16" i="4"/>
  <c r="AH16" i="4"/>
  <c r="AI16" i="4"/>
  <c r="D17" i="4"/>
  <c r="N17" i="4"/>
  <c r="P17" i="4"/>
  <c r="Q17" i="4"/>
  <c r="R17" i="4"/>
  <c r="S17" i="4"/>
  <c r="T17" i="4"/>
  <c r="U17" i="4"/>
  <c r="W17" i="4"/>
  <c r="X17" i="4"/>
  <c r="AA17" i="4"/>
  <c r="AD17" i="4"/>
  <c r="AF17" i="4"/>
  <c r="AG17" i="4"/>
  <c r="AH17" i="4"/>
  <c r="AI17" i="4"/>
  <c r="D18" i="4"/>
  <c r="N18" i="4"/>
  <c r="P18" i="4"/>
  <c r="Q18" i="4"/>
  <c r="R18" i="4"/>
  <c r="S18" i="4"/>
  <c r="T18" i="4"/>
  <c r="U18" i="4"/>
  <c r="W18" i="4"/>
  <c r="X18" i="4"/>
  <c r="AA18" i="4"/>
  <c r="AD18" i="4"/>
  <c r="AF18" i="4"/>
  <c r="AG18" i="4"/>
  <c r="AH18" i="4"/>
  <c r="AI18" i="4"/>
  <c r="D19" i="4"/>
  <c r="N19" i="4"/>
  <c r="P19" i="4"/>
  <c r="Q19" i="4"/>
  <c r="R19" i="4"/>
  <c r="S19" i="4"/>
  <c r="T19" i="4"/>
  <c r="U19" i="4"/>
  <c r="W19" i="4"/>
  <c r="X19" i="4"/>
  <c r="AA19" i="4"/>
  <c r="AD19" i="4"/>
  <c r="AF19" i="4"/>
  <c r="AG19" i="4"/>
  <c r="AH19" i="4"/>
  <c r="AI19" i="4"/>
  <c r="D20" i="4"/>
  <c r="N20" i="4"/>
  <c r="P20" i="4"/>
  <c r="Q20" i="4"/>
  <c r="R20" i="4"/>
  <c r="S20" i="4"/>
  <c r="T20" i="4"/>
  <c r="U20" i="4"/>
  <c r="W20" i="4"/>
  <c r="X20" i="4"/>
  <c r="AA20" i="4"/>
  <c r="AD20" i="4"/>
  <c r="AF20" i="4"/>
  <c r="AG20" i="4"/>
  <c r="AH20" i="4"/>
  <c r="AI20" i="4"/>
  <c r="D21" i="4"/>
  <c r="N21" i="4"/>
  <c r="P21" i="4"/>
  <c r="Q21" i="4"/>
  <c r="R21" i="4"/>
  <c r="S21" i="4"/>
  <c r="T21" i="4"/>
  <c r="U21" i="4"/>
  <c r="W21" i="4"/>
  <c r="X21" i="4"/>
  <c r="AA21" i="4"/>
  <c r="AD21" i="4"/>
  <c r="AF21" i="4"/>
  <c r="AG21" i="4"/>
  <c r="AH21" i="4"/>
  <c r="AI21" i="4"/>
  <c r="AA22" i="4"/>
  <c r="AD22" i="4"/>
  <c r="AF22" i="4"/>
  <c r="AG22" i="4"/>
  <c r="AH22" i="4"/>
  <c r="AI22" i="4"/>
  <c r="AA23" i="4"/>
  <c r="AD23" i="4"/>
  <c r="AF23" i="4"/>
  <c r="AG23" i="4"/>
  <c r="AH23" i="4"/>
  <c r="AI23" i="4"/>
  <c r="D24" i="4"/>
  <c r="N24" i="4"/>
  <c r="P24" i="4"/>
  <c r="S24" i="4"/>
  <c r="U24" i="4"/>
  <c r="W24" i="4"/>
  <c r="X24" i="4"/>
  <c r="AA24" i="4"/>
  <c r="AD24" i="4"/>
  <c r="AF24" i="4"/>
  <c r="AG24" i="4"/>
  <c r="AH24" i="4"/>
  <c r="AI24" i="4"/>
  <c r="D25" i="4"/>
  <c r="N25" i="4"/>
  <c r="P25" i="4"/>
  <c r="S25" i="4"/>
  <c r="U25" i="4"/>
  <c r="W25" i="4"/>
  <c r="X25" i="4"/>
  <c r="AA25" i="4"/>
  <c r="AD25" i="4"/>
  <c r="AF25" i="4"/>
  <c r="AG25" i="4"/>
  <c r="AH25" i="4"/>
  <c r="AI25" i="4"/>
  <c r="D26" i="4"/>
  <c r="N26" i="4"/>
  <c r="P26" i="4"/>
  <c r="S26" i="4"/>
  <c r="U26" i="4"/>
  <c r="W26" i="4"/>
  <c r="X26" i="4"/>
  <c r="AA26" i="4"/>
  <c r="AD26" i="4"/>
  <c r="AF26" i="4"/>
  <c r="AG26" i="4"/>
  <c r="AH26" i="4"/>
  <c r="AI26" i="4"/>
  <c r="D27" i="4"/>
  <c r="N27" i="4"/>
  <c r="P27" i="4"/>
  <c r="S27" i="4"/>
  <c r="U27" i="4"/>
  <c r="W27" i="4"/>
  <c r="X27" i="4"/>
  <c r="AA27" i="4"/>
  <c r="AD27" i="4"/>
  <c r="AF27" i="4"/>
  <c r="AG27" i="4"/>
  <c r="AH27" i="4"/>
  <c r="AI27" i="4"/>
  <c r="D28" i="4"/>
  <c r="N28" i="4"/>
  <c r="P28" i="4"/>
  <c r="W28" i="4"/>
  <c r="X28" i="4"/>
  <c r="AA28" i="4"/>
  <c r="AD28" i="4"/>
  <c r="AF28" i="4"/>
  <c r="AG28" i="4"/>
  <c r="AH28" i="4"/>
  <c r="AI28" i="4"/>
  <c r="D29" i="4"/>
  <c r="N29" i="4"/>
  <c r="P29" i="4"/>
  <c r="W29" i="4"/>
  <c r="X29" i="4"/>
  <c r="AA29" i="4"/>
  <c r="AD29" i="4"/>
  <c r="AF29" i="4"/>
  <c r="AG29" i="4"/>
  <c r="AH29" i="4"/>
  <c r="AI29" i="4"/>
  <c r="D30" i="4"/>
  <c r="N30" i="4"/>
  <c r="P30" i="4"/>
  <c r="W30" i="4"/>
  <c r="X30" i="4"/>
  <c r="AA30" i="4"/>
  <c r="AD30" i="4"/>
  <c r="AF30" i="4"/>
  <c r="AG30" i="4"/>
  <c r="AH30" i="4"/>
  <c r="AI30" i="4"/>
  <c r="D31" i="4"/>
  <c r="N31" i="4"/>
  <c r="P31" i="4"/>
  <c r="W31" i="4"/>
  <c r="X31" i="4"/>
  <c r="AA31" i="4"/>
  <c r="AD31" i="4"/>
  <c r="AF31" i="4"/>
  <c r="AG31" i="4"/>
  <c r="AH31" i="4"/>
  <c r="AI31" i="4"/>
  <c r="D32" i="4"/>
  <c r="N32" i="4"/>
  <c r="P32" i="4"/>
  <c r="W32" i="4"/>
  <c r="X32" i="4"/>
  <c r="AA32" i="4"/>
  <c r="AD32" i="4"/>
  <c r="AF32" i="4"/>
  <c r="AG32" i="4"/>
  <c r="AH32" i="4"/>
  <c r="AI32" i="4"/>
  <c r="D33" i="4"/>
  <c r="N33" i="4"/>
  <c r="P33" i="4"/>
  <c r="W33" i="4"/>
  <c r="X33" i="4"/>
  <c r="AA33" i="4"/>
  <c r="AD33" i="4"/>
  <c r="AF33" i="4"/>
  <c r="AG33" i="4"/>
  <c r="AH33" i="4"/>
  <c r="AI33" i="4"/>
  <c r="D34" i="4"/>
  <c r="N34" i="4"/>
  <c r="P34" i="4"/>
  <c r="W34" i="4"/>
  <c r="X34" i="4"/>
  <c r="AA34" i="4"/>
  <c r="AD34" i="4"/>
  <c r="AF34" i="4"/>
  <c r="AG34" i="4"/>
  <c r="AH34" i="4"/>
  <c r="AI34" i="4"/>
  <c r="D35" i="4"/>
  <c r="N35" i="4"/>
  <c r="P35" i="4"/>
  <c r="W35" i="4"/>
  <c r="X35" i="4"/>
  <c r="AA35" i="4"/>
  <c r="AD35" i="4"/>
  <c r="AF35" i="4"/>
  <c r="AG35" i="4"/>
  <c r="AH35" i="4"/>
  <c r="AI35" i="4"/>
  <c r="D36" i="4"/>
  <c r="N36" i="4"/>
  <c r="P36" i="4"/>
  <c r="W36" i="4"/>
  <c r="X36" i="4"/>
  <c r="AA36" i="4"/>
  <c r="AD36" i="4"/>
  <c r="AF36" i="4"/>
  <c r="AG36" i="4"/>
  <c r="AH36" i="4"/>
  <c r="AI36" i="4"/>
  <c r="D37" i="4"/>
  <c r="N37" i="4"/>
  <c r="P37" i="4"/>
  <c r="W37" i="4"/>
  <c r="X37" i="4"/>
  <c r="AA37" i="4"/>
  <c r="AD37" i="4"/>
  <c r="AF37" i="4"/>
  <c r="AG37" i="4"/>
  <c r="AH37" i="4"/>
  <c r="AI37" i="4"/>
  <c r="D38" i="4"/>
  <c r="J38" i="4"/>
  <c r="K38" i="4"/>
  <c r="N38" i="4"/>
  <c r="P38" i="4"/>
  <c r="D39" i="4"/>
  <c r="J39" i="4"/>
  <c r="K39" i="4"/>
  <c r="N39" i="4"/>
  <c r="P39" i="4"/>
  <c r="D40" i="4"/>
  <c r="J40" i="4"/>
  <c r="K40" i="4"/>
  <c r="N40" i="4"/>
  <c r="P40" i="4"/>
  <c r="D41" i="4"/>
  <c r="J41" i="4"/>
  <c r="K41" i="4"/>
  <c r="N41" i="4"/>
  <c r="P41" i="4"/>
  <c r="D42" i="4"/>
  <c r="J42" i="4"/>
  <c r="K42" i="4"/>
  <c r="N42" i="4"/>
  <c r="P42" i="4"/>
  <c r="D43" i="4"/>
  <c r="J43" i="4"/>
  <c r="K43" i="4"/>
  <c r="N43" i="4"/>
  <c r="P43" i="4"/>
  <c r="D44" i="4"/>
  <c r="J44" i="4"/>
  <c r="K44" i="4"/>
  <c r="N44" i="4"/>
  <c r="P44" i="4"/>
  <c r="D45" i="4"/>
  <c r="J45" i="4"/>
  <c r="K45" i="4"/>
  <c r="N45" i="4"/>
  <c r="P45" i="4"/>
  <c r="D46" i="4"/>
  <c r="J46" i="4"/>
  <c r="K46" i="4"/>
  <c r="N46" i="4"/>
  <c r="P46" i="4"/>
  <c r="D47" i="4"/>
  <c r="J47" i="4"/>
  <c r="K47" i="4"/>
  <c r="N47" i="4"/>
  <c r="P47" i="4"/>
  <c r="D48" i="4"/>
  <c r="J48" i="4"/>
  <c r="K48" i="4"/>
  <c r="N48" i="4"/>
  <c r="P48" i="4"/>
  <c r="D49" i="4"/>
  <c r="J49" i="4"/>
  <c r="K49" i="4"/>
  <c r="N49" i="4"/>
  <c r="P49" i="4"/>
  <c r="D50" i="4"/>
  <c r="J50" i="4"/>
  <c r="K50" i="4"/>
  <c r="N50" i="4"/>
  <c r="P50" i="4"/>
  <c r="D51" i="4"/>
  <c r="J51" i="4"/>
  <c r="K51" i="4"/>
  <c r="N51" i="4"/>
  <c r="P51" i="4"/>
  <c r="D52" i="4"/>
  <c r="J52" i="4"/>
  <c r="K52" i="4"/>
  <c r="N52" i="4"/>
  <c r="P52" i="4"/>
  <c r="D53" i="4"/>
  <c r="J53" i="4"/>
  <c r="K53" i="4"/>
  <c r="N53" i="4"/>
  <c r="P53" i="4"/>
  <c r="D54" i="4"/>
  <c r="J54" i="4"/>
  <c r="K54" i="4"/>
  <c r="N54" i="4"/>
  <c r="P54" i="4"/>
  <c r="D55" i="4"/>
  <c r="J55" i="4"/>
  <c r="K55" i="4"/>
  <c r="N55" i="4"/>
  <c r="P55" i="4"/>
  <c r="D56" i="4"/>
  <c r="J56" i="4"/>
  <c r="K56" i="4"/>
  <c r="N56" i="4"/>
  <c r="P56" i="4"/>
  <c r="D57" i="4"/>
  <c r="J57" i="4"/>
  <c r="K57" i="4"/>
  <c r="N57" i="4"/>
  <c r="P57" i="4"/>
  <c r="D58" i="4"/>
  <c r="J58" i="4"/>
  <c r="K58" i="4"/>
  <c r="N58" i="4"/>
  <c r="P58" i="4"/>
  <c r="D59" i="4"/>
  <c r="J59" i="4"/>
  <c r="K59" i="4"/>
  <c r="N59" i="4"/>
  <c r="P59" i="4"/>
  <c r="D60" i="4"/>
  <c r="J60" i="4"/>
  <c r="K60" i="4"/>
  <c r="N60" i="4"/>
  <c r="P60" i="4"/>
  <c r="D61" i="4"/>
  <c r="J61" i="4"/>
  <c r="K61" i="4"/>
  <c r="N61" i="4"/>
  <c r="P61" i="4"/>
  <c r="D62" i="4"/>
  <c r="N62" i="4"/>
  <c r="P62" i="4"/>
  <c r="D63" i="4"/>
  <c r="N63" i="4"/>
  <c r="P63" i="4"/>
  <c r="D64" i="4"/>
  <c r="N64" i="4"/>
  <c r="P64" i="4"/>
  <c r="D65" i="4"/>
  <c r="N65" i="4"/>
  <c r="P65" i="4"/>
  <c r="D66" i="4"/>
  <c r="N66" i="4"/>
  <c r="P66" i="4"/>
  <c r="D67" i="4"/>
  <c r="N67" i="4"/>
  <c r="P67" i="4"/>
  <c r="D68" i="4"/>
  <c r="N68" i="4"/>
  <c r="P68" i="4"/>
  <c r="D69" i="4"/>
  <c r="N69" i="4"/>
  <c r="P69" i="4"/>
  <c r="D70" i="4"/>
  <c r="N70" i="4"/>
  <c r="P70" i="4"/>
  <c r="D71" i="4"/>
  <c r="N71" i="4"/>
  <c r="P71" i="4"/>
  <c r="D72" i="4"/>
  <c r="N72" i="4"/>
  <c r="P72" i="4"/>
  <c r="D73" i="4"/>
  <c r="N73" i="4"/>
  <c r="P73" i="4"/>
  <c r="D74" i="4"/>
  <c r="N74" i="4"/>
  <c r="P74" i="4"/>
  <c r="D75" i="4"/>
  <c r="N75" i="4"/>
  <c r="P75" i="4"/>
  <c r="D76" i="4"/>
  <c r="N76" i="4"/>
  <c r="P76" i="4"/>
  <c r="D77" i="4"/>
  <c r="N77" i="4"/>
  <c r="P77" i="4"/>
  <c r="D78" i="4"/>
  <c r="N78" i="4"/>
  <c r="P78" i="4"/>
  <c r="D79" i="4"/>
  <c r="N79" i="4"/>
  <c r="P79" i="4"/>
  <c r="D80" i="4"/>
  <c r="N80" i="4"/>
  <c r="P80" i="4"/>
  <c r="D81" i="4"/>
  <c r="N81" i="4"/>
  <c r="P81" i="4"/>
  <c r="D82" i="4"/>
  <c r="N82" i="4"/>
  <c r="P82" i="4"/>
  <c r="D83" i="4"/>
  <c r="N83" i="4"/>
  <c r="P83" i="4"/>
  <c r="D84" i="4"/>
  <c r="N84" i="4"/>
  <c r="P84" i="4"/>
  <c r="D85" i="4"/>
  <c r="N85" i="4"/>
  <c r="P85" i="4"/>
  <c r="D86" i="4"/>
  <c r="N86" i="4"/>
  <c r="P86" i="4"/>
  <c r="D87" i="4"/>
  <c r="N87" i="4"/>
  <c r="P87" i="4"/>
  <c r="D88" i="4"/>
  <c r="N88" i="4"/>
  <c r="P88" i="4"/>
  <c r="D89" i="4"/>
  <c r="N89" i="4"/>
  <c r="P89" i="4"/>
  <c r="D90" i="4"/>
  <c r="N90" i="4"/>
  <c r="P90" i="4"/>
  <c r="D91" i="4"/>
  <c r="N91" i="4"/>
  <c r="P91" i="4"/>
  <c r="D92" i="4"/>
  <c r="N92" i="4"/>
  <c r="P92" i="4"/>
  <c r="D93" i="4"/>
  <c r="N93" i="4"/>
  <c r="P93" i="4"/>
  <c r="D94" i="4"/>
  <c r="N94" i="4"/>
  <c r="P94" i="4"/>
  <c r="D95" i="4"/>
  <c r="N95" i="4"/>
  <c r="P95" i="4"/>
  <c r="D96" i="4"/>
  <c r="N96" i="4"/>
  <c r="P96" i="4"/>
  <c r="D97" i="4"/>
  <c r="N97" i="4"/>
  <c r="P97" i="4"/>
  <c r="D98" i="4"/>
  <c r="N98" i="4"/>
  <c r="P98" i="4"/>
  <c r="D99" i="4"/>
  <c r="N99" i="4"/>
  <c r="P99" i="4"/>
  <c r="D100" i="4"/>
  <c r="N100" i="4"/>
  <c r="P100" i="4"/>
  <c r="D101" i="4"/>
</calcChain>
</file>

<file path=xl/sharedStrings.xml><?xml version="1.0" encoding="utf-8"?>
<sst xmlns="http://schemas.openxmlformats.org/spreadsheetml/2006/main" count="383" uniqueCount="158">
  <si>
    <t>Location</t>
  </si>
  <si>
    <t>Ref. Period</t>
  </si>
  <si>
    <t>RT Bid</t>
  </si>
  <si>
    <t>RT Offer</t>
  </si>
  <si>
    <t>RT Mid</t>
  </si>
  <si>
    <t>Curve</t>
  </si>
  <si>
    <t>Delta</t>
  </si>
  <si>
    <t>RT Bid HR</t>
  </si>
  <si>
    <t>RT Offer HR</t>
  </si>
  <si>
    <t>RT Mid HR</t>
  </si>
  <si>
    <t>Curve HR</t>
  </si>
  <si>
    <t>MWh Pos</t>
  </si>
  <si>
    <t>Curve Shift P&amp;L</t>
  </si>
  <si>
    <t>WAP</t>
  </si>
  <si>
    <t>Daily P&amp;L</t>
  </si>
  <si>
    <t>Total Daily P&amp;L</t>
  </si>
  <si>
    <t>Prev Bid</t>
  </si>
  <si>
    <t>Prev Offer</t>
  </si>
  <si>
    <t>EOL ID</t>
  </si>
  <si>
    <t>Curve ID</t>
  </si>
  <si>
    <t>Curve Trade Date</t>
  </si>
  <si>
    <t>Curve Begin</t>
  </si>
  <si>
    <t>Curve End</t>
  </si>
  <si>
    <t>Number of Products:</t>
  </si>
  <si>
    <t>PJM-W Peak</t>
  </si>
  <si>
    <t>Dec 01</t>
  </si>
  <si>
    <t>Jan-Feb 02</t>
  </si>
  <si>
    <t>Mar-Apr 02</t>
  </si>
  <si>
    <t>May 02</t>
  </si>
  <si>
    <t>Jun 02</t>
  </si>
  <si>
    <t>Jul-Aug 02</t>
  </si>
  <si>
    <t>Sep 02</t>
  </si>
  <si>
    <t>Q4 02</t>
  </si>
  <si>
    <t>Mar-Apr 03</t>
  </si>
  <si>
    <t>May 03</t>
  </si>
  <si>
    <t>Jun 03</t>
  </si>
  <si>
    <t>Jul-Aug 03</t>
  </si>
  <si>
    <t>Sep 03</t>
  </si>
  <si>
    <t>Q4 03</t>
  </si>
  <si>
    <t>Jan-Feb 03</t>
  </si>
  <si>
    <t>Jan-Dec 02</t>
  </si>
  <si>
    <t>Jan-Dec 03</t>
  </si>
  <si>
    <t>CIN</t>
  </si>
  <si>
    <t>Cinergy</t>
  </si>
  <si>
    <t>COM</t>
  </si>
  <si>
    <t>Comed</t>
  </si>
  <si>
    <t>ENT</t>
  </si>
  <si>
    <t>Entergy</t>
  </si>
  <si>
    <t>ERC</t>
  </si>
  <si>
    <t>ERCOT</t>
  </si>
  <si>
    <t>NEP</t>
  </si>
  <si>
    <t>NEPOOL</t>
  </si>
  <si>
    <t>NYA</t>
  </si>
  <si>
    <t>NY Zone A</t>
  </si>
  <si>
    <t>NYG</t>
  </si>
  <si>
    <t>NY Zone G</t>
  </si>
  <si>
    <t>NYJ</t>
  </si>
  <si>
    <t>NY Zone J</t>
  </si>
  <si>
    <t>PJM</t>
  </si>
  <si>
    <t>TVA</t>
  </si>
  <si>
    <t>FRC</t>
  </si>
  <si>
    <t>FRCC</t>
  </si>
  <si>
    <t>MAP</t>
  </si>
  <si>
    <t>MAPP</t>
  </si>
  <si>
    <t>SMP</t>
  </si>
  <si>
    <t>S. MAPP</t>
  </si>
  <si>
    <t>ALG</t>
  </si>
  <si>
    <t>ALGONQUIN</t>
  </si>
  <si>
    <t>TM3</t>
  </si>
  <si>
    <t>IF-TETCO/M3</t>
  </si>
  <si>
    <t>Z6</t>
  </si>
  <si>
    <t>IF-TRANSCO/Z6</t>
  </si>
  <si>
    <t>NG</t>
  </si>
  <si>
    <t>CHC</t>
  </si>
  <si>
    <t>NGI/CHI. GATE</t>
  </si>
  <si>
    <t>SRC</t>
  </si>
  <si>
    <t>SERC</t>
  </si>
  <si>
    <t>SFL</t>
  </si>
  <si>
    <t>SERC Florida</t>
  </si>
  <si>
    <t>Z6N</t>
  </si>
  <si>
    <t>TRANSCO/Z6NONNY</t>
  </si>
  <si>
    <t>PJE</t>
  </si>
  <si>
    <t>PJM Eastern Hub</t>
  </si>
  <si>
    <t>HPL</t>
  </si>
  <si>
    <t>IF-HPL/SHPCHAN</t>
  </si>
  <si>
    <t>BOS</t>
  </si>
  <si>
    <t>Boston</t>
  </si>
  <si>
    <t>WMA</t>
  </si>
  <si>
    <t>West Massachusetts</t>
  </si>
  <si>
    <t>ME</t>
  </si>
  <si>
    <t>Maine</t>
  </si>
  <si>
    <t>FEN</t>
  </si>
  <si>
    <t>First Energy</t>
  </si>
  <si>
    <t>VEP</t>
  </si>
  <si>
    <t>VEPCO</t>
  </si>
  <si>
    <t>NSP</t>
  </si>
  <si>
    <t>AEP</t>
  </si>
  <si>
    <t>MTB</t>
  </si>
  <si>
    <t>Manitoba</t>
  </si>
  <si>
    <t>GTC</t>
  </si>
  <si>
    <t>AST</t>
  </si>
  <si>
    <t>Associated</t>
  </si>
  <si>
    <t>DUK</t>
  </si>
  <si>
    <t>Duke</t>
  </si>
  <si>
    <t>N61</t>
  </si>
  <si>
    <t>61NY</t>
  </si>
  <si>
    <t>G61</t>
  </si>
  <si>
    <t>61GC</t>
  </si>
  <si>
    <t>TXV</t>
  </si>
  <si>
    <t>Texas Valley</t>
  </si>
  <si>
    <t>MXB</t>
  </si>
  <si>
    <t>Mexico Border</t>
  </si>
  <si>
    <t>AME</t>
  </si>
  <si>
    <t>Ameren</t>
  </si>
  <si>
    <t>NGP</t>
  </si>
  <si>
    <t>IF-NGPL/LA</t>
  </si>
  <si>
    <t>CGT</t>
  </si>
  <si>
    <t>IF-CGT/APPALAC</t>
  </si>
  <si>
    <t>FGT</t>
  </si>
  <si>
    <t>IF-FGT/CTYGATE</t>
  </si>
  <si>
    <t>DWN</t>
  </si>
  <si>
    <t>CGPR-DAWN</t>
  </si>
  <si>
    <t>NGR</t>
  </si>
  <si>
    <t>CGPR-NIAGARA</t>
  </si>
  <si>
    <t>COA</t>
  </si>
  <si>
    <t>COA-FUT EQUIV</t>
  </si>
  <si>
    <t>C84</t>
  </si>
  <si>
    <t>COA-PRB (8400)</t>
  </si>
  <si>
    <t>C88</t>
  </si>
  <si>
    <t>CAO-PRB (8800)</t>
  </si>
  <si>
    <t>ERN</t>
  </si>
  <si>
    <t>ERCOT - N</t>
  </si>
  <si>
    <t>ERW</t>
  </si>
  <si>
    <t>ERCOT - W</t>
  </si>
  <si>
    <t>N63</t>
  </si>
  <si>
    <t>63NY</t>
  </si>
  <si>
    <t>G63</t>
  </si>
  <si>
    <t>63GC</t>
  </si>
  <si>
    <t>NHO</t>
  </si>
  <si>
    <t>NXHO</t>
  </si>
  <si>
    <t>GHO</t>
  </si>
  <si>
    <t>GCHO</t>
  </si>
  <si>
    <t>SO2</t>
  </si>
  <si>
    <t>NYMEX</t>
  </si>
  <si>
    <t>Jan 02</t>
  </si>
  <si>
    <t>Feb 02</t>
  </si>
  <si>
    <t>Mar 02</t>
  </si>
  <si>
    <t>x</t>
  </si>
  <si>
    <t>Calc</t>
  </si>
  <si>
    <t>Unit</t>
  </si>
  <si>
    <t>Net MW Position</t>
  </si>
  <si>
    <t>Net MWh Position</t>
  </si>
  <si>
    <t>BOD MW Pos</t>
  </si>
  <si>
    <t>Buy MWh</t>
  </si>
  <si>
    <t>Buy MW</t>
  </si>
  <si>
    <t>Sell MW</t>
  </si>
  <si>
    <t>Sell MWh</t>
  </si>
  <si>
    <t>PJM-W OffPeak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</si>
</sst>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0_);_(* \(#,##0.000\);_(* &quot;-&quot;??_);_(@_)"/>
    <numFmt numFmtId="165" formatCode="mmm\ yy"/>
    <numFmt numFmtId="168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color indexed="23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23"/>
      </top>
      <bottom style="thin">
        <color indexed="23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/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/>
      <bottom style="thin">
        <color indexed="64"/>
      </bottom>
      <diagonal/>
    </border>
    <border>
      <left/>
      <right style="thin">
        <color indexed="63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1" xfId="0" applyFont="1" applyFill="1" applyBorder="1"/>
    <xf numFmtId="0" fontId="2" fillId="3" borderId="1" xfId="0" applyFont="1" applyFill="1" applyBorder="1"/>
    <xf numFmtId="0" fontId="2" fillId="2" borderId="2" xfId="0" applyFont="1" applyFill="1" applyBorder="1"/>
    <xf numFmtId="0" fontId="2" fillId="4" borderId="3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center"/>
    </xf>
    <xf numFmtId="14" fontId="2" fillId="4" borderId="4" xfId="0" applyNumberFormat="1" applyFont="1" applyFill="1" applyBorder="1" applyAlignment="1">
      <alignment horizontal="right"/>
    </xf>
    <xf numFmtId="43" fontId="2" fillId="4" borderId="4" xfId="1" applyFont="1" applyFill="1" applyBorder="1" applyAlignment="1">
      <alignment horizontal="right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14" fontId="2" fillId="2" borderId="5" xfId="0" applyNumberFormat="1" applyFont="1" applyFill="1" applyBorder="1"/>
    <xf numFmtId="43" fontId="2" fillId="2" borderId="5" xfId="1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center"/>
    </xf>
    <xf numFmtId="14" fontId="2" fillId="3" borderId="6" xfId="0" applyNumberFormat="1" applyFont="1" applyFill="1" applyBorder="1"/>
    <xf numFmtId="16" fontId="2" fillId="3" borderId="6" xfId="0" quotePrefix="1" applyNumberFormat="1" applyFont="1" applyFill="1" applyBorder="1"/>
    <xf numFmtId="43" fontId="2" fillId="3" borderId="6" xfId="1" applyFont="1" applyFill="1" applyBorder="1"/>
    <xf numFmtId="43" fontId="2" fillId="3" borderId="6" xfId="0" applyNumberFormat="1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/>
    <xf numFmtId="43" fontId="2" fillId="2" borderId="6" xfId="1" applyFont="1" applyFill="1" applyBorder="1"/>
    <xf numFmtId="43" fontId="2" fillId="2" borderId="6" xfId="0" applyNumberFormat="1" applyFont="1" applyFill="1" applyBorder="1"/>
    <xf numFmtId="164" fontId="2" fillId="3" borderId="6" xfId="1" applyNumberFormat="1" applyFont="1" applyFill="1" applyBorder="1"/>
    <xf numFmtId="164" fontId="2" fillId="3" borderId="6" xfId="0" applyNumberFormat="1" applyFont="1" applyFill="1" applyBorder="1"/>
    <xf numFmtId="164" fontId="2" fillId="2" borderId="6" xfId="1" applyNumberFormat="1" applyFont="1" applyFill="1" applyBorder="1"/>
    <xf numFmtId="164" fontId="2" fillId="2" borderId="6" xfId="0" applyNumberFormat="1" applyFont="1" applyFill="1" applyBorder="1"/>
    <xf numFmtId="165" fontId="2" fillId="3" borderId="6" xfId="0" quotePrefix="1" applyNumberFormat="1" applyFont="1" applyFill="1" applyBorder="1"/>
    <xf numFmtId="165" fontId="2" fillId="2" borderId="6" xfId="0" applyNumberFormat="1" applyFont="1" applyFill="1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14" fontId="0" fillId="5" borderId="0" xfId="0" applyNumberFormat="1" applyFill="1" applyBorder="1"/>
    <xf numFmtId="43" fontId="0" fillId="5" borderId="0" xfId="1" applyFont="1" applyFill="1" applyBorder="1"/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14" fontId="0" fillId="5" borderId="7" xfId="0" applyNumberFormat="1" applyFill="1" applyBorder="1"/>
    <xf numFmtId="43" fontId="0" fillId="5" borderId="7" xfId="1" applyFont="1" applyFill="1" applyBorder="1"/>
    <xf numFmtId="168" fontId="0" fillId="5" borderId="0" xfId="1" applyNumberFormat="1" applyFont="1" applyFill="1" applyBorder="1"/>
    <xf numFmtId="168" fontId="0" fillId="5" borderId="7" xfId="1" applyNumberFormat="1" applyFont="1" applyFill="1" applyBorder="1"/>
    <xf numFmtId="168" fontId="2" fillId="4" borderId="4" xfId="1" applyNumberFormat="1" applyFont="1" applyFill="1" applyBorder="1" applyAlignment="1">
      <alignment horizontal="right"/>
    </xf>
    <xf numFmtId="168" fontId="2" fillId="2" borderId="5" xfId="1" applyNumberFormat="1" applyFont="1" applyFill="1" applyBorder="1"/>
    <xf numFmtId="168" fontId="2" fillId="3" borderId="6" xfId="1" applyNumberFormat="1" applyFont="1" applyFill="1" applyBorder="1"/>
    <xf numFmtId="168" fontId="2" fillId="2" borderId="6" xfId="1" applyNumberFormat="1" applyFont="1" applyFill="1" applyBorder="1"/>
    <xf numFmtId="0" fontId="4" fillId="5" borderId="0" xfId="0" applyFont="1" applyFill="1" applyBorder="1"/>
    <xf numFmtId="0" fontId="5" fillId="5" borderId="2" xfId="0" applyFont="1" applyFill="1" applyBorder="1"/>
    <xf numFmtId="0" fontId="5" fillId="5" borderId="1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14" fontId="2" fillId="3" borderId="9" xfId="0" applyNumberFormat="1" applyFont="1" applyFill="1" applyBorder="1"/>
    <xf numFmtId="16" fontId="2" fillId="3" borderId="9" xfId="0" quotePrefix="1" applyNumberFormat="1" applyFont="1" applyFill="1" applyBorder="1"/>
    <xf numFmtId="43" fontId="2" fillId="3" borderId="9" xfId="1" applyFont="1" applyFill="1" applyBorder="1"/>
    <xf numFmtId="43" fontId="2" fillId="3" borderId="9" xfId="0" applyNumberFormat="1" applyFont="1" applyFill="1" applyBorder="1"/>
    <xf numFmtId="168" fontId="2" fillId="3" borderId="9" xfId="1" applyNumberFormat="1" applyFont="1" applyFill="1" applyBorder="1"/>
    <xf numFmtId="0" fontId="5" fillId="5" borderId="8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14" fontId="2" fillId="3" borderId="5" xfId="0" applyNumberFormat="1" applyFont="1" applyFill="1" applyBorder="1"/>
    <xf numFmtId="16" fontId="2" fillId="3" borderId="5" xfId="0" quotePrefix="1" applyNumberFormat="1" applyFont="1" applyFill="1" applyBorder="1"/>
    <xf numFmtId="43" fontId="2" fillId="3" borderId="5" xfId="1" applyFont="1" applyFill="1" applyBorder="1"/>
    <xf numFmtId="43" fontId="2" fillId="3" borderId="5" xfId="0" applyNumberFormat="1" applyFont="1" applyFill="1" applyBorder="1"/>
    <xf numFmtId="168" fontId="2" fillId="3" borderId="5" xfId="1" applyNumberFormat="1" applyFont="1" applyFill="1" applyBorder="1"/>
    <xf numFmtId="0" fontId="6" fillId="5" borderId="0" xfId="0" applyFont="1" applyFill="1" applyBorder="1"/>
    <xf numFmtId="0" fontId="6" fillId="5" borderId="0" xfId="0" applyFont="1" applyFill="1" applyBorder="1" applyAlignment="1">
      <alignment horizontal="center"/>
    </xf>
    <xf numFmtId="14" fontId="6" fillId="5" borderId="0" xfId="0" applyNumberFormat="1" applyFont="1" applyFill="1" applyBorder="1"/>
    <xf numFmtId="16" fontId="6" fillId="5" borderId="0" xfId="0" quotePrefix="1" applyNumberFormat="1" applyFont="1" applyFill="1" applyBorder="1"/>
    <xf numFmtId="43" fontId="6" fillId="5" borderId="0" xfId="1" applyFont="1" applyFill="1" applyBorder="1"/>
    <xf numFmtId="43" fontId="6" fillId="5" borderId="0" xfId="0" applyNumberFormat="1" applyFont="1" applyFill="1" applyBorder="1"/>
    <xf numFmtId="168" fontId="6" fillId="5" borderId="0" xfId="1" applyNumberFormat="1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9" xfId="0" applyFont="1" applyFill="1" applyBorder="1" applyAlignment="1">
      <alignment horizontal="center"/>
    </xf>
    <xf numFmtId="14" fontId="2" fillId="2" borderId="9" xfId="0" applyNumberFormat="1" applyFont="1" applyFill="1" applyBorder="1"/>
    <xf numFmtId="43" fontId="2" fillId="2" borderId="9" xfId="1" applyFont="1" applyFill="1" applyBorder="1"/>
    <xf numFmtId="43" fontId="2" fillId="2" borderId="9" xfId="0" applyNumberFormat="1" applyFont="1" applyFill="1" applyBorder="1"/>
    <xf numFmtId="168" fontId="2" fillId="2" borderId="9" xfId="1" applyNumberFormat="1" applyFont="1" applyFill="1" applyBorder="1"/>
    <xf numFmtId="168" fontId="2" fillId="4" borderId="10" xfId="1" applyNumberFormat="1" applyFont="1" applyFill="1" applyBorder="1" applyAlignment="1">
      <alignment horizontal="right"/>
    </xf>
    <xf numFmtId="168" fontId="2" fillId="2" borderId="11" xfId="1" applyNumberFormat="1" applyFont="1" applyFill="1" applyBorder="1"/>
    <xf numFmtId="168" fontId="2" fillId="3" borderId="12" xfId="1" applyNumberFormat="1" applyFont="1" applyFill="1" applyBorder="1"/>
    <xf numFmtId="168" fontId="2" fillId="2" borderId="12" xfId="1" applyNumberFormat="1" applyFont="1" applyFill="1" applyBorder="1"/>
    <xf numFmtId="168" fontId="2" fillId="3" borderId="13" xfId="1" applyNumberFormat="1" applyFont="1" applyFill="1" applyBorder="1"/>
    <xf numFmtId="168" fontId="2" fillId="3" borderId="11" xfId="1" applyNumberFormat="1" applyFont="1" applyFill="1" applyBorder="1"/>
    <xf numFmtId="168" fontId="2" fillId="2" borderId="13" xfId="1" applyNumberFormat="1" applyFont="1" applyFill="1" applyBorder="1"/>
    <xf numFmtId="168" fontId="2" fillId="4" borderId="14" xfId="1" applyNumberFormat="1" applyFont="1" applyFill="1" applyBorder="1" applyAlignment="1">
      <alignment horizontal="right"/>
    </xf>
    <xf numFmtId="168" fontId="2" fillId="2" borderId="15" xfId="1" applyNumberFormat="1" applyFont="1" applyFill="1" applyBorder="1"/>
    <xf numFmtId="168" fontId="2" fillId="3" borderId="16" xfId="1" applyNumberFormat="1" applyFont="1" applyFill="1" applyBorder="1"/>
    <xf numFmtId="168" fontId="2" fillId="2" borderId="16" xfId="1" applyNumberFormat="1" applyFont="1" applyFill="1" applyBorder="1"/>
    <xf numFmtId="168" fontId="2" fillId="3" borderId="17" xfId="1" applyNumberFormat="1" applyFont="1" applyFill="1" applyBorder="1"/>
    <xf numFmtId="168" fontId="2" fillId="3" borderId="15" xfId="1" applyNumberFormat="1" applyFont="1" applyFill="1" applyBorder="1"/>
    <xf numFmtId="168" fontId="2" fillId="2" borderId="17" xfId="1" applyNumberFormat="1" applyFont="1" applyFill="1" applyBorder="1"/>
    <xf numFmtId="0" fontId="7" fillId="5" borderId="0" xfId="0" applyFont="1" applyFill="1" applyBorder="1"/>
    <xf numFmtId="0" fontId="6" fillId="5" borderId="0" xfId="0" applyFont="1" applyFill="1" applyBorder="1" applyAlignment="1">
      <alignment horizontal="right"/>
    </xf>
    <xf numFmtId="168" fontId="2" fillId="2" borderId="2" xfId="1" applyNumberFormat="1" applyFont="1" applyFill="1" applyBorder="1"/>
    <xf numFmtId="168" fontId="2" fillId="3" borderId="1" xfId="1" applyNumberFormat="1" applyFont="1" applyFill="1" applyBorder="1"/>
    <xf numFmtId="168" fontId="2" fillId="2" borderId="1" xfId="1" applyNumberFormat="1" applyFont="1" applyFill="1" applyBorder="1"/>
    <xf numFmtId="168" fontId="2" fillId="2" borderId="8" xfId="1" applyNumberFormat="1" applyFont="1" applyFill="1" applyBorder="1"/>
    <xf numFmtId="0" fontId="5" fillId="5" borderId="0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1717"/>
      <rgbColor rgb="0000FF00"/>
      <rgbColor rgb="002000BE"/>
      <rgbColor rgb="00FFFF00"/>
      <rgbColor rgb="00333333"/>
      <rgbColor rgb="0000CCFF"/>
      <rgbColor rgb="00800000"/>
      <rgbColor rgb="0000EC33"/>
      <rgbColor rgb="00050062"/>
      <rgbColor rgb="00808000"/>
      <rgbColor rgb="00800080"/>
      <rgbColor rgb="00008080"/>
      <rgbColor rgb="00EAEAEA"/>
      <rgbColor rgb="00C0C0C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4D4D4D"/>
      <rgbColor rgb="00CC99FF"/>
      <rgbColor rgb="0035653D"/>
      <rgbColor rgb="003366FF"/>
      <rgbColor rgb="0000B9E4"/>
      <rgbColor rgb="0099CC00"/>
      <rgbColor rgb="00FFCC00"/>
      <rgbColor rgb="004C1A1A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85725</xdr:rowOff>
        </xdr:from>
        <xdr:to>
          <xdr:col>7</xdr:col>
          <xdr:colOff>152400</xdr:colOff>
          <xdr:row>1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C2A2561-4E8B-B3AE-94EA-227ABE535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247650</xdr:colOff>
          <xdr:row>0</xdr:row>
          <xdr:rowOff>85725</xdr:rowOff>
        </xdr:from>
        <xdr:to>
          <xdr:col>14</xdr:col>
          <xdr:colOff>28575</xdr:colOff>
          <xdr:row>1</xdr:row>
          <xdr:rowOff>66675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8FC55BFC-8CC3-3F26-8D00-76890AB7C7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CLEAR PRICES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W130"/>
  <sheetViews>
    <sheetView tabSelected="1" zoomScale="90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N140" sqref="N140"/>
    </sheetView>
  </sheetViews>
  <sheetFormatPr defaultColWidth="11.42578125" defaultRowHeight="12.75" x14ac:dyDescent="0.2"/>
  <cols>
    <col min="1" max="1" width="2.28515625" style="30" customWidth="1"/>
    <col min="2" max="2" width="7.140625" style="30" hidden="1" customWidth="1"/>
    <col min="3" max="3" width="8.7109375" style="31" hidden="1" customWidth="1"/>
    <col min="4" max="4" width="17" style="30" hidden="1" customWidth="1"/>
    <col min="5" max="5" width="12.140625" style="30" hidden="1" customWidth="1"/>
    <col min="6" max="6" width="10.28515625" style="32" hidden="1" customWidth="1"/>
    <col min="7" max="7" width="15.5703125" style="30" bestFit="1" customWidth="1"/>
    <col min="8" max="8" width="11.28515625" style="30" bestFit="1" customWidth="1"/>
    <col min="9" max="9" width="6.42578125" style="30" hidden="1" customWidth="1"/>
    <col min="10" max="10" width="8.28515625" style="33" customWidth="1"/>
    <col min="11" max="11" width="10" style="33" customWidth="1"/>
    <col min="12" max="12" width="10" style="33" hidden="1" customWidth="1"/>
    <col min="13" max="13" width="11.7109375" style="33" hidden="1" customWidth="1"/>
    <col min="14" max="14" width="8.5703125" style="33" bestFit="1" customWidth="1"/>
    <col min="15" max="15" width="7.7109375" style="33" bestFit="1" customWidth="1"/>
    <col min="16" max="16" width="7.85546875" style="30" bestFit="1" customWidth="1"/>
    <col min="17" max="17" width="10.140625" style="38" hidden="1" customWidth="1"/>
    <col min="18" max="18" width="11.5703125" style="38" hidden="1" customWidth="1"/>
    <col min="19" max="19" width="10.42578125" style="38" bestFit="1" customWidth="1"/>
    <col min="20" max="20" width="10" style="38" bestFit="1" customWidth="1"/>
    <col min="21" max="21" width="9" style="38" bestFit="1" customWidth="1"/>
    <col min="22" max="22" width="17.28515625" style="38" bestFit="1" customWidth="1"/>
    <col min="23" max="23" width="11.7109375" style="38" hidden="1" customWidth="1"/>
    <col min="24" max="24" width="15.5703125" style="38" bestFit="1" customWidth="1"/>
    <col min="25" max="25" width="0.5703125" style="92" customWidth="1"/>
    <col min="26" max="27" width="10.5703125" style="38" customWidth="1"/>
    <col min="28" max="28" width="10.5703125" style="33" customWidth="1"/>
    <col min="29" max="30" width="10.5703125" style="38" customWidth="1"/>
    <col min="31" max="31" width="10.5703125" style="33" customWidth="1"/>
    <col min="32" max="32" width="12.140625" style="38" bestFit="1" customWidth="1"/>
    <col min="33" max="33" width="16.140625" style="38" bestFit="1" customWidth="1"/>
    <col min="34" max="34" width="17.42578125" style="38" bestFit="1" customWidth="1"/>
    <col min="35" max="35" width="15.7109375" style="38" bestFit="1" customWidth="1"/>
    <col min="36" max="100" width="11.42578125" style="44" customWidth="1"/>
    <col min="101" max="101" width="19.28515625" style="44" bestFit="1" customWidth="1"/>
    <col min="102" max="102" width="3.28515625" style="44" bestFit="1" customWidth="1"/>
    <col min="103" max="150" width="11.42578125" style="44" customWidth="1"/>
    <col min="151" max="151" width="20.5703125" style="44" bestFit="1" customWidth="1"/>
    <col min="152" max="152" width="5.85546875" style="44" bestFit="1" customWidth="1"/>
    <col min="153" max="153" width="20.5703125" style="44" bestFit="1" customWidth="1"/>
    <col min="154" max="16384" width="11.42578125" style="44"/>
  </cols>
  <sheetData>
    <row r="1" spans="1:153" ht="20.25" customHeight="1" x14ac:dyDescent="0.2">
      <c r="CW1" s="44" t="s">
        <v>23</v>
      </c>
      <c r="CX1" s="44">
        <v>70</v>
      </c>
    </row>
    <row r="2" spans="1:153" x14ac:dyDescent="0.2">
      <c r="A2" s="34"/>
      <c r="B2" s="34"/>
      <c r="C2" s="35"/>
      <c r="D2" s="34"/>
      <c r="E2" s="34"/>
      <c r="F2" s="36"/>
      <c r="G2" s="34"/>
      <c r="H2" s="34"/>
      <c r="I2" s="34"/>
      <c r="J2" s="37"/>
      <c r="K2" s="37"/>
      <c r="L2" s="37"/>
      <c r="M2" s="37"/>
      <c r="N2" s="37"/>
      <c r="O2" s="37"/>
      <c r="P2" s="34"/>
      <c r="Q2" s="39"/>
      <c r="R2" s="39"/>
      <c r="S2" s="39"/>
      <c r="T2" s="39"/>
      <c r="U2" s="39"/>
      <c r="V2" s="39"/>
      <c r="W2" s="39"/>
      <c r="X2" s="39"/>
      <c r="Z2" s="39"/>
      <c r="AA2" s="39"/>
      <c r="AB2" s="37"/>
      <c r="AC2" s="39"/>
      <c r="AD2" s="39"/>
      <c r="AE2" s="37"/>
      <c r="AF2" s="39"/>
      <c r="AG2" s="39"/>
      <c r="AH2" s="39"/>
      <c r="AI2" s="39"/>
      <c r="EV2" s="44" t="s">
        <v>42</v>
      </c>
      <c r="EW2" s="44" t="s">
        <v>43</v>
      </c>
    </row>
    <row r="3" spans="1:153" s="98" customFormat="1" x14ac:dyDescent="0.2">
      <c r="A3" s="4"/>
      <c r="B3" s="5" t="s">
        <v>18</v>
      </c>
      <c r="C3" s="6" t="s">
        <v>19</v>
      </c>
      <c r="D3" s="5" t="s">
        <v>20</v>
      </c>
      <c r="E3" s="5" t="s">
        <v>21</v>
      </c>
      <c r="F3" s="7" t="s">
        <v>22</v>
      </c>
      <c r="G3" s="5" t="s">
        <v>0</v>
      </c>
      <c r="H3" s="5" t="s">
        <v>1</v>
      </c>
      <c r="I3" s="5" t="s">
        <v>149</v>
      </c>
      <c r="J3" s="8" t="s">
        <v>2</v>
      </c>
      <c r="K3" s="8" t="s">
        <v>3</v>
      </c>
      <c r="L3" s="8" t="s">
        <v>16</v>
      </c>
      <c r="M3" s="8" t="s">
        <v>17</v>
      </c>
      <c r="N3" s="8" t="s">
        <v>4</v>
      </c>
      <c r="O3" s="8" t="s">
        <v>5</v>
      </c>
      <c r="P3" s="5" t="s">
        <v>6</v>
      </c>
      <c r="Q3" s="40" t="s">
        <v>7</v>
      </c>
      <c r="R3" s="40" t="s">
        <v>8</v>
      </c>
      <c r="S3" s="40" t="s">
        <v>9</v>
      </c>
      <c r="T3" s="40" t="s">
        <v>10</v>
      </c>
      <c r="U3" s="40" t="s">
        <v>6</v>
      </c>
      <c r="V3" s="40" t="s">
        <v>152</v>
      </c>
      <c r="W3" s="40" t="s">
        <v>11</v>
      </c>
      <c r="X3" s="78" t="s">
        <v>12</v>
      </c>
      <c r="Y3" s="93"/>
      <c r="Z3" s="85" t="s">
        <v>154</v>
      </c>
      <c r="AA3" s="40" t="s">
        <v>153</v>
      </c>
      <c r="AB3" s="8" t="s">
        <v>13</v>
      </c>
      <c r="AC3" s="40" t="s">
        <v>155</v>
      </c>
      <c r="AD3" s="40" t="s">
        <v>156</v>
      </c>
      <c r="AE3" s="8" t="s">
        <v>13</v>
      </c>
      <c r="AF3" s="40" t="s">
        <v>14</v>
      </c>
      <c r="AG3" s="40" t="s">
        <v>150</v>
      </c>
      <c r="AH3" s="40" t="s">
        <v>151</v>
      </c>
      <c r="AI3" s="78" t="s">
        <v>15</v>
      </c>
      <c r="EV3" s="98" t="s">
        <v>44</v>
      </c>
      <c r="EW3" s="98" t="s">
        <v>45</v>
      </c>
    </row>
    <row r="4" spans="1:153" s="45" customFormat="1" x14ac:dyDescent="0.2">
      <c r="A4" s="3"/>
      <c r="B4" s="9"/>
      <c r="C4" s="10"/>
      <c r="D4" s="9"/>
      <c r="E4" s="9"/>
      <c r="F4" s="11"/>
      <c r="G4" s="9"/>
      <c r="H4" s="9"/>
      <c r="I4" s="9"/>
      <c r="J4" s="12"/>
      <c r="K4" s="12"/>
      <c r="L4" s="12"/>
      <c r="M4" s="12"/>
      <c r="N4" s="12"/>
      <c r="O4" s="12"/>
      <c r="P4" s="9"/>
      <c r="Q4" s="41"/>
      <c r="R4" s="41"/>
      <c r="S4" s="41"/>
      <c r="T4" s="41"/>
      <c r="U4" s="41"/>
      <c r="V4" s="41"/>
      <c r="W4" s="41"/>
      <c r="X4" s="79"/>
      <c r="Y4" s="64"/>
      <c r="Z4" s="86"/>
      <c r="AA4" s="41"/>
      <c r="AB4" s="12"/>
      <c r="AC4" s="41"/>
      <c r="AD4" s="41"/>
      <c r="AE4" s="12"/>
      <c r="AF4" s="41"/>
      <c r="AG4" s="41"/>
      <c r="AH4" s="41"/>
      <c r="AI4" s="94"/>
      <c r="EV4" s="45" t="s">
        <v>46</v>
      </c>
      <c r="EW4" s="45" t="s">
        <v>47</v>
      </c>
    </row>
    <row r="5" spans="1:153" s="46" customFormat="1" x14ac:dyDescent="0.2">
      <c r="A5" s="2"/>
      <c r="B5" s="13">
        <v>60046</v>
      </c>
      <c r="C5" s="14" t="s">
        <v>58</v>
      </c>
      <c r="D5" s="15">
        <f ca="1">IF(B5="","",IF(WEEKDAY(TODAY(),2)=1,TODAY()-3,TODAY()-1))</f>
        <v>37211</v>
      </c>
      <c r="E5" s="15">
        <v>37226</v>
      </c>
      <c r="F5" s="15"/>
      <c r="G5" s="13" t="s">
        <v>157</v>
      </c>
      <c r="H5" s="16" t="s">
        <v>25</v>
      </c>
      <c r="I5" s="13">
        <v>424</v>
      </c>
      <c r="J5" s="17"/>
      <c r="K5" s="17"/>
      <c r="L5" s="17"/>
      <c r="M5" s="17">
        <v>20.3</v>
      </c>
      <c r="N5" s="17" t="str">
        <f>IF(ISERROR(AVERAGE(J5:K5)),"",AVERAGE(J5:K5))</f>
        <v/>
      </c>
      <c r="O5" s="17">
        <v>20.6556606292725</v>
      </c>
      <c r="P5" s="18" t="str">
        <f>IF(ISERROR(N5-O5),"",N5-O5)</f>
        <v/>
      </c>
      <c r="Q5" s="42">
        <f>J5/J28*1000</f>
        <v>0</v>
      </c>
      <c r="R5" s="42">
        <f>K5/K28*1000</f>
        <v>0</v>
      </c>
      <c r="S5" s="42">
        <f t="shared" ref="S5:S21" si="0">IF(ISERROR(AVERAGE(Q5:R5)),"",AVERAGE(Q5:R5))</f>
        <v>0</v>
      </c>
      <c r="T5" s="42">
        <f>O5/$O$28*1000</f>
        <v>7557.8707022585068</v>
      </c>
      <c r="U5" s="42">
        <f t="shared" ref="U5:U21" si="1">IF(ISERROR(S5-T5),"",S5-T5)</f>
        <v>-7557.8707022585068</v>
      </c>
      <c r="V5" s="42">
        <v>50</v>
      </c>
      <c r="W5" s="42">
        <f t="shared" ref="W5:W21" si="2">V5*I5</f>
        <v>21200</v>
      </c>
      <c r="X5" s="80" t="str">
        <f t="shared" ref="X5:X21" si="3">IF(ISERROR(P5*W5),"",P5*W5)</f>
        <v/>
      </c>
      <c r="Y5" s="64"/>
      <c r="Z5" s="87">
        <v>0</v>
      </c>
      <c r="AA5" s="42">
        <f>Z5*I5</f>
        <v>0</v>
      </c>
      <c r="AB5" s="17">
        <v>0</v>
      </c>
      <c r="AC5" s="42">
        <v>0</v>
      </c>
      <c r="AD5" s="42">
        <f>AC5*I5</f>
        <v>0</v>
      </c>
      <c r="AE5" s="17">
        <v>0</v>
      </c>
      <c r="AF5" s="42" t="str">
        <f>IF(ISERROR(((N5-AB5)*AA5)+((N5-AE5)*AD5)),"",((N5-AB5)*AA5)+((N5-AE5)*AD5))</f>
        <v/>
      </c>
      <c r="AG5" s="42">
        <f>AC5+Z5+V5</f>
        <v>50</v>
      </c>
      <c r="AH5" s="42">
        <f>AG5*I5</f>
        <v>21200</v>
      </c>
      <c r="AI5" s="42" t="str">
        <f>IF(ISERROR(AF5+X5),"",AF5+X5)</f>
        <v/>
      </c>
      <c r="ET5" s="46" t="s">
        <v>42</v>
      </c>
      <c r="EU5" s="46" t="s">
        <v>43</v>
      </c>
      <c r="EV5" s="46" t="s">
        <v>42</v>
      </c>
      <c r="EW5" s="46" t="s">
        <v>43</v>
      </c>
    </row>
    <row r="6" spans="1:153" s="46" customFormat="1" x14ac:dyDescent="0.2">
      <c r="A6" s="1"/>
      <c r="B6" s="19">
        <v>59694</v>
      </c>
      <c r="C6" s="20" t="s">
        <v>58</v>
      </c>
      <c r="D6" s="21">
        <f t="shared" ref="D6:D70" ca="1" si="4">IF(B6="","",IF(WEEKDAY(TODAY(),2)=1,TODAY()-3,TODAY()-1))</f>
        <v>37211</v>
      </c>
      <c r="E6" s="21">
        <v>37257</v>
      </c>
      <c r="F6" s="21">
        <v>37288</v>
      </c>
      <c r="G6" s="19" t="s">
        <v>157</v>
      </c>
      <c r="H6" s="19" t="s">
        <v>26</v>
      </c>
      <c r="I6" s="19">
        <f>392+352</f>
        <v>744</v>
      </c>
      <c r="J6" s="22"/>
      <c r="K6" s="22"/>
      <c r="L6" s="22"/>
      <c r="M6" s="22">
        <v>22.65</v>
      </c>
      <c r="N6" s="22" t="str">
        <f t="shared" ref="N6:N69" si="5">IF(ISERROR(AVERAGE(J6:K6)),"",AVERAGE(J6:K6))</f>
        <v/>
      </c>
      <c r="O6" s="22">
        <v>22.375695228576649</v>
      </c>
      <c r="P6" s="23" t="str">
        <f t="shared" ref="P6:P69" si="6">IF(ISERROR(N6-O6),"",N6-O6)</f>
        <v/>
      </c>
      <c r="Q6" s="43">
        <f>J6/AVERAGE($J$29:$J$30)*1000</f>
        <v>0</v>
      </c>
      <c r="R6" s="43">
        <f>K6/AVERAGE($J$29:$J$30)*1000</f>
        <v>0</v>
      </c>
      <c r="S6" s="43">
        <f t="shared" si="0"/>
        <v>0</v>
      </c>
      <c r="T6" s="43">
        <f>O6/AVERAGE($J$29:$J$30)*1000</f>
        <v>7390.8159301656979</v>
      </c>
      <c r="U6" s="43">
        <f t="shared" si="1"/>
        <v>-7390.8159301656979</v>
      </c>
      <c r="V6" s="43">
        <v>0</v>
      </c>
      <c r="W6" s="43">
        <f t="shared" si="2"/>
        <v>0</v>
      </c>
      <c r="X6" s="81" t="str">
        <f t="shared" si="3"/>
        <v/>
      </c>
      <c r="Y6" s="64"/>
      <c r="Z6" s="88"/>
      <c r="AA6" s="43">
        <f t="shared" ref="AA6:AA34" si="7">Z6*I6</f>
        <v>0</v>
      </c>
      <c r="AB6" s="22"/>
      <c r="AC6" s="43"/>
      <c r="AD6" s="43">
        <f t="shared" ref="AD6:AD34" si="8">AC6*I6</f>
        <v>0</v>
      </c>
      <c r="AE6" s="22"/>
      <c r="AF6" s="43" t="str">
        <f t="shared" ref="AF6:AF34" si="9">IF(ISERROR(((N6-AB6)*AA6)+((N6-AE6)*AD6)),"",((N6-AB6)*AA6)+((N6-AE6)*AD6))</f>
        <v/>
      </c>
      <c r="AG6" s="43">
        <f t="shared" ref="AG6:AG34" si="10">AC6+Z6+V6</f>
        <v>0</v>
      </c>
      <c r="AH6" s="43">
        <f t="shared" ref="AH6:AH34" si="11">AG6*I6</f>
        <v>0</v>
      </c>
      <c r="AI6" s="43" t="str">
        <f t="shared" ref="AI6:AI34" si="12">IF(ISERROR(AF6+X6),"",AF6+X6)</f>
        <v/>
      </c>
      <c r="ET6" s="46" t="s">
        <v>44</v>
      </c>
      <c r="EU6" s="46" t="s">
        <v>45</v>
      </c>
      <c r="EV6" s="46" t="s">
        <v>44</v>
      </c>
      <c r="EW6" s="46" t="s">
        <v>45</v>
      </c>
    </row>
    <row r="7" spans="1:153" s="46" customFormat="1" x14ac:dyDescent="0.2">
      <c r="A7" s="2"/>
      <c r="B7" s="13">
        <v>59692</v>
      </c>
      <c r="C7" s="14" t="s">
        <v>58</v>
      </c>
      <c r="D7" s="15">
        <f t="shared" ca="1" si="4"/>
        <v>37211</v>
      </c>
      <c r="E7" s="15">
        <v>37316</v>
      </c>
      <c r="F7" s="15">
        <v>37347</v>
      </c>
      <c r="G7" s="13" t="s">
        <v>157</v>
      </c>
      <c r="H7" s="16" t="s">
        <v>27</v>
      </c>
      <c r="I7" s="13">
        <f>408+368</f>
        <v>776</v>
      </c>
      <c r="J7" s="17"/>
      <c r="K7" s="17"/>
      <c r="L7" s="17">
        <v>20.25</v>
      </c>
      <c r="M7" s="17">
        <v>20.9</v>
      </c>
      <c r="N7" s="17" t="str">
        <f t="shared" si="5"/>
        <v/>
      </c>
      <c r="O7" s="17">
        <v>20.948849678039551</v>
      </c>
      <c r="P7" s="18" t="str">
        <f t="shared" si="6"/>
        <v/>
      </c>
      <c r="Q7" s="42">
        <f>J7/AVERAGE(J40:J41)*1000</f>
        <v>0</v>
      </c>
      <c r="R7" s="42">
        <f>K7/AVERAGE(K40:K41)*1000</f>
        <v>0</v>
      </c>
      <c r="S7" s="42">
        <f t="shared" si="0"/>
        <v>0</v>
      </c>
      <c r="T7" s="42">
        <f>O7/AVERAGE($O$40:$O$41)*1000</f>
        <v>7133.9518740131289</v>
      </c>
      <c r="U7" s="42">
        <f t="shared" si="1"/>
        <v>-7133.9518740131289</v>
      </c>
      <c r="V7" s="42">
        <v>0</v>
      </c>
      <c r="W7" s="42">
        <f t="shared" si="2"/>
        <v>0</v>
      </c>
      <c r="X7" s="80" t="str">
        <f t="shared" si="3"/>
        <v/>
      </c>
      <c r="Y7" s="64"/>
      <c r="Z7" s="87"/>
      <c r="AA7" s="42">
        <f t="shared" si="7"/>
        <v>0</v>
      </c>
      <c r="AB7" s="17"/>
      <c r="AC7" s="42"/>
      <c r="AD7" s="42">
        <f t="shared" si="8"/>
        <v>0</v>
      </c>
      <c r="AE7" s="17"/>
      <c r="AF7" s="42" t="str">
        <f t="shared" si="9"/>
        <v/>
      </c>
      <c r="AG7" s="42">
        <f t="shared" si="10"/>
        <v>0</v>
      </c>
      <c r="AH7" s="42">
        <f t="shared" si="11"/>
        <v>0</v>
      </c>
      <c r="AI7" s="42" t="str">
        <f t="shared" si="12"/>
        <v/>
      </c>
      <c r="ET7" s="46" t="s">
        <v>46</v>
      </c>
      <c r="EU7" s="46" t="s">
        <v>47</v>
      </c>
      <c r="EV7" s="46" t="s">
        <v>46</v>
      </c>
      <c r="EW7" s="46" t="s">
        <v>47</v>
      </c>
    </row>
    <row r="8" spans="1:153" s="46" customFormat="1" x14ac:dyDescent="0.2">
      <c r="A8" s="1"/>
      <c r="B8" s="19">
        <v>59704</v>
      </c>
      <c r="C8" s="20" t="s">
        <v>58</v>
      </c>
      <c r="D8" s="21">
        <f t="shared" ca="1" si="4"/>
        <v>37211</v>
      </c>
      <c r="E8" s="21">
        <v>37377</v>
      </c>
      <c r="F8" s="21"/>
      <c r="G8" s="19" t="s">
        <v>157</v>
      </c>
      <c r="H8" s="19" t="s">
        <v>28</v>
      </c>
      <c r="I8" s="19">
        <f>392+400</f>
        <v>792</v>
      </c>
      <c r="J8" s="22"/>
      <c r="K8" s="22"/>
      <c r="L8" s="22">
        <v>19.399999999999999</v>
      </c>
      <c r="M8" s="22">
        <v>20.100000000000001</v>
      </c>
      <c r="N8" s="22" t="str">
        <f t="shared" si="5"/>
        <v/>
      </c>
      <c r="O8" s="22">
        <v>19.351020812988299</v>
      </c>
      <c r="P8" s="23" t="str">
        <f t="shared" si="6"/>
        <v/>
      </c>
      <c r="Q8" s="43">
        <f>J8/J42*1000</f>
        <v>0</v>
      </c>
      <c r="R8" s="43">
        <f>K8/K42*1000</f>
        <v>0</v>
      </c>
      <c r="S8" s="43">
        <f t="shared" si="0"/>
        <v>0</v>
      </c>
      <c r="T8" s="43">
        <f>O8/$O$42*1000</f>
        <v>6537.5070314149661</v>
      </c>
      <c r="U8" s="43">
        <f t="shared" si="1"/>
        <v>-6537.5070314149661</v>
      </c>
      <c r="V8" s="43">
        <v>0</v>
      </c>
      <c r="W8" s="43">
        <f t="shared" si="2"/>
        <v>0</v>
      </c>
      <c r="X8" s="81" t="str">
        <f t="shared" si="3"/>
        <v/>
      </c>
      <c r="Y8" s="64"/>
      <c r="Z8" s="88"/>
      <c r="AA8" s="43">
        <f t="shared" si="7"/>
        <v>0</v>
      </c>
      <c r="AB8" s="22"/>
      <c r="AC8" s="43"/>
      <c r="AD8" s="43">
        <f t="shared" si="8"/>
        <v>0</v>
      </c>
      <c r="AE8" s="22"/>
      <c r="AF8" s="43" t="str">
        <f t="shared" si="9"/>
        <v/>
      </c>
      <c r="AG8" s="43">
        <f t="shared" si="10"/>
        <v>0</v>
      </c>
      <c r="AH8" s="43">
        <f t="shared" si="11"/>
        <v>0</v>
      </c>
      <c r="AI8" s="43" t="str">
        <f t="shared" si="12"/>
        <v/>
      </c>
      <c r="ET8" s="46" t="s">
        <v>48</v>
      </c>
      <c r="EU8" s="46" t="s">
        <v>49</v>
      </c>
      <c r="EV8" s="46" t="s">
        <v>48</v>
      </c>
      <c r="EW8" s="46" t="s">
        <v>49</v>
      </c>
    </row>
    <row r="9" spans="1:153" s="46" customFormat="1" x14ac:dyDescent="0.2">
      <c r="A9" s="2"/>
      <c r="B9" s="13">
        <v>59706</v>
      </c>
      <c r="C9" s="14" t="s">
        <v>58</v>
      </c>
      <c r="D9" s="15">
        <f t="shared" ca="1" si="4"/>
        <v>37211</v>
      </c>
      <c r="E9" s="15">
        <v>37408</v>
      </c>
      <c r="F9" s="15"/>
      <c r="G9" s="13" t="s">
        <v>157</v>
      </c>
      <c r="H9" s="16" t="s">
        <v>29</v>
      </c>
      <c r="I9" s="13">
        <v>400</v>
      </c>
      <c r="J9" s="17"/>
      <c r="K9" s="17"/>
      <c r="L9" s="17">
        <v>20.100000000000001</v>
      </c>
      <c r="M9" s="17">
        <v>21.1</v>
      </c>
      <c r="N9" s="17" t="str">
        <f t="shared" si="5"/>
        <v/>
      </c>
      <c r="O9" s="17">
        <v>20.5200004577637</v>
      </c>
      <c r="P9" s="18" t="str">
        <f t="shared" si="6"/>
        <v/>
      </c>
      <c r="Q9" s="42">
        <f>J9/J43*1000</f>
        <v>0</v>
      </c>
      <c r="R9" s="42">
        <f>K9/K43*1000</f>
        <v>0</v>
      </c>
      <c r="S9" s="42">
        <f t="shared" si="0"/>
        <v>0</v>
      </c>
      <c r="T9" s="42">
        <f>O9/$O$43*1000</f>
        <v>6828.6191207200336</v>
      </c>
      <c r="U9" s="42">
        <f t="shared" si="1"/>
        <v>-6828.6191207200336</v>
      </c>
      <c r="V9" s="42">
        <v>0</v>
      </c>
      <c r="W9" s="42">
        <f t="shared" si="2"/>
        <v>0</v>
      </c>
      <c r="X9" s="80" t="str">
        <f t="shared" si="3"/>
        <v/>
      </c>
      <c r="Y9" s="64"/>
      <c r="Z9" s="87"/>
      <c r="AA9" s="42">
        <f t="shared" si="7"/>
        <v>0</v>
      </c>
      <c r="AB9" s="17"/>
      <c r="AC9" s="42"/>
      <c r="AD9" s="42">
        <f t="shared" si="8"/>
        <v>0</v>
      </c>
      <c r="AE9" s="17"/>
      <c r="AF9" s="42" t="str">
        <f t="shared" si="9"/>
        <v/>
      </c>
      <c r="AG9" s="42">
        <f t="shared" si="10"/>
        <v>0</v>
      </c>
      <c r="AH9" s="42">
        <f t="shared" si="11"/>
        <v>0</v>
      </c>
      <c r="AI9" s="42" t="str">
        <f t="shared" si="12"/>
        <v/>
      </c>
      <c r="ET9" s="46" t="s">
        <v>50</v>
      </c>
      <c r="EU9" s="46" t="s">
        <v>51</v>
      </c>
      <c r="EV9" s="46" t="s">
        <v>50</v>
      </c>
      <c r="EW9" s="46" t="s">
        <v>51</v>
      </c>
    </row>
    <row r="10" spans="1:153" s="46" customFormat="1" x14ac:dyDescent="0.2">
      <c r="A10" s="1"/>
      <c r="B10" s="19">
        <v>59690</v>
      </c>
      <c r="C10" s="20" t="s">
        <v>58</v>
      </c>
      <c r="D10" s="21">
        <f t="shared" ca="1" si="4"/>
        <v>37211</v>
      </c>
      <c r="E10" s="21">
        <v>37438</v>
      </c>
      <c r="F10" s="21">
        <v>37469</v>
      </c>
      <c r="G10" s="19" t="s">
        <v>157</v>
      </c>
      <c r="H10" s="19" t="s">
        <v>30</v>
      </c>
      <c r="I10" s="19">
        <f>392+392</f>
        <v>784</v>
      </c>
      <c r="J10" s="22"/>
      <c r="K10" s="22"/>
      <c r="L10" s="22">
        <v>22.7</v>
      </c>
      <c r="M10" s="22">
        <v>23.7</v>
      </c>
      <c r="N10" s="22" t="str">
        <f t="shared" si="5"/>
        <v/>
      </c>
      <c r="O10" s="22">
        <v>23.566326141357401</v>
      </c>
      <c r="P10" s="23" t="str">
        <f t="shared" si="6"/>
        <v/>
      </c>
      <c r="Q10" s="43">
        <f>J10/AVERAGE(J44:J45)*1000</f>
        <v>0</v>
      </c>
      <c r="R10" s="43">
        <f>K10/AVERAGE(K44:K45)*1000</f>
        <v>0</v>
      </c>
      <c r="S10" s="43">
        <f t="shared" si="0"/>
        <v>0</v>
      </c>
      <c r="T10" s="43">
        <f>O10/AVERAGE($O$44:$O$45)*1000</f>
        <v>7688.8502908180753</v>
      </c>
      <c r="U10" s="43">
        <f t="shared" si="1"/>
        <v>-7688.8502908180753</v>
      </c>
      <c r="V10" s="43">
        <v>0</v>
      </c>
      <c r="W10" s="43">
        <f t="shared" si="2"/>
        <v>0</v>
      </c>
      <c r="X10" s="81" t="str">
        <f t="shared" si="3"/>
        <v/>
      </c>
      <c r="Y10" s="64"/>
      <c r="Z10" s="88"/>
      <c r="AA10" s="43">
        <f t="shared" si="7"/>
        <v>0</v>
      </c>
      <c r="AB10" s="22"/>
      <c r="AC10" s="43"/>
      <c r="AD10" s="43">
        <f t="shared" si="8"/>
        <v>0</v>
      </c>
      <c r="AE10" s="22"/>
      <c r="AF10" s="43" t="str">
        <f t="shared" si="9"/>
        <v/>
      </c>
      <c r="AG10" s="43">
        <f t="shared" si="10"/>
        <v>0</v>
      </c>
      <c r="AH10" s="43">
        <f t="shared" si="11"/>
        <v>0</v>
      </c>
      <c r="AI10" s="43" t="str">
        <f t="shared" si="12"/>
        <v/>
      </c>
      <c r="ET10" s="46" t="s">
        <v>52</v>
      </c>
      <c r="EU10" s="46" t="s">
        <v>53</v>
      </c>
      <c r="EV10" s="46" t="s">
        <v>52</v>
      </c>
      <c r="EW10" s="46" t="s">
        <v>53</v>
      </c>
    </row>
    <row r="11" spans="1:153" s="46" customFormat="1" x14ac:dyDescent="0.2">
      <c r="A11" s="2"/>
      <c r="B11" s="13">
        <v>59712</v>
      </c>
      <c r="C11" s="14" t="s">
        <v>58</v>
      </c>
      <c r="D11" s="15">
        <f t="shared" ca="1" si="4"/>
        <v>37211</v>
      </c>
      <c r="E11" s="15">
        <v>37500</v>
      </c>
      <c r="F11" s="15"/>
      <c r="G11" s="13" t="s">
        <v>157</v>
      </c>
      <c r="H11" s="16" t="s">
        <v>31</v>
      </c>
      <c r="I11" s="13">
        <v>400</v>
      </c>
      <c r="J11" s="17"/>
      <c r="K11" s="17"/>
      <c r="L11" s="17">
        <v>18.600000000000001</v>
      </c>
      <c r="M11" s="17">
        <v>19.600000000000001</v>
      </c>
      <c r="N11" s="17" t="str">
        <f t="shared" si="5"/>
        <v/>
      </c>
      <c r="O11" s="17">
        <v>19.100000381469702</v>
      </c>
      <c r="P11" s="18" t="str">
        <f t="shared" si="6"/>
        <v/>
      </c>
      <c r="Q11" s="42">
        <f>J11/J46*1000</f>
        <v>0</v>
      </c>
      <c r="R11" s="42">
        <f>K11/K46*1000</f>
        <v>0</v>
      </c>
      <c r="S11" s="42">
        <f t="shared" si="0"/>
        <v>0</v>
      </c>
      <c r="T11" s="42">
        <f>O11/$O$46*1000</f>
        <v>6165.2680379179155</v>
      </c>
      <c r="U11" s="42">
        <f t="shared" si="1"/>
        <v>-6165.2680379179155</v>
      </c>
      <c r="V11" s="42">
        <v>0</v>
      </c>
      <c r="W11" s="42">
        <f t="shared" si="2"/>
        <v>0</v>
      </c>
      <c r="X11" s="80" t="str">
        <f t="shared" si="3"/>
        <v/>
      </c>
      <c r="Y11" s="64"/>
      <c r="Z11" s="87"/>
      <c r="AA11" s="42">
        <f t="shared" si="7"/>
        <v>0</v>
      </c>
      <c r="AB11" s="17"/>
      <c r="AC11" s="42"/>
      <c r="AD11" s="42">
        <f t="shared" si="8"/>
        <v>0</v>
      </c>
      <c r="AE11" s="17"/>
      <c r="AF11" s="42" t="str">
        <f t="shared" si="9"/>
        <v/>
      </c>
      <c r="AG11" s="42">
        <f t="shared" si="10"/>
        <v>0</v>
      </c>
      <c r="AH11" s="42">
        <f t="shared" si="11"/>
        <v>0</v>
      </c>
      <c r="AI11" s="42" t="str">
        <f t="shared" si="12"/>
        <v/>
      </c>
      <c r="ET11" s="46" t="s">
        <v>54</v>
      </c>
      <c r="EU11" s="46" t="s">
        <v>55</v>
      </c>
      <c r="EV11" s="46" t="s">
        <v>54</v>
      </c>
      <c r="EW11" s="46" t="s">
        <v>55</v>
      </c>
    </row>
    <row r="12" spans="1:153" s="46" customFormat="1" x14ac:dyDescent="0.2">
      <c r="A12" s="1"/>
      <c r="B12" s="19">
        <v>59688</v>
      </c>
      <c r="C12" s="20" t="s">
        <v>58</v>
      </c>
      <c r="D12" s="21">
        <f t="shared" ca="1" si="4"/>
        <v>37211</v>
      </c>
      <c r="E12" s="21">
        <v>37530</v>
      </c>
      <c r="F12" s="21">
        <v>37591</v>
      </c>
      <c r="G12" s="19" t="s">
        <v>157</v>
      </c>
      <c r="H12" s="19" t="s">
        <v>32</v>
      </c>
      <c r="I12" s="19">
        <f>376+400+408</f>
        <v>1184</v>
      </c>
      <c r="J12" s="22"/>
      <c r="K12" s="22"/>
      <c r="L12" s="22">
        <v>20.8</v>
      </c>
      <c r="M12" s="22">
        <v>21.8</v>
      </c>
      <c r="N12" s="22" t="str">
        <f t="shared" si="5"/>
        <v/>
      </c>
      <c r="O12" s="22">
        <v>20.502466837565098</v>
      </c>
      <c r="P12" s="23" t="str">
        <f t="shared" si="6"/>
        <v/>
      </c>
      <c r="Q12" s="43">
        <f>J12/AVERAGE(J47:J49)*1000</f>
        <v>0</v>
      </c>
      <c r="R12" s="43">
        <f>K12/AVERAGE(K47:K49)*1000</f>
        <v>0</v>
      </c>
      <c r="S12" s="43">
        <f t="shared" si="0"/>
        <v>0</v>
      </c>
      <c r="T12" s="43">
        <f>O12/AVERAGE($O$47:$O$49)*1000</f>
        <v>6133.5660662839346</v>
      </c>
      <c r="U12" s="43">
        <f t="shared" si="1"/>
        <v>-6133.5660662839346</v>
      </c>
      <c r="V12" s="43">
        <v>0</v>
      </c>
      <c r="W12" s="43">
        <f t="shared" si="2"/>
        <v>0</v>
      </c>
      <c r="X12" s="81" t="str">
        <f t="shared" si="3"/>
        <v/>
      </c>
      <c r="Y12" s="64"/>
      <c r="Z12" s="88"/>
      <c r="AA12" s="43">
        <f t="shared" si="7"/>
        <v>0</v>
      </c>
      <c r="AB12" s="22"/>
      <c r="AC12" s="43"/>
      <c r="AD12" s="43">
        <f t="shared" si="8"/>
        <v>0</v>
      </c>
      <c r="AE12" s="22"/>
      <c r="AF12" s="43" t="str">
        <f t="shared" si="9"/>
        <v/>
      </c>
      <c r="AG12" s="43">
        <f t="shared" si="10"/>
        <v>0</v>
      </c>
      <c r="AH12" s="43">
        <f t="shared" si="11"/>
        <v>0</v>
      </c>
      <c r="AI12" s="43" t="str">
        <f t="shared" si="12"/>
        <v/>
      </c>
      <c r="ET12" s="46" t="s">
        <v>56</v>
      </c>
      <c r="EU12" s="46" t="s">
        <v>57</v>
      </c>
      <c r="EV12" s="46" t="s">
        <v>56</v>
      </c>
      <c r="EW12" s="46" t="s">
        <v>57</v>
      </c>
    </row>
    <row r="13" spans="1:153" s="46" customFormat="1" hidden="1" x14ac:dyDescent="0.2">
      <c r="A13" s="2"/>
      <c r="B13" s="13"/>
      <c r="C13" s="14" t="s">
        <v>58</v>
      </c>
      <c r="D13" s="15" t="str">
        <f t="shared" ca="1" si="4"/>
        <v/>
      </c>
      <c r="E13" s="15">
        <v>37622</v>
      </c>
      <c r="F13" s="15">
        <v>37653</v>
      </c>
      <c r="G13" s="13" t="s">
        <v>24</v>
      </c>
      <c r="H13" s="16" t="s">
        <v>39</v>
      </c>
      <c r="I13" s="13">
        <v>672</v>
      </c>
      <c r="J13" s="17"/>
      <c r="K13" s="17"/>
      <c r="L13" s="17"/>
      <c r="M13" s="17"/>
      <c r="N13" s="17" t="str">
        <f t="shared" si="5"/>
        <v/>
      </c>
      <c r="O13" s="17"/>
      <c r="P13" s="18" t="str">
        <f t="shared" si="6"/>
        <v/>
      </c>
      <c r="Q13" s="42">
        <f>J13/AVERAGE(J50:J51)*1000</f>
        <v>0</v>
      </c>
      <c r="R13" s="42">
        <f>K13/AVERAGE(K50:K51)*1000</f>
        <v>0</v>
      </c>
      <c r="S13" s="42">
        <f t="shared" si="0"/>
        <v>0</v>
      </c>
      <c r="T13" s="42">
        <f>O13/AVERAGE($O$50:$O$51)*1000</f>
        <v>0</v>
      </c>
      <c r="U13" s="42">
        <f t="shared" si="1"/>
        <v>0</v>
      </c>
      <c r="V13" s="42">
        <v>-486</v>
      </c>
      <c r="W13" s="42">
        <f t="shared" si="2"/>
        <v>-326592</v>
      </c>
      <c r="X13" s="80" t="str">
        <f t="shared" si="3"/>
        <v/>
      </c>
      <c r="Y13" s="64"/>
      <c r="Z13" s="87"/>
      <c r="AA13" s="42">
        <f t="shared" si="7"/>
        <v>0</v>
      </c>
      <c r="AB13" s="17"/>
      <c r="AC13" s="42"/>
      <c r="AD13" s="42">
        <f t="shared" si="8"/>
        <v>0</v>
      </c>
      <c r="AE13" s="17"/>
      <c r="AF13" s="42" t="str">
        <f t="shared" si="9"/>
        <v/>
      </c>
      <c r="AG13" s="42">
        <f t="shared" si="10"/>
        <v>-486</v>
      </c>
      <c r="AH13" s="42">
        <f t="shared" si="11"/>
        <v>-326592</v>
      </c>
      <c r="AI13" s="42" t="str">
        <f t="shared" si="12"/>
        <v/>
      </c>
      <c r="ET13" s="46" t="s">
        <v>58</v>
      </c>
      <c r="EU13" s="46" t="s">
        <v>58</v>
      </c>
      <c r="EV13" s="46" t="s">
        <v>58</v>
      </c>
      <c r="EW13" s="46" t="s">
        <v>58</v>
      </c>
    </row>
    <row r="14" spans="1:153" s="46" customFormat="1" hidden="1" x14ac:dyDescent="0.2">
      <c r="A14" s="1"/>
      <c r="B14" s="19"/>
      <c r="C14" s="20" t="s">
        <v>58</v>
      </c>
      <c r="D14" s="21" t="str">
        <f t="shared" ca="1" si="4"/>
        <v/>
      </c>
      <c r="E14" s="21">
        <v>37681</v>
      </c>
      <c r="F14" s="21">
        <v>37712</v>
      </c>
      <c r="G14" s="19" t="s">
        <v>24</v>
      </c>
      <c r="H14" s="19" t="s">
        <v>33</v>
      </c>
      <c r="I14" s="19">
        <v>688</v>
      </c>
      <c r="J14" s="22"/>
      <c r="K14" s="22"/>
      <c r="L14" s="22"/>
      <c r="M14" s="22"/>
      <c r="N14" s="22" t="str">
        <f t="shared" si="5"/>
        <v/>
      </c>
      <c r="O14" s="22"/>
      <c r="P14" s="23" t="str">
        <f t="shared" si="6"/>
        <v/>
      </c>
      <c r="Q14" s="43">
        <f>J14/AVERAGE(J52:J53)*1000</f>
        <v>0</v>
      </c>
      <c r="R14" s="43">
        <f>K14/AVERAGE(K52:K53)*1000</f>
        <v>0</v>
      </c>
      <c r="S14" s="43">
        <f t="shared" si="0"/>
        <v>0</v>
      </c>
      <c r="T14" s="43">
        <f>O14/AVERAGE($O$52:$O$53)*1000</f>
        <v>0</v>
      </c>
      <c r="U14" s="43">
        <f t="shared" si="1"/>
        <v>0</v>
      </c>
      <c r="V14" s="43">
        <v>-97</v>
      </c>
      <c r="W14" s="43">
        <f t="shared" si="2"/>
        <v>-66736</v>
      </c>
      <c r="X14" s="81" t="str">
        <f t="shared" si="3"/>
        <v/>
      </c>
      <c r="Y14" s="64"/>
      <c r="Z14" s="88"/>
      <c r="AA14" s="43">
        <f t="shared" si="7"/>
        <v>0</v>
      </c>
      <c r="AB14" s="22"/>
      <c r="AC14" s="43"/>
      <c r="AD14" s="43">
        <f t="shared" si="8"/>
        <v>0</v>
      </c>
      <c r="AE14" s="22"/>
      <c r="AF14" s="43" t="str">
        <f t="shared" si="9"/>
        <v/>
      </c>
      <c r="AG14" s="43">
        <f t="shared" si="10"/>
        <v>-97</v>
      </c>
      <c r="AH14" s="43">
        <f t="shared" si="11"/>
        <v>-66736</v>
      </c>
      <c r="AI14" s="43" t="str">
        <f t="shared" si="12"/>
        <v/>
      </c>
      <c r="ET14" s="46" t="s">
        <v>59</v>
      </c>
      <c r="EU14" s="46" t="s">
        <v>59</v>
      </c>
      <c r="EV14" s="46" t="s">
        <v>59</v>
      </c>
      <c r="EW14" s="46" t="s">
        <v>59</v>
      </c>
    </row>
    <row r="15" spans="1:153" s="46" customFormat="1" hidden="1" x14ac:dyDescent="0.2">
      <c r="A15" s="2"/>
      <c r="B15" s="13"/>
      <c r="C15" s="14" t="s">
        <v>58</v>
      </c>
      <c r="D15" s="15" t="str">
        <f t="shared" ca="1" si="4"/>
        <v/>
      </c>
      <c r="E15" s="15">
        <v>37742</v>
      </c>
      <c r="F15" s="15"/>
      <c r="G15" s="13" t="s">
        <v>24</v>
      </c>
      <c r="H15" s="16" t="s">
        <v>34</v>
      </c>
      <c r="I15" s="13">
        <v>336</v>
      </c>
      <c r="J15" s="17"/>
      <c r="K15" s="17"/>
      <c r="L15" s="17"/>
      <c r="M15" s="17"/>
      <c r="N15" s="17" t="str">
        <f t="shared" si="5"/>
        <v/>
      </c>
      <c r="O15" s="17"/>
      <c r="P15" s="18" t="str">
        <f t="shared" si="6"/>
        <v/>
      </c>
      <c r="Q15" s="42">
        <f>J15/J54*1000</f>
        <v>0</v>
      </c>
      <c r="R15" s="42">
        <f>K15/K54*1000</f>
        <v>0</v>
      </c>
      <c r="S15" s="42">
        <f t="shared" si="0"/>
        <v>0</v>
      </c>
      <c r="T15" s="42">
        <f>O15/$O$54*1000</f>
        <v>0</v>
      </c>
      <c r="U15" s="42">
        <f t="shared" si="1"/>
        <v>0</v>
      </c>
      <c r="V15" s="42">
        <v>-288</v>
      </c>
      <c r="W15" s="42">
        <f t="shared" si="2"/>
        <v>-96768</v>
      </c>
      <c r="X15" s="80" t="str">
        <f t="shared" si="3"/>
        <v/>
      </c>
      <c r="Y15" s="64"/>
      <c r="Z15" s="87"/>
      <c r="AA15" s="42">
        <f t="shared" si="7"/>
        <v>0</v>
      </c>
      <c r="AB15" s="17"/>
      <c r="AC15" s="42"/>
      <c r="AD15" s="42">
        <f t="shared" si="8"/>
        <v>0</v>
      </c>
      <c r="AE15" s="17"/>
      <c r="AF15" s="42" t="str">
        <f t="shared" si="9"/>
        <v/>
      </c>
      <c r="AG15" s="42">
        <f t="shared" si="10"/>
        <v>-288</v>
      </c>
      <c r="AH15" s="42">
        <f t="shared" si="11"/>
        <v>-96768</v>
      </c>
      <c r="AI15" s="42" t="str">
        <f t="shared" si="12"/>
        <v/>
      </c>
      <c r="ET15" s="46" t="s">
        <v>60</v>
      </c>
      <c r="EU15" s="46" t="s">
        <v>61</v>
      </c>
      <c r="EV15" s="46" t="s">
        <v>60</v>
      </c>
      <c r="EW15" s="46" t="s">
        <v>61</v>
      </c>
    </row>
    <row r="16" spans="1:153" s="46" customFormat="1" hidden="1" x14ac:dyDescent="0.2">
      <c r="A16" s="1"/>
      <c r="B16" s="19"/>
      <c r="C16" s="20" t="s">
        <v>58</v>
      </c>
      <c r="D16" s="21" t="str">
        <f t="shared" ca="1" si="4"/>
        <v/>
      </c>
      <c r="E16" s="21">
        <v>37773</v>
      </c>
      <c r="F16" s="21"/>
      <c r="G16" s="19" t="s">
        <v>24</v>
      </c>
      <c r="H16" s="19" t="s">
        <v>35</v>
      </c>
      <c r="I16" s="19">
        <v>336</v>
      </c>
      <c r="J16" s="22"/>
      <c r="K16" s="22"/>
      <c r="L16" s="22"/>
      <c r="M16" s="22"/>
      <c r="N16" s="22" t="str">
        <f t="shared" si="5"/>
        <v/>
      </c>
      <c r="O16" s="22"/>
      <c r="P16" s="23" t="str">
        <f t="shared" si="6"/>
        <v/>
      </c>
      <c r="Q16" s="43">
        <f>J16/J55*1000</f>
        <v>0</v>
      </c>
      <c r="R16" s="43">
        <f>K16/K55*1000</f>
        <v>0</v>
      </c>
      <c r="S16" s="43">
        <f t="shared" si="0"/>
        <v>0</v>
      </c>
      <c r="T16" s="43">
        <f>O16/$O$55*1000</f>
        <v>0</v>
      </c>
      <c r="U16" s="43">
        <f t="shared" si="1"/>
        <v>0</v>
      </c>
      <c r="V16" s="43">
        <v>-288</v>
      </c>
      <c r="W16" s="43">
        <f t="shared" si="2"/>
        <v>-96768</v>
      </c>
      <c r="X16" s="81" t="str">
        <f t="shared" si="3"/>
        <v/>
      </c>
      <c r="Y16" s="64"/>
      <c r="Z16" s="88"/>
      <c r="AA16" s="43">
        <f t="shared" si="7"/>
        <v>0</v>
      </c>
      <c r="AB16" s="22"/>
      <c r="AC16" s="43"/>
      <c r="AD16" s="43">
        <f t="shared" si="8"/>
        <v>0</v>
      </c>
      <c r="AE16" s="22"/>
      <c r="AF16" s="43" t="str">
        <f t="shared" si="9"/>
        <v/>
      </c>
      <c r="AG16" s="43">
        <f t="shared" si="10"/>
        <v>-288</v>
      </c>
      <c r="AH16" s="43">
        <f t="shared" si="11"/>
        <v>-96768</v>
      </c>
      <c r="AI16" s="43" t="str">
        <f t="shared" si="12"/>
        <v/>
      </c>
      <c r="ET16" s="46" t="s">
        <v>62</v>
      </c>
      <c r="EU16" s="46" t="s">
        <v>63</v>
      </c>
      <c r="EV16" s="46" t="s">
        <v>62</v>
      </c>
      <c r="EW16" s="46" t="s">
        <v>63</v>
      </c>
    </row>
    <row r="17" spans="1:153" s="46" customFormat="1" hidden="1" x14ac:dyDescent="0.2">
      <c r="A17" s="2"/>
      <c r="B17" s="13"/>
      <c r="C17" s="14" t="s">
        <v>58</v>
      </c>
      <c r="D17" s="15" t="str">
        <f t="shared" ca="1" si="4"/>
        <v/>
      </c>
      <c r="E17" s="15">
        <v>37803</v>
      </c>
      <c r="F17" s="15">
        <v>37834</v>
      </c>
      <c r="G17" s="13" t="s">
        <v>24</v>
      </c>
      <c r="H17" s="16" t="s">
        <v>36</v>
      </c>
      <c r="I17" s="13">
        <v>688</v>
      </c>
      <c r="J17" s="17"/>
      <c r="K17" s="17"/>
      <c r="L17" s="17"/>
      <c r="M17" s="17"/>
      <c r="N17" s="17" t="str">
        <f t="shared" si="5"/>
        <v/>
      </c>
      <c r="O17" s="17"/>
      <c r="P17" s="18" t="str">
        <f t="shared" si="6"/>
        <v/>
      </c>
      <c r="Q17" s="42">
        <f>J17/AVERAGE(J56:J57)*1000</f>
        <v>0</v>
      </c>
      <c r="R17" s="42">
        <f>K17/AVERAGE(K56:K57)*1000</f>
        <v>0</v>
      </c>
      <c r="S17" s="42">
        <f t="shared" si="0"/>
        <v>0</v>
      </c>
      <c r="T17" s="42">
        <f>O17/AVERAGE($O$56:$O$57)*1000</f>
        <v>0</v>
      </c>
      <c r="U17" s="42">
        <f t="shared" si="1"/>
        <v>0</v>
      </c>
      <c r="V17" s="42">
        <v>239</v>
      </c>
      <c r="W17" s="42">
        <f t="shared" si="2"/>
        <v>164432</v>
      </c>
      <c r="X17" s="80" t="str">
        <f t="shared" si="3"/>
        <v/>
      </c>
      <c r="Y17" s="64"/>
      <c r="Z17" s="87"/>
      <c r="AA17" s="42">
        <f t="shared" si="7"/>
        <v>0</v>
      </c>
      <c r="AB17" s="17"/>
      <c r="AC17" s="42"/>
      <c r="AD17" s="42">
        <f t="shared" si="8"/>
        <v>0</v>
      </c>
      <c r="AE17" s="17"/>
      <c r="AF17" s="42" t="str">
        <f t="shared" si="9"/>
        <v/>
      </c>
      <c r="AG17" s="42">
        <f t="shared" si="10"/>
        <v>239</v>
      </c>
      <c r="AH17" s="42">
        <f t="shared" si="11"/>
        <v>164432</v>
      </c>
      <c r="AI17" s="42" t="str">
        <f t="shared" si="12"/>
        <v/>
      </c>
      <c r="ET17" s="46" t="s">
        <v>64</v>
      </c>
      <c r="EU17" s="46" t="s">
        <v>65</v>
      </c>
      <c r="EV17" s="46" t="s">
        <v>64</v>
      </c>
      <c r="EW17" s="46" t="s">
        <v>65</v>
      </c>
    </row>
    <row r="18" spans="1:153" s="46" customFormat="1" hidden="1" x14ac:dyDescent="0.2">
      <c r="A18" s="1"/>
      <c r="B18" s="19"/>
      <c r="C18" s="20" t="s">
        <v>58</v>
      </c>
      <c r="D18" s="21" t="str">
        <f t="shared" ca="1" si="4"/>
        <v/>
      </c>
      <c r="E18" s="21">
        <v>37865</v>
      </c>
      <c r="F18" s="21"/>
      <c r="G18" s="19" t="s">
        <v>24</v>
      </c>
      <c r="H18" s="19" t="s">
        <v>37</v>
      </c>
      <c r="I18" s="19">
        <v>336</v>
      </c>
      <c r="J18" s="22"/>
      <c r="K18" s="22"/>
      <c r="L18" s="22"/>
      <c r="M18" s="22"/>
      <c r="N18" s="22" t="str">
        <f t="shared" si="5"/>
        <v/>
      </c>
      <c r="O18" s="22"/>
      <c r="P18" s="23" t="str">
        <f t="shared" si="6"/>
        <v/>
      </c>
      <c r="Q18" s="43">
        <f>J18/J58*1000</f>
        <v>0</v>
      </c>
      <c r="R18" s="43">
        <f>K18/K58*1000</f>
        <v>0</v>
      </c>
      <c r="S18" s="43">
        <f t="shared" si="0"/>
        <v>0</v>
      </c>
      <c r="T18" s="43">
        <f>O18/$O$58*1000</f>
        <v>0</v>
      </c>
      <c r="U18" s="43">
        <f t="shared" si="1"/>
        <v>0</v>
      </c>
      <c r="V18" s="43">
        <v>47</v>
      </c>
      <c r="W18" s="43">
        <f t="shared" si="2"/>
        <v>15792</v>
      </c>
      <c r="X18" s="81" t="str">
        <f t="shared" si="3"/>
        <v/>
      </c>
      <c r="Y18" s="64"/>
      <c r="Z18" s="88"/>
      <c r="AA18" s="43">
        <f t="shared" si="7"/>
        <v>0</v>
      </c>
      <c r="AB18" s="22"/>
      <c r="AC18" s="43"/>
      <c r="AD18" s="43">
        <f t="shared" si="8"/>
        <v>0</v>
      </c>
      <c r="AE18" s="22"/>
      <c r="AF18" s="43" t="str">
        <f t="shared" si="9"/>
        <v/>
      </c>
      <c r="AG18" s="43">
        <f t="shared" si="10"/>
        <v>47</v>
      </c>
      <c r="AH18" s="43">
        <f t="shared" si="11"/>
        <v>15792</v>
      </c>
      <c r="AI18" s="43" t="str">
        <f t="shared" si="12"/>
        <v/>
      </c>
      <c r="ET18" s="46" t="s">
        <v>66</v>
      </c>
      <c r="EU18" s="46" t="s">
        <v>67</v>
      </c>
      <c r="EV18" s="46" t="s">
        <v>66</v>
      </c>
      <c r="EW18" s="46" t="s">
        <v>67</v>
      </c>
    </row>
    <row r="19" spans="1:153" s="46" customFormat="1" hidden="1" x14ac:dyDescent="0.2">
      <c r="A19" s="2"/>
      <c r="B19" s="13"/>
      <c r="C19" s="14" t="s">
        <v>58</v>
      </c>
      <c r="D19" s="15" t="str">
        <f t="shared" ca="1" si="4"/>
        <v/>
      </c>
      <c r="E19" s="15">
        <v>37895</v>
      </c>
      <c r="F19" s="15">
        <v>37956</v>
      </c>
      <c r="G19" s="13" t="s">
        <v>24</v>
      </c>
      <c r="H19" s="16" t="s">
        <v>38</v>
      </c>
      <c r="I19" s="13">
        <v>1024</v>
      </c>
      <c r="J19" s="17"/>
      <c r="K19" s="17"/>
      <c r="L19" s="17"/>
      <c r="M19" s="17"/>
      <c r="N19" s="17" t="str">
        <f t="shared" si="5"/>
        <v/>
      </c>
      <c r="O19" s="17"/>
      <c r="P19" s="18" t="str">
        <f t="shared" si="6"/>
        <v/>
      </c>
      <c r="Q19" s="42">
        <f>J19/AVERAGE(J59:J61)*1000</f>
        <v>0</v>
      </c>
      <c r="R19" s="42">
        <f>K19/AVERAGE(K59:K61)*1000</f>
        <v>0</v>
      </c>
      <c r="S19" s="42">
        <f t="shared" si="0"/>
        <v>0</v>
      </c>
      <c r="T19" s="42">
        <f>O19/AVERAGE($O$59:$O$61)*1000</f>
        <v>0</v>
      </c>
      <c r="U19" s="42">
        <f t="shared" si="1"/>
        <v>0</v>
      </c>
      <c r="V19" s="42">
        <v>-47</v>
      </c>
      <c r="W19" s="42">
        <f t="shared" si="2"/>
        <v>-48128</v>
      </c>
      <c r="X19" s="80" t="str">
        <f t="shared" si="3"/>
        <v/>
      </c>
      <c r="Y19" s="64"/>
      <c r="Z19" s="87"/>
      <c r="AA19" s="42">
        <f t="shared" si="7"/>
        <v>0</v>
      </c>
      <c r="AB19" s="17"/>
      <c r="AC19" s="42"/>
      <c r="AD19" s="42">
        <f t="shared" si="8"/>
        <v>0</v>
      </c>
      <c r="AE19" s="17"/>
      <c r="AF19" s="42" t="str">
        <f t="shared" si="9"/>
        <v/>
      </c>
      <c r="AG19" s="42">
        <f t="shared" si="10"/>
        <v>-47</v>
      </c>
      <c r="AH19" s="42">
        <f t="shared" si="11"/>
        <v>-48128</v>
      </c>
      <c r="AI19" s="42" t="str">
        <f t="shared" si="12"/>
        <v/>
      </c>
      <c r="ET19" s="46" t="s">
        <v>68</v>
      </c>
      <c r="EU19" s="46" t="s">
        <v>69</v>
      </c>
      <c r="EV19" s="46" t="s">
        <v>68</v>
      </c>
      <c r="EW19" s="46" t="s">
        <v>69</v>
      </c>
    </row>
    <row r="20" spans="1:153" s="46" customFormat="1" hidden="1" x14ac:dyDescent="0.2">
      <c r="A20" s="1"/>
      <c r="B20" s="19"/>
      <c r="C20" s="20" t="s">
        <v>58</v>
      </c>
      <c r="D20" s="21" t="str">
        <f t="shared" ca="1" si="4"/>
        <v/>
      </c>
      <c r="E20" s="21">
        <v>37257</v>
      </c>
      <c r="F20" s="21">
        <v>37591</v>
      </c>
      <c r="G20" s="19" t="s">
        <v>24</v>
      </c>
      <c r="H20" s="19" t="s">
        <v>40</v>
      </c>
      <c r="I20" s="19">
        <v>4080</v>
      </c>
      <c r="J20" s="22"/>
      <c r="K20" s="22"/>
      <c r="L20" s="22"/>
      <c r="M20" s="22"/>
      <c r="N20" s="22" t="str">
        <f t="shared" si="5"/>
        <v/>
      </c>
      <c r="O20" s="22"/>
      <c r="P20" s="23" t="str">
        <f t="shared" si="6"/>
        <v/>
      </c>
      <c r="Q20" s="43">
        <f>J20/J32*1000</f>
        <v>0</v>
      </c>
      <c r="R20" s="43">
        <f>K20/K32*1000</f>
        <v>0</v>
      </c>
      <c r="S20" s="43">
        <f t="shared" si="0"/>
        <v>0</v>
      </c>
      <c r="T20" s="43">
        <f>O20/$O$32*1000</f>
        <v>0</v>
      </c>
      <c r="U20" s="43">
        <f t="shared" si="1"/>
        <v>0</v>
      </c>
      <c r="V20" s="43"/>
      <c r="W20" s="43">
        <f t="shared" si="2"/>
        <v>0</v>
      </c>
      <c r="X20" s="81" t="str">
        <f t="shared" si="3"/>
        <v/>
      </c>
      <c r="Y20" s="64"/>
      <c r="Z20" s="88"/>
      <c r="AA20" s="43">
        <f t="shared" si="7"/>
        <v>0</v>
      </c>
      <c r="AB20" s="22"/>
      <c r="AC20" s="43"/>
      <c r="AD20" s="43">
        <f t="shared" si="8"/>
        <v>0</v>
      </c>
      <c r="AE20" s="22"/>
      <c r="AF20" s="43" t="str">
        <f t="shared" si="9"/>
        <v/>
      </c>
      <c r="AG20" s="43">
        <f t="shared" si="10"/>
        <v>0</v>
      </c>
      <c r="AH20" s="43">
        <f t="shared" si="11"/>
        <v>0</v>
      </c>
      <c r="AI20" s="43" t="str">
        <f t="shared" si="12"/>
        <v/>
      </c>
      <c r="ET20" s="46" t="s">
        <v>70</v>
      </c>
      <c r="EU20" s="46" t="s">
        <v>71</v>
      </c>
      <c r="EV20" s="46" t="s">
        <v>70</v>
      </c>
      <c r="EW20" s="46" t="s">
        <v>71</v>
      </c>
    </row>
    <row r="21" spans="1:153" s="55" customFormat="1" hidden="1" x14ac:dyDescent="0.2">
      <c r="A21" s="47"/>
      <c r="B21" s="48"/>
      <c r="C21" s="49" t="s">
        <v>58</v>
      </c>
      <c r="D21" s="50" t="str">
        <f t="shared" ca="1" si="4"/>
        <v/>
      </c>
      <c r="E21" s="50">
        <v>37622</v>
      </c>
      <c r="F21" s="50">
        <v>37956</v>
      </c>
      <c r="G21" s="48" t="s">
        <v>24</v>
      </c>
      <c r="H21" s="51" t="s">
        <v>41</v>
      </c>
      <c r="I21" s="48">
        <v>4080</v>
      </c>
      <c r="J21" s="52"/>
      <c r="K21" s="52"/>
      <c r="L21" s="52"/>
      <c r="M21" s="52"/>
      <c r="N21" s="52" t="str">
        <f t="shared" si="5"/>
        <v/>
      </c>
      <c r="O21" s="52"/>
      <c r="P21" s="53" t="str">
        <f t="shared" si="6"/>
        <v/>
      </c>
      <c r="Q21" s="54">
        <f>J21/J33*1000</f>
        <v>0</v>
      </c>
      <c r="R21" s="54">
        <f>K21/K33*1000</f>
        <v>0</v>
      </c>
      <c r="S21" s="54">
        <f t="shared" si="0"/>
        <v>0</v>
      </c>
      <c r="T21" s="54">
        <f>O21/$O$33*1000</f>
        <v>0</v>
      </c>
      <c r="U21" s="54">
        <f t="shared" si="1"/>
        <v>0</v>
      </c>
      <c r="V21" s="54"/>
      <c r="W21" s="54">
        <f t="shared" si="2"/>
        <v>0</v>
      </c>
      <c r="X21" s="82" t="str">
        <f t="shared" si="3"/>
        <v/>
      </c>
      <c r="Y21" s="64"/>
      <c r="Z21" s="89"/>
      <c r="AA21" s="54">
        <f t="shared" si="7"/>
        <v>0</v>
      </c>
      <c r="AB21" s="52"/>
      <c r="AC21" s="54"/>
      <c r="AD21" s="54">
        <f t="shared" si="8"/>
        <v>0</v>
      </c>
      <c r="AE21" s="52"/>
      <c r="AF21" s="54" t="str">
        <f t="shared" si="9"/>
        <v/>
      </c>
      <c r="AG21" s="54">
        <f t="shared" si="10"/>
        <v>0</v>
      </c>
      <c r="AH21" s="54">
        <f t="shared" si="11"/>
        <v>0</v>
      </c>
      <c r="AI21" s="54" t="str">
        <f t="shared" si="12"/>
        <v/>
      </c>
      <c r="ET21" s="55" t="s">
        <v>72</v>
      </c>
      <c r="EU21" s="55" t="s">
        <v>72</v>
      </c>
      <c r="EV21" s="55" t="s">
        <v>72</v>
      </c>
      <c r="EW21" s="55" t="s">
        <v>72</v>
      </c>
    </row>
    <row r="22" spans="1:153" s="64" customFormat="1" x14ac:dyDescent="0.2">
      <c r="C22" s="65" t="s">
        <v>147</v>
      </c>
      <c r="D22" s="66"/>
      <c r="E22" s="66"/>
      <c r="F22" s="66"/>
      <c r="H22" s="67"/>
      <c r="J22" s="68"/>
      <c r="K22" s="68"/>
      <c r="L22" s="68"/>
      <c r="M22" s="68"/>
      <c r="N22" s="68"/>
      <c r="O22" s="68"/>
      <c r="P22" s="69"/>
      <c r="Q22" s="70"/>
      <c r="R22" s="70"/>
      <c r="S22" s="70"/>
      <c r="T22" s="70"/>
      <c r="U22" s="70"/>
      <c r="V22" s="70"/>
      <c r="W22" s="70"/>
      <c r="X22" s="70"/>
      <c r="Z22" s="70"/>
      <c r="AA22" s="70">
        <f t="shared" si="7"/>
        <v>0</v>
      </c>
      <c r="AB22" s="68"/>
      <c r="AC22" s="70"/>
      <c r="AD22" s="70">
        <f t="shared" si="8"/>
        <v>0</v>
      </c>
      <c r="AE22" s="68"/>
      <c r="AF22" s="70">
        <f t="shared" si="9"/>
        <v>0</v>
      </c>
      <c r="AG22" s="70">
        <f t="shared" si="10"/>
        <v>0</v>
      </c>
      <c r="AH22" s="70">
        <f t="shared" si="11"/>
        <v>0</v>
      </c>
      <c r="AI22" s="70">
        <f t="shared" si="12"/>
        <v>0</v>
      </c>
      <c r="ET22" s="64" t="s">
        <v>73</v>
      </c>
      <c r="EU22" s="64" t="s">
        <v>74</v>
      </c>
    </row>
    <row r="23" spans="1:153" s="64" customFormat="1" x14ac:dyDescent="0.2">
      <c r="C23" s="65" t="s">
        <v>147</v>
      </c>
      <c r="D23" s="66"/>
      <c r="E23" s="66"/>
      <c r="F23" s="66"/>
      <c r="J23" s="68"/>
      <c r="K23" s="68"/>
      <c r="L23" s="68"/>
      <c r="M23" s="68"/>
      <c r="N23" s="68"/>
      <c r="O23" s="68"/>
      <c r="P23" s="69"/>
      <c r="Q23" s="70"/>
      <c r="R23" s="70"/>
      <c r="S23" s="70"/>
      <c r="T23" s="70"/>
      <c r="U23" s="70"/>
      <c r="V23" s="70"/>
      <c r="W23" s="70"/>
      <c r="X23" s="70"/>
      <c r="Z23" s="70"/>
      <c r="AA23" s="70">
        <f t="shared" si="7"/>
        <v>0</v>
      </c>
      <c r="AB23" s="68"/>
      <c r="AC23" s="70"/>
      <c r="AD23" s="70">
        <f t="shared" si="8"/>
        <v>0</v>
      </c>
      <c r="AE23" s="68"/>
      <c r="AF23" s="70">
        <f t="shared" si="9"/>
        <v>0</v>
      </c>
      <c r="AG23" s="70">
        <f t="shared" si="10"/>
        <v>0</v>
      </c>
      <c r="AH23" s="70">
        <f t="shared" si="11"/>
        <v>0</v>
      </c>
      <c r="AI23" s="70">
        <f t="shared" si="12"/>
        <v>0</v>
      </c>
      <c r="ET23" s="64" t="s">
        <v>75</v>
      </c>
      <c r="EU23" s="64" t="s">
        <v>76</v>
      </c>
    </row>
    <row r="24" spans="1:153" s="45" customFormat="1" hidden="1" x14ac:dyDescent="0.2">
      <c r="A24" s="56"/>
      <c r="B24" s="57"/>
      <c r="C24" s="58" t="s">
        <v>147</v>
      </c>
      <c r="D24" s="59" t="str">
        <f t="shared" ca="1" si="4"/>
        <v/>
      </c>
      <c r="E24" s="59"/>
      <c r="F24" s="59"/>
      <c r="G24" s="57"/>
      <c r="H24" s="60"/>
      <c r="I24" s="57"/>
      <c r="J24" s="61"/>
      <c r="K24" s="61"/>
      <c r="L24" s="61"/>
      <c r="M24" s="61"/>
      <c r="N24" s="61" t="str">
        <f t="shared" si="5"/>
        <v/>
      </c>
      <c r="O24" s="61"/>
      <c r="P24" s="62" t="str">
        <f t="shared" si="6"/>
        <v/>
      </c>
      <c r="Q24" s="63"/>
      <c r="R24" s="63"/>
      <c r="S24" s="63" t="str">
        <f>IF(ISERROR(AVERAGE(Q24:R24)),"",AVERAGE(Q24:R24))</f>
        <v/>
      </c>
      <c r="T24" s="63"/>
      <c r="U24" s="63" t="str">
        <f>IF(ISERROR(S24-T24),"",S24-T24)</f>
        <v/>
      </c>
      <c r="V24" s="63"/>
      <c r="W24" s="63">
        <f t="shared" ref="W24:W37" si="13">V24*I24</f>
        <v>0</v>
      </c>
      <c r="X24" s="83" t="str">
        <f t="shared" ref="X24:X37" si="14">IF(ISERROR(P24*W24),"",P24*W24)</f>
        <v/>
      </c>
      <c r="Y24" s="64"/>
      <c r="Z24" s="90"/>
      <c r="AA24" s="63">
        <f t="shared" si="7"/>
        <v>0</v>
      </c>
      <c r="AB24" s="61"/>
      <c r="AC24" s="63"/>
      <c r="AD24" s="63">
        <f t="shared" si="8"/>
        <v>0</v>
      </c>
      <c r="AE24" s="61"/>
      <c r="AF24" s="63" t="str">
        <f t="shared" si="9"/>
        <v/>
      </c>
      <c r="AG24" s="63">
        <f t="shared" si="10"/>
        <v>0</v>
      </c>
      <c r="AH24" s="63">
        <f t="shared" si="11"/>
        <v>0</v>
      </c>
      <c r="AI24" s="63" t="str">
        <f t="shared" si="12"/>
        <v/>
      </c>
      <c r="ET24" s="45" t="s">
        <v>77</v>
      </c>
      <c r="EU24" s="45" t="s">
        <v>78</v>
      </c>
      <c r="EV24" s="45" t="s">
        <v>75</v>
      </c>
      <c r="EW24" s="45" t="s">
        <v>76</v>
      </c>
    </row>
    <row r="25" spans="1:153" s="46" customFormat="1" hidden="1" x14ac:dyDescent="0.2">
      <c r="A25" s="1"/>
      <c r="B25" s="19"/>
      <c r="C25" s="20" t="s">
        <v>147</v>
      </c>
      <c r="D25" s="21" t="str">
        <f t="shared" ca="1" si="4"/>
        <v/>
      </c>
      <c r="E25" s="21"/>
      <c r="F25" s="21"/>
      <c r="G25" s="19"/>
      <c r="H25" s="19"/>
      <c r="I25" s="19"/>
      <c r="J25" s="22"/>
      <c r="K25" s="22"/>
      <c r="L25" s="22"/>
      <c r="M25" s="22"/>
      <c r="N25" s="22" t="str">
        <f t="shared" si="5"/>
        <v/>
      </c>
      <c r="O25" s="22"/>
      <c r="P25" s="23" t="str">
        <f t="shared" si="6"/>
        <v/>
      </c>
      <c r="Q25" s="43"/>
      <c r="R25" s="43"/>
      <c r="S25" s="43" t="str">
        <f>IF(ISERROR(AVERAGE(Q25:R25)),"",AVERAGE(Q25:R25))</f>
        <v/>
      </c>
      <c r="T25" s="43"/>
      <c r="U25" s="43" t="str">
        <f>IF(ISERROR(S25-T25),"",S25-T25)</f>
        <v/>
      </c>
      <c r="V25" s="43"/>
      <c r="W25" s="43">
        <f t="shared" si="13"/>
        <v>0</v>
      </c>
      <c r="X25" s="81" t="str">
        <f t="shared" si="14"/>
        <v/>
      </c>
      <c r="Y25" s="64"/>
      <c r="Z25" s="88"/>
      <c r="AA25" s="43">
        <f t="shared" si="7"/>
        <v>0</v>
      </c>
      <c r="AB25" s="22"/>
      <c r="AC25" s="43"/>
      <c r="AD25" s="43">
        <f t="shared" si="8"/>
        <v>0</v>
      </c>
      <c r="AE25" s="22"/>
      <c r="AF25" s="43" t="str">
        <f t="shared" si="9"/>
        <v/>
      </c>
      <c r="AG25" s="43">
        <f t="shared" si="10"/>
        <v>0</v>
      </c>
      <c r="AH25" s="43">
        <f t="shared" si="11"/>
        <v>0</v>
      </c>
      <c r="AI25" s="43" t="str">
        <f t="shared" si="12"/>
        <v/>
      </c>
      <c r="ET25" s="46" t="s">
        <v>79</v>
      </c>
      <c r="EU25" s="46" t="s">
        <v>80</v>
      </c>
      <c r="EV25" s="46" t="s">
        <v>77</v>
      </c>
      <c r="EW25" s="46" t="s">
        <v>78</v>
      </c>
    </row>
    <row r="26" spans="1:153" s="46" customFormat="1" hidden="1" x14ac:dyDescent="0.2">
      <c r="A26" s="2"/>
      <c r="B26" s="13"/>
      <c r="C26" s="14" t="s">
        <v>147</v>
      </c>
      <c r="D26" s="15" t="str">
        <f t="shared" ca="1" si="4"/>
        <v/>
      </c>
      <c r="E26" s="15"/>
      <c r="F26" s="15"/>
      <c r="G26" s="13"/>
      <c r="H26" s="16"/>
      <c r="I26" s="13"/>
      <c r="J26" s="17"/>
      <c r="K26" s="17"/>
      <c r="L26" s="17"/>
      <c r="M26" s="17"/>
      <c r="N26" s="17" t="str">
        <f t="shared" si="5"/>
        <v/>
      </c>
      <c r="O26" s="17"/>
      <c r="P26" s="18" t="str">
        <f t="shared" si="6"/>
        <v/>
      </c>
      <c r="Q26" s="42"/>
      <c r="R26" s="42"/>
      <c r="S26" s="42" t="str">
        <f>IF(ISERROR(AVERAGE(Q26:R26)),"",AVERAGE(Q26:R26))</f>
        <v/>
      </c>
      <c r="T26" s="42"/>
      <c r="U26" s="42" t="str">
        <f>IF(ISERROR(S26-T26),"",S26-T26)</f>
        <v/>
      </c>
      <c r="V26" s="42"/>
      <c r="W26" s="42">
        <f t="shared" si="13"/>
        <v>0</v>
      </c>
      <c r="X26" s="80" t="str">
        <f t="shared" si="14"/>
        <v/>
      </c>
      <c r="Y26" s="64"/>
      <c r="Z26" s="87"/>
      <c r="AA26" s="42">
        <f t="shared" si="7"/>
        <v>0</v>
      </c>
      <c r="AB26" s="17"/>
      <c r="AC26" s="42"/>
      <c r="AD26" s="42">
        <f t="shared" si="8"/>
        <v>0</v>
      </c>
      <c r="AE26" s="17"/>
      <c r="AF26" s="42" t="str">
        <f t="shared" si="9"/>
        <v/>
      </c>
      <c r="AG26" s="42">
        <f t="shared" si="10"/>
        <v>0</v>
      </c>
      <c r="AH26" s="42">
        <f t="shared" si="11"/>
        <v>0</v>
      </c>
      <c r="AI26" s="42" t="str">
        <f t="shared" si="12"/>
        <v/>
      </c>
      <c r="ET26" s="46" t="s">
        <v>81</v>
      </c>
      <c r="EU26" s="46" t="s">
        <v>82</v>
      </c>
      <c r="EV26" s="46" t="s">
        <v>79</v>
      </c>
      <c r="EW26" s="46" t="s">
        <v>80</v>
      </c>
    </row>
    <row r="27" spans="1:153" s="46" customFormat="1" hidden="1" x14ac:dyDescent="0.2">
      <c r="A27" s="1"/>
      <c r="B27" s="19"/>
      <c r="C27" s="20" t="s">
        <v>147</v>
      </c>
      <c r="D27" s="21" t="str">
        <f t="shared" ca="1" si="4"/>
        <v/>
      </c>
      <c r="E27" s="21"/>
      <c r="F27" s="21"/>
      <c r="G27" s="19"/>
      <c r="H27" s="19"/>
      <c r="I27" s="19"/>
      <c r="J27" s="22"/>
      <c r="K27" s="22"/>
      <c r="L27" s="22"/>
      <c r="M27" s="22"/>
      <c r="N27" s="22" t="str">
        <f t="shared" si="5"/>
        <v/>
      </c>
      <c r="O27" s="22"/>
      <c r="P27" s="23" t="str">
        <f t="shared" si="6"/>
        <v/>
      </c>
      <c r="Q27" s="43"/>
      <c r="R27" s="43"/>
      <c r="S27" s="43" t="str">
        <f>IF(ISERROR(AVERAGE(Q27:R27)),"",AVERAGE(Q27:R27))</f>
        <v/>
      </c>
      <c r="T27" s="43"/>
      <c r="U27" s="43" t="str">
        <f>IF(ISERROR(S27-T27),"",S27-T27)</f>
        <v/>
      </c>
      <c r="V27" s="43"/>
      <c r="W27" s="43">
        <f t="shared" si="13"/>
        <v>0</v>
      </c>
      <c r="X27" s="81" t="str">
        <f t="shared" si="14"/>
        <v/>
      </c>
      <c r="Y27" s="64"/>
      <c r="Z27" s="88"/>
      <c r="AA27" s="43">
        <f t="shared" si="7"/>
        <v>0</v>
      </c>
      <c r="AB27" s="22"/>
      <c r="AC27" s="43"/>
      <c r="AD27" s="43">
        <f t="shared" si="8"/>
        <v>0</v>
      </c>
      <c r="AE27" s="22"/>
      <c r="AF27" s="43" t="str">
        <f t="shared" si="9"/>
        <v/>
      </c>
      <c r="AG27" s="43">
        <f t="shared" si="10"/>
        <v>0</v>
      </c>
      <c r="AH27" s="43">
        <f t="shared" si="11"/>
        <v>0</v>
      </c>
      <c r="AI27" s="43" t="str">
        <f t="shared" si="12"/>
        <v/>
      </c>
      <c r="ET27" s="46" t="s">
        <v>83</v>
      </c>
      <c r="EU27" s="46" t="s">
        <v>84</v>
      </c>
      <c r="EV27" s="46" t="s">
        <v>81</v>
      </c>
      <c r="EW27" s="46" t="s">
        <v>82</v>
      </c>
    </row>
    <row r="28" spans="1:153" s="46" customFormat="1" ht="14.25" customHeight="1" x14ac:dyDescent="0.2">
      <c r="A28" s="2"/>
      <c r="B28" s="13">
        <v>58074</v>
      </c>
      <c r="C28" s="14" t="s">
        <v>72</v>
      </c>
      <c r="D28" s="15">
        <f t="shared" ca="1" si="4"/>
        <v>37211</v>
      </c>
      <c r="E28" s="15">
        <v>37226</v>
      </c>
      <c r="F28" s="15"/>
      <c r="G28" s="13" t="s">
        <v>143</v>
      </c>
      <c r="H28" s="16" t="s">
        <v>25</v>
      </c>
      <c r="I28" s="13">
        <v>31</v>
      </c>
      <c r="J28" s="24">
        <v>2.81</v>
      </c>
      <c r="K28" s="24">
        <v>2.82</v>
      </c>
      <c r="L28" s="24">
        <v>2.81</v>
      </c>
      <c r="M28" s="24">
        <v>2.82</v>
      </c>
      <c r="N28" s="24">
        <f t="shared" si="5"/>
        <v>2.8149999999999999</v>
      </c>
      <c r="O28" s="24">
        <v>2.7330000000000001</v>
      </c>
      <c r="P28" s="25">
        <f t="shared" si="6"/>
        <v>8.1999999999999851E-2</v>
      </c>
      <c r="Q28" s="42"/>
      <c r="R28" s="42"/>
      <c r="S28" s="42"/>
      <c r="T28" s="42"/>
      <c r="U28" s="42"/>
      <c r="V28" s="42"/>
      <c r="W28" s="42">
        <f t="shared" si="13"/>
        <v>0</v>
      </c>
      <c r="X28" s="80">
        <f t="shared" si="14"/>
        <v>0</v>
      </c>
      <c r="Y28" s="64"/>
      <c r="Z28" s="87"/>
      <c r="AA28" s="42">
        <f t="shared" si="7"/>
        <v>0</v>
      </c>
      <c r="AB28" s="17"/>
      <c r="AC28" s="42"/>
      <c r="AD28" s="42">
        <f t="shared" si="8"/>
        <v>0</v>
      </c>
      <c r="AE28" s="17"/>
      <c r="AF28" s="42">
        <f t="shared" si="9"/>
        <v>0</v>
      </c>
      <c r="AG28" s="42">
        <f t="shared" si="10"/>
        <v>0</v>
      </c>
      <c r="AH28" s="42">
        <f t="shared" si="11"/>
        <v>0</v>
      </c>
      <c r="AI28" s="42">
        <f t="shared" si="12"/>
        <v>0</v>
      </c>
      <c r="ET28" s="46" t="s">
        <v>85</v>
      </c>
      <c r="EU28" s="46" t="s">
        <v>86</v>
      </c>
      <c r="EV28" s="46" t="s">
        <v>83</v>
      </c>
      <c r="EW28" s="46" t="s">
        <v>84</v>
      </c>
    </row>
    <row r="29" spans="1:153" s="46" customFormat="1" x14ac:dyDescent="0.2">
      <c r="A29" s="1"/>
      <c r="B29" s="19">
        <v>58076</v>
      </c>
      <c r="C29" s="20" t="s">
        <v>72</v>
      </c>
      <c r="D29" s="21">
        <f t="shared" ca="1" si="4"/>
        <v>37211</v>
      </c>
      <c r="E29" s="21">
        <v>37257</v>
      </c>
      <c r="F29" s="21"/>
      <c r="G29" s="19" t="s">
        <v>143</v>
      </c>
      <c r="H29" s="19" t="s">
        <v>144</v>
      </c>
      <c r="I29" s="19">
        <v>31</v>
      </c>
      <c r="J29" s="26">
        <v>3.0074999999999998</v>
      </c>
      <c r="K29" s="26">
        <v>3.02</v>
      </c>
      <c r="L29" s="26">
        <v>3.0074999999999998</v>
      </c>
      <c r="M29" s="26">
        <v>3.02</v>
      </c>
      <c r="N29" s="26">
        <f t="shared" si="5"/>
        <v>3.0137499999999999</v>
      </c>
      <c r="O29" s="26">
        <v>2.93</v>
      </c>
      <c r="P29" s="27">
        <f t="shared" si="6"/>
        <v>8.3749999999999769E-2</v>
      </c>
      <c r="Q29" s="43"/>
      <c r="R29" s="43"/>
      <c r="S29" s="43"/>
      <c r="T29" s="43"/>
      <c r="U29" s="43"/>
      <c r="V29" s="43"/>
      <c r="W29" s="43">
        <f t="shared" si="13"/>
        <v>0</v>
      </c>
      <c r="X29" s="81">
        <f t="shared" si="14"/>
        <v>0</v>
      </c>
      <c r="Y29" s="64"/>
      <c r="Z29" s="88"/>
      <c r="AA29" s="43">
        <f t="shared" si="7"/>
        <v>0</v>
      </c>
      <c r="AB29" s="22"/>
      <c r="AC29" s="43"/>
      <c r="AD29" s="43">
        <f t="shared" si="8"/>
        <v>0</v>
      </c>
      <c r="AE29" s="22"/>
      <c r="AF29" s="43">
        <f t="shared" si="9"/>
        <v>0</v>
      </c>
      <c r="AG29" s="43">
        <f t="shared" si="10"/>
        <v>0</v>
      </c>
      <c r="AH29" s="43">
        <f t="shared" si="11"/>
        <v>0</v>
      </c>
      <c r="AI29" s="43">
        <f t="shared" si="12"/>
        <v>0</v>
      </c>
      <c r="ET29" s="46" t="s">
        <v>87</v>
      </c>
      <c r="EU29" s="46" t="s">
        <v>88</v>
      </c>
      <c r="EV29" s="46" t="s">
        <v>85</v>
      </c>
      <c r="EW29" s="46" t="s">
        <v>86</v>
      </c>
    </row>
    <row r="30" spans="1:153" s="46" customFormat="1" x14ac:dyDescent="0.2">
      <c r="A30" s="2"/>
      <c r="B30" s="13">
        <v>58084</v>
      </c>
      <c r="C30" s="14" t="s">
        <v>72</v>
      </c>
      <c r="D30" s="15">
        <f t="shared" ca="1" si="4"/>
        <v>37211</v>
      </c>
      <c r="E30" s="15">
        <v>37288</v>
      </c>
      <c r="F30" s="15"/>
      <c r="G30" s="13" t="s">
        <v>143</v>
      </c>
      <c r="H30" s="16" t="s">
        <v>145</v>
      </c>
      <c r="I30" s="13">
        <v>28</v>
      </c>
      <c r="J30" s="24">
        <v>3.0474999999999999</v>
      </c>
      <c r="K30" s="24">
        <v>3.0625</v>
      </c>
      <c r="L30" s="24">
        <v>3.0474999999999999</v>
      </c>
      <c r="M30" s="24">
        <v>3.0625</v>
      </c>
      <c r="N30" s="24">
        <f t="shared" si="5"/>
        <v>3.0549999999999997</v>
      </c>
      <c r="O30" s="24">
        <v>2.968</v>
      </c>
      <c r="P30" s="25">
        <f t="shared" si="6"/>
        <v>8.6999999999999744E-2</v>
      </c>
      <c r="Q30" s="42"/>
      <c r="R30" s="42"/>
      <c r="S30" s="42"/>
      <c r="T30" s="42"/>
      <c r="U30" s="42"/>
      <c r="V30" s="42"/>
      <c r="W30" s="42">
        <f t="shared" si="13"/>
        <v>0</v>
      </c>
      <c r="X30" s="80">
        <f t="shared" si="14"/>
        <v>0</v>
      </c>
      <c r="Y30" s="64"/>
      <c r="Z30" s="87"/>
      <c r="AA30" s="42">
        <f t="shared" si="7"/>
        <v>0</v>
      </c>
      <c r="AB30" s="17"/>
      <c r="AC30" s="42"/>
      <c r="AD30" s="42">
        <f t="shared" si="8"/>
        <v>0</v>
      </c>
      <c r="AE30" s="17"/>
      <c r="AF30" s="42">
        <f t="shared" si="9"/>
        <v>0</v>
      </c>
      <c r="AG30" s="42">
        <f t="shared" si="10"/>
        <v>0</v>
      </c>
      <c r="AH30" s="42">
        <f t="shared" si="11"/>
        <v>0</v>
      </c>
      <c r="AI30" s="42">
        <f t="shared" si="12"/>
        <v>0</v>
      </c>
      <c r="ET30" s="46" t="s">
        <v>89</v>
      </c>
      <c r="EU30" s="46" t="s">
        <v>90</v>
      </c>
      <c r="EV30" s="46" t="s">
        <v>87</v>
      </c>
      <c r="EW30" s="46" t="s">
        <v>88</v>
      </c>
    </row>
    <row r="31" spans="1:153" s="46" customFormat="1" x14ac:dyDescent="0.2">
      <c r="A31" s="1"/>
      <c r="B31" s="19">
        <v>64460</v>
      </c>
      <c r="C31" s="20" t="s">
        <v>72</v>
      </c>
      <c r="D31" s="21">
        <f t="shared" ca="1" si="4"/>
        <v>37211</v>
      </c>
      <c r="E31" s="21">
        <v>37316</v>
      </c>
      <c r="F31" s="21"/>
      <c r="G31" s="19" t="s">
        <v>143</v>
      </c>
      <c r="H31" s="19" t="s">
        <v>146</v>
      </c>
      <c r="I31" s="19">
        <v>31</v>
      </c>
      <c r="J31" s="26">
        <v>3.0350000000000001</v>
      </c>
      <c r="K31" s="26">
        <v>3.05</v>
      </c>
      <c r="L31" s="26">
        <v>3.0350000000000001</v>
      </c>
      <c r="M31" s="26">
        <v>3.05</v>
      </c>
      <c r="N31" s="26">
        <f t="shared" si="5"/>
        <v>3.0425</v>
      </c>
      <c r="O31" s="26">
        <v>2.9529999999999998</v>
      </c>
      <c r="P31" s="27">
        <f t="shared" si="6"/>
        <v>8.9500000000000135E-2</v>
      </c>
      <c r="Q31" s="43"/>
      <c r="R31" s="43"/>
      <c r="S31" s="43"/>
      <c r="T31" s="43"/>
      <c r="U31" s="43"/>
      <c r="V31" s="43"/>
      <c r="W31" s="43">
        <f t="shared" si="13"/>
        <v>0</v>
      </c>
      <c r="X31" s="81">
        <f t="shared" si="14"/>
        <v>0</v>
      </c>
      <c r="Y31" s="64"/>
      <c r="Z31" s="88"/>
      <c r="AA31" s="43">
        <f t="shared" si="7"/>
        <v>0</v>
      </c>
      <c r="AB31" s="22"/>
      <c r="AC31" s="43"/>
      <c r="AD31" s="43">
        <f t="shared" si="8"/>
        <v>0</v>
      </c>
      <c r="AE31" s="22"/>
      <c r="AF31" s="43">
        <f t="shared" si="9"/>
        <v>0</v>
      </c>
      <c r="AG31" s="43">
        <f t="shared" si="10"/>
        <v>0</v>
      </c>
      <c r="AH31" s="43">
        <f t="shared" si="11"/>
        <v>0</v>
      </c>
      <c r="AI31" s="43">
        <f t="shared" si="12"/>
        <v>0</v>
      </c>
      <c r="ET31" s="46" t="s">
        <v>91</v>
      </c>
      <c r="EU31" s="46" t="s">
        <v>92</v>
      </c>
      <c r="EV31" s="46" t="s">
        <v>89</v>
      </c>
      <c r="EW31" s="46" t="s">
        <v>90</v>
      </c>
    </row>
    <row r="32" spans="1:153" s="46" customFormat="1" x14ac:dyDescent="0.2">
      <c r="A32" s="2"/>
      <c r="B32" s="13">
        <v>48724</v>
      </c>
      <c r="C32" s="14" t="s">
        <v>72</v>
      </c>
      <c r="D32" s="15">
        <f t="shared" ca="1" si="4"/>
        <v>37211</v>
      </c>
      <c r="E32" s="15">
        <v>37257</v>
      </c>
      <c r="F32" s="15">
        <v>37591</v>
      </c>
      <c r="G32" s="13" t="s">
        <v>143</v>
      </c>
      <c r="H32" s="16" t="s">
        <v>40</v>
      </c>
      <c r="I32" s="13">
        <v>365</v>
      </c>
      <c r="J32" s="24">
        <v>3.165</v>
      </c>
      <c r="K32" s="24">
        <v>3.1749999999999998</v>
      </c>
      <c r="L32" s="24">
        <v>3.165</v>
      </c>
      <c r="M32" s="24">
        <v>3.1749999999999998</v>
      </c>
      <c r="N32" s="24">
        <f t="shared" si="5"/>
        <v>3.17</v>
      </c>
      <c r="O32" s="24">
        <v>3.0840000000000001</v>
      </c>
      <c r="P32" s="25">
        <f t="shared" si="6"/>
        <v>8.5999999999999854E-2</v>
      </c>
      <c r="Q32" s="42"/>
      <c r="R32" s="42"/>
      <c r="S32" s="42"/>
      <c r="T32" s="42"/>
      <c r="U32" s="42"/>
      <c r="V32" s="42"/>
      <c r="W32" s="42">
        <f t="shared" si="13"/>
        <v>0</v>
      </c>
      <c r="X32" s="80">
        <f t="shared" si="14"/>
        <v>0</v>
      </c>
      <c r="Y32" s="64"/>
      <c r="Z32" s="87"/>
      <c r="AA32" s="42">
        <f t="shared" si="7"/>
        <v>0</v>
      </c>
      <c r="AB32" s="17"/>
      <c r="AC32" s="42"/>
      <c r="AD32" s="42">
        <f t="shared" si="8"/>
        <v>0</v>
      </c>
      <c r="AE32" s="17"/>
      <c r="AF32" s="42">
        <f t="shared" si="9"/>
        <v>0</v>
      </c>
      <c r="AG32" s="42">
        <f t="shared" si="10"/>
        <v>0</v>
      </c>
      <c r="AH32" s="42">
        <f t="shared" si="11"/>
        <v>0</v>
      </c>
      <c r="AI32" s="42">
        <f t="shared" si="12"/>
        <v>0</v>
      </c>
      <c r="ET32" s="46" t="s">
        <v>93</v>
      </c>
      <c r="EU32" s="46" t="s">
        <v>94</v>
      </c>
      <c r="EV32" s="46" t="s">
        <v>91</v>
      </c>
      <c r="EW32" s="46" t="s">
        <v>92</v>
      </c>
    </row>
    <row r="33" spans="1:153" s="46" customFormat="1" x14ac:dyDescent="0.2">
      <c r="A33" s="1"/>
      <c r="B33" s="19">
        <v>51173</v>
      </c>
      <c r="C33" s="20" t="s">
        <v>72</v>
      </c>
      <c r="D33" s="21">
        <f t="shared" ca="1" si="4"/>
        <v>37211</v>
      </c>
      <c r="E33" s="21">
        <v>37622</v>
      </c>
      <c r="F33" s="21">
        <v>37956</v>
      </c>
      <c r="G33" s="19" t="s">
        <v>143</v>
      </c>
      <c r="H33" s="19" t="s">
        <v>41</v>
      </c>
      <c r="I33" s="19">
        <v>365</v>
      </c>
      <c r="J33" s="26">
        <v>3.6349999999999998</v>
      </c>
      <c r="K33" s="26">
        <v>3.65</v>
      </c>
      <c r="L33" s="26">
        <v>3.64</v>
      </c>
      <c r="M33" s="26">
        <v>3.64</v>
      </c>
      <c r="N33" s="26">
        <f t="shared" si="5"/>
        <v>3.6425000000000001</v>
      </c>
      <c r="O33" s="26">
        <v>3.5950000000000002</v>
      </c>
      <c r="P33" s="27">
        <f t="shared" si="6"/>
        <v>4.7499999999999876E-2</v>
      </c>
      <c r="Q33" s="43"/>
      <c r="R33" s="43"/>
      <c r="S33" s="43"/>
      <c r="T33" s="43"/>
      <c r="U33" s="43"/>
      <c r="V33" s="43"/>
      <c r="W33" s="43">
        <f t="shared" si="13"/>
        <v>0</v>
      </c>
      <c r="X33" s="81">
        <f t="shared" si="14"/>
        <v>0</v>
      </c>
      <c r="Y33" s="64"/>
      <c r="Z33" s="88"/>
      <c r="AA33" s="43">
        <f t="shared" si="7"/>
        <v>0</v>
      </c>
      <c r="AB33" s="22"/>
      <c r="AC33" s="43"/>
      <c r="AD33" s="43">
        <f t="shared" si="8"/>
        <v>0</v>
      </c>
      <c r="AE33" s="22"/>
      <c r="AF33" s="43">
        <f t="shared" si="9"/>
        <v>0</v>
      </c>
      <c r="AG33" s="43">
        <f t="shared" si="10"/>
        <v>0</v>
      </c>
      <c r="AH33" s="43">
        <f t="shared" si="11"/>
        <v>0</v>
      </c>
      <c r="AI33" s="43">
        <f t="shared" si="12"/>
        <v>0</v>
      </c>
      <c r="ET33" s="46" t="s">
        <v>95</v>
      </c>
      <c r="EU33" s="46" t="s">
        <v>95</v>
      </c>
      <c r="EV33" s="46" t="s">
        <v>93</v>
      </c>
      <c r="EW33" s="46" t="s">
        <v>94</v>
      </c>
    </row>
    <row r="34" spans="1:153" s="46" customFormat="1" hidden="1" x14ac:dyDescent="0.2">
      <c r="A34" s="2"/>
      <c r="B34" s="13"/>
      <c r="C34" s="14" t="s">
        <v>147</v>
      </c>
      <c r="D34" s="15" t="str">
        <f t="shared" ca="1" si="4"/>
        <v/>
      </c>
      <c r="E34" s="15"/>
      <c r="F34" s="15"/>
      <c r="G34" s="13"/>
      <c r="H34" s="16"/>
      <c r="I34" s="13"/>
      <c r="J34" s="17"/>
      <c r="K34" s="17"/>
      <c r="L34" s="17"/>
      <c r="M34" s="17"/>
      <c r="N34" s="17" t="str">
        <f t="shared" si="5"/>
        <v/>
      </c>
      <c r="O34" s="17"/>
      <c r="P34" s="18" t="str">
        <f t="shared" si="6"/>
        <v/>
      </c>
      <c r="Q34" s="42"/>
      <c r="R34" s="42"/>
      <c r="S34" s="42"/>
      <c r="T34" s="42"/>
      <c r="U34" s="42"/>
      <c r="V34" s="42"/>
      <c r="W34" s="42">
        <f t="shared" si="13"/>
        <v>0</v>
      </c>
      <c r="X34" s="80" t="str">
        <f t="shared" si="14"/>
        <v/>
      </c>
      <c r="Y34" s="64"/>
      <c r="Z34" s="87"/>
      <c r="AA34" s="42">
        <f t="shared" si="7"/>
        <v>0</v>
      </c>
      <c r="AB34" s="17"/>
      <c r="AC34" s="42"/>
      <c r="AD34" s="42">
        <f t="shared" si="8"/>
        <v>0</v>
      </c>
      <c r="AE34" s="17"/>
      <c r="AF34" s="42" t="str">
        <f t="shared" si="9"/>
        <v/>
      </c>
      <c r="AG34" s="42">
        <f t="shared" si="10"/>
        <v>0</v>
      </c>
      <c r="AH34" s="42">
        <f t="shared" si="11"/>
        <v>0</v>
      </c>
      <c r="AI34" s="42" t="str">
        <f t="shared" si="12"/>
        <v/>
      </c>
      <c r="ET34" s="46" t="s">
        <v>96</v>
      </c>
      <c r="EU34" s="46" t="s">
        <v>96</v>
      </c>
      <c r="EV34" s="46" t="s">
        <v>95</v>
      </c>
      <c r="EW34" s="46" t="s">
        <v>95</v>
      </c>
    </row>
    <row r="35" spans="1:153" s="46" customFormat="1" hidden="1" x14ac:dyDescent="0.2">
      <c r="A35" s="1"/>
      <c r="B35" s="19"/>
      <c r="C35" s="20" t="s">
        <v>147</v>
      </c>
      <c r="D35" s="21" t="str">
        <f t="shared" ca="1" si="4"/>
        <v/>
      </c>
      <c r="E35" s="21"/>
      <c r="F35" s="21"/>
      <c r="G35" s="19"/>
      <c r="H35" s="19"/>
      <c r="I35" s="19"/>
      <c r="J35" s="22"/>
      <c r="K35" s="22"/>
      <c r="L35" s="22"/>
      <c r="M35" s="22"/>
      <c r="N35" s="22" t="str">
        <f t="shared" si="5"/>
        <v/>
      </c>
      <c r="O35" s="22"/>
      <c r="P35" s="23" t="str">
        <f t="shared" si="6"/>
        <v/>
      </c>
      <c r="Q35" s="43"/>
      <c r="R35" s="43"/>
      <c r="S35" s="43"/>
      <c r="T35" s="43"/>
      <c r="U35" s="43"/>
      <c r="V35" s="43"/>
      <c r="W35" s="43">
        <f t="shared" si="13"/>
        <v>0</v>
      </c>
      <c r="X35" s="81" t="str">
        <f t="shared" si="14"/>
        <v/>
      </c>
      <c r="Y35" s="64"/>
      <c r="Z35" s="88"/>
      <c r="AA35" s="43">
        <f>Z35*I35</f>
        <v>0</v>
      </c>
      <c r="AB35" s="22"/>
      <c r="AC35" s="43"/>
      <c r="AD35" s="43">
        <f>AC35*I35</f>
        <v>0</v>
      </c>
      <c r="AE35" s="22"/>
      <c r="AF35" s="43" t="str">
        <f>IF(ISERROR(((N35-AB35)*AA35)+((N35-AE35)*AD35)),"",((N35-AB35)*AA35)+((N35-AE35)*AD35))</f>
        <v/>
      </c>
      <c r="AG35" s="43">
        <f>AC35+Z35+V35</f>
        <v>0</v>
      </c>
      <c r="AH35" s="43">
        <f>AG35*I35</f>
        <v>0</v>
      </c>
      <c r="AI35" s="43" t="str">
        <f>IF(ISERROR(AF35+X35),"",AF35+X35)</f>
        <v/>
      </c>
      <c r="ET35" s="46" t="s">
        <v>97</v>
      </c>
      <c r="EU35" s="46" t="s">
        <v>98</v>
      </c>
      <c r="EV35" s="46" t="s">
        <v>96</v>
      </c>
      <c r="EW35" s="46" t="s">
        <v>96</v>
      </c>
    </row>
    <row r="36" spans="1:153" s="46" customFormat="1" hidden="1" x14ac:dyDescent="0.2">
      <c r="A36" s="2"/>
      <c r="B36" s="13"/>
      <c r="C36" s="14" t="s">
        <v>147</v>
      </c>
      <c r="D36" s="15" t="str">
        <f t="shared" ca="1" si="4"/>
        <v/>
      </c>
      <c r="E36" s="15"/>
      <c r="F36" s="15"/>
      <c r="G36" s="13"/>
      <c r="H36" s="16"/>
      <c r="I36" s="13"/>
      <c r="J36" s="17"/>
      <c r="K36" s="17"/>
      <c r="L36" s="17"/>
      <c r="M36" s="17"/>
      <c r="N36" s="17" t="str">
        <f t="shared" si="5"/>
        <v/>
      </c>
      <c r="O36" s="17"/>
      <c r="P36" s="18" t="str">
        <f t="shared" si="6"/>
        <v/>
      </c>
      <c r="Q36" s="42"/>
      <c r="R36" s="42"/>
      <c r="S36" s="42"/>
      <c r="T36" s="42"/>
      <c r="U36" s="42"/>
      <c r="V36" s="42"/>
      <c r="W36" s="42">
        <f t="shared" si="13"/>
        <v>0</v>
      </c>
      <c r="X36" s="80" t="str">
        <f t="shared" si="14"/>
        <v/>
      </c>
      <c r="Y36" s="64"/>
      <c r="Z36" s="87"/>
      <c r="AA36" s="42">
        <f>Z36*I36</f>
        <v>0</v>
      </c>
      <c r="AB36" s="17"/>
      <c r="AC36" s="42"/>
      <c r="AD36" s="42">
        <f>AC36*I36</f>
        <v>0</v>
      </c>
      <c r="AE36" s="17"/>
      <c r="AF36" s="42" t="str">
        <f>IF(ISERROR(((N36-AB36)*AA36)+((N36-AE36)*AD36)),"",((N36-AB36)*AA36)+((N36-AE36)*AD36))</f>
        <v/>
      </c>
      <c r="AG36" s="42">
        <f>AC36+Z36+V36</f>
        <v>0</v>
      </c>
      <c r="AH36" s="42">
        <f>AG36*I36</f>
        <v>0</v>
      </c>
      <c r="AI36" s="42" t="str">
        <f>IF(ISERROR(AF36+X36),"",AF36+X36)</f>
        <v/>
      </c>
      <c r="ET36" s="46" t="s">
        <v>99</v>
      </c>
      <c r="EU36" s="46" t="s">
        <v>99</v>
      </c>
      <c r="EV36" s="46" t="s">
        <v>97</v>
      </c>
      <c r="EW36" s="46" t="s">
        <v>98</v>
      </c>
    </row>
    <row r="37" spans="1:153" s="46" customFormat="1" hidden="1" x14ac:dyDescent="0.2">
      <c r="A37" s="1"/>
      <c r="B37" s="19"/>
      <c r="C37" s="20" t="s">
        <v>147</v>
      </c>
      <c r="D37" s="21" t="str">
        <f t="shared" ca="1" si="4"/>
        <v/>
      </c>
      <c r="E37" s="21"/>
      <c r="F37" s="21"/>
      <c r="G37" s="19"/>
      <c r="H37" s="19"/>
      <c r="I37" s="19"/>
      <c r="J37" s="22"/>
      <c r="K37" s="22"/>
      <c r="L37" s="22"/>
      <c r="M37" s="22"/>
      <c r="N37" s="22" t="str">
        <f t="shared" si="5"/>
        <v/>
      </c>
      <c r="O37" s="22"/>
      <c r="P37" s="23" t="str">
        <f t="shared" si="6"/>
        <v/>
      </c>
      <c r="Q37" s="43"/>
      <c r="R37" s="43"/>
      <c r="S37" s="43"/>
      <c r="T37" s="43"/>
      <c r="U37" s="43"/>
      <c r="V37" s="43"/>
      <c r="W37" s="43">
        <f t="shared" si="13"/>
        <v>0</v>
      </c>
      <c r="X37" s="81" t="str">
        <f t="shared" si="14"/>
        <v/>
      </c>
      <c r="Y37" s="64"/>
      <c r="Z37" s="88"/>
      <c r="AA37" s="43">
        <f>Z37*I37</f>
        <v>0</v>
      </c>
      <c r="AB37" s="22"/>
      <c r="AC37" s="43"/>
      <c r="AD37" s="43">
        <f>AC37*I37</f>
        <v>0</v>
      </c>
      <c r="AE37" s="22"/>
      <c r="AF37" s="43" t="str">
        <f>IF(ISERROR(((N37-AB37)*AA37)+((N37-AE37)*AD37)),"",((N37-AB37)*AA37)+((N37-AE37)*AD37))</f>
        <v/>
      </c>
      <c r="AG37" s="43">
        <f>AC37+Z37+V37</f>
        <v>0</v>
      </c>
      <c r="AH37" s="43">
        <f>AG37*I37</f>
        <v>0</v>
      </c>
      <c r="AI37" s="43" t="str">
        <f>IF(ISERROR(AF37+X37),"",AF37+X37)</f>
        <v/>
      </c>
      <c r="ET37" s="46" t="s">
        <v>100</v>
      </c>
      <c r="EU37" s="46" t="s">
        <v>101</v>
      </c>
      <c r="EV37" s="46" t="s">
        <v>99</v>
      </c>
      <c r="EW37" s="46" t="s">
        <v>99</v>
      </c>
    </row>
    <row r="38" spans="1:153" s="46" customFormat="1" hidden="1" x14ac:dyDescent="0.2">
      <c r="A38" s="2"/>
      <c r="B38" s="13" t="s">
        <v>148</v>
      </c>
      <c r="C38" s="14" t="s">
        <v>72</v>
      </c>
      <c r="D38" s="15">
        <f t="shared" ca="1" si="4"/>
        <v>37211</v>
      </c>
      <c r="E38" s="15">
        <v>37257</v>
      </c>
      <c r="F38" s="15"/>
      <c r="G38" s="13"/>
      <c r="H38" s="28">
        <v>37257</v>
      </c>
      <c r="I38" s="13"/>
      <c r="J38" s="17">
        <f>O38/$O$32*$J$32</f>
        <v>3.0069552529182881</v>
      </c>
      <c r="K38" s="17">
        <f>O38/$O$32*$K$32</f>
        <v>3.0164559014267187</v>
      </c>
      <c r="L38" s="17"/>
      <c r="M38" s="17"/>
      <c r="N38" s="17">
        <f t="shared" si="5"/>
        <v>3.0117055771725036</v>
      </c>
      <c r="O38" s="17">
        <v>2.93</v>
      </c>
      <c r="P38" s="18">
        <f t="shared" si="6"/>
        <v>8.1705577172503485E-2</v>
      </c>
      <c r="Q38" s="42"/>
      <c r="R38" s="42"/>
      <c r="S38" s="42"/>
      <c r="T38" s="42"/>
      <c r="U38" s="42"/>
      <c r="V38" s="42"/>
      <c r="W38" s="42"/>
      <c r="X38" s="80"/>
      <c r="Y38" s="64"/>
      <c r="Z38" s="87"/>
      <c r="AA38" s="42"/>
      <c r="AB38" s="17"/>
      <c r="AC38" s="42"/>
      <c r="AD38" s="42"/>
      <c r="AE38" s="17"/>
      <c r="AF38" s="42"/>
      <c r="AG38" s="42"/>
      <c r="AH38" s="42"/>
      <c r="AI38" s="95"/>
      <c r="ET38" s="46" t="s">
        <v>102</v>
      </c>
      <c r="EU38" s="46" t="s">
        <v>103</v>
      </c>
      <c r="EV38" s="46" t="s">
        <v>100</v>
      </c>
      <c r="EW38" s="46" t="s">
        <v>101</v>
      </c>
    </row>
    <row r="39" spans="1:153" s="46" customFormat="1" hidden="1" x14ac:dyDescent="0.2">
      <c r="A39" s="1"/>
      <c r="B39" s="19" t="s">
        <v>148</v>
      </c>
      <c r="C39" s="20" t="s">
        <v>72</v>
      </c>
      <c r="D39" s="21">
        <f t="shared" ca="1" si="4"/>
        <v>37211</v>
      </c>
      <c r="E39" s="21">
        <v>37288</v>
      </c>
      <c r="F39" s="21"/>
      <c r="G39" s="19"/>
      <c r="H39" s="29">
        <v>37288</v>
      </c>
      <c r="I39" s="19"/>
      <c r="J39" s="22">
        <f t="shared" ref="J39:J49" si="15">O39/$O$32*$J$32</f>
        <v>3.0459533073929963</v>
      </c>
      <c r="K39" s="22">
        <f t="shared" ref="K39:K49" si="16">O39/$O$32*$K$32</f>
        <v>3.0555771725032423</v>
      </c>
      <c r="L39" s="22"/>
      <c r="M39" s="22"/>
      <c r="N39" s="22">
        <f t="shared" si="5"/>
        <v>3.0507652399481193</v>
      </c>
      <c r="O39" s="22">
        <v>2.968</v>
      </c>
      <c r="P39" s="23">
        <f t="shared" si="6"/>
        <v>8.2765239948119351E-2</v>
      </c>
      <c r="Q39" s="43"/>
      <c r="R39" s="43"/>
      <c r="S39" s="43"/>
      <c r="T39" s="43"/>
      <c r="U39" s="43"/>
      <c r="V39" s="43"/>
      <c r="W39" s="43"/>
      <c r="X39" s="81"/>
      <c r="Y39" s="64"/>
      <c r="Z39" s="88"/>
      <c r="AA39" s="43"/>
      <c r="AB39" s="22"/>
      <c r="AC39" s="43"/>
      <c r="AD39" s="43"/>
      <c r="AE39" s="22"/>
      <c r="AF39" s="43"/>
      <c r="AG39" s="43"/>
      <c r="AH39" s="43"/>
      <c r="AI39" s="96"/>
      <c r="ET39" s="46" t="s">
        <v>104</v>
      </c>
      <c r="EU39" s="46" t="s">
        <v>105</v>
      </c>
      <c r="EV39" s="46" t="s">
        <v>102</v>
      </c>
      <c r="EW39" s="46" t="s">
        <v>103</v>
      </c>
    </row>
    <row r="40" spans="1:153" s="46" customFormat="1" hidden="1" x14ac:dyDescent="0.2">
      <c r="A40" s="2"/>
      <c r="B40" s="13" t="s">
        <v>148</v>
      </c>
      <c r="C40" s="14" t="s">
        <v>72</v>
      </c>
      <c r="D40" s="15">
        <f t="shared" ca="1" si="4"/>
        <v>37211</v>
      </c>
      <c r="E40" s="15">
        <v>37316</v>
      </c>
      <c r="F40" s="15"/>
      <c r="G40" s="13"/>
      <c r="H40" s="28">
        <v>37316</v>
      </c>
      <c r="I40" s="13"/>
      <c r="J40" s="17">
        <f t="shared" si="15"/>
        <v>3.0305593385214005</v>
      </c>
      <c r="K40" s="17">
        <f t="shared" si="16"/>
        <v>3.040134565499351</v>
      </c>
      <c r="L40" s="17"/>
      <c r="M40" s="17"/>
      <c r="N40" s="17">
        <f t="shared" si="5"/>
        <v>3.035346952010376</v>
      </c>
      <c r="O40" s="17">
        <v>2.9529999999999998</v>
      </c>
      <c r="P40" s="18">
        <f t="shared" si="6"/>
        <v>8.2346952010376118E-2</v>
      </c>
      <c r="Q40" s="42"/>
      <c r="R40" s="42"/>
      <c r="S40" s="42"/>
      <c r="T40" s="42"/>
      <c r="U40" s="42"/>
      <c r="V40" s="42"/>
      <c r="W40" s="42"/>
      <c r="X40" s="80"/>
      <c r="Y40" s="64"/>
      <c r="Z40" s="87"/>
      <c r="AA40" s="42"/>
      <c r="AB40" s="17"/>
      <c r="AC40" s="42"/>
      <c r="AD40" s="42"/>
      <c r="AE40" s="17"/>
      <c r="AF40" s="42"/>
      <c r="AG40" s="42"/>
      <c r="AH40" s="42"/>
      <c r="AI40" s="95"/>
      <c r="ET40" s="46" t="s">
        <v>106</v>
      </c>
      <c r="EU40" s="46" t="s">
        <v>107</v>
      </c>
      <c r="EV40" s="46" t="s">
        <v>104</v>
      </c>
      <c r="EW40" s="46" t="s">
        <v>105</v>
      </c>
    </row>
    <row r="41" spans="1:153" s="46" customFormat="1" hidden="1" x14ac:dyDescent="0.2">
      <c r="A41" s="1"/>
      <c r="B41" s="19" t="s">
        <v>148</v>
      </c>
      <c r="C41" s="20" t="s">
        <v>72</v>
      </c>
      <c r="D41" s="21">
        <f t="shared" ca="1" si="4"/>
        <v>37211</v>
      </c>
      <c r="E41" s="21">
        <v>37347</v>
      </c>
      <c r="F41" s="21"/>
      <c r="G41" s="19"/>
      <c r="H41" s="29">
        <v>37347</v>
      </c>
      <c r="I41" s="19"/>
      <c r="J41" s="22">
        <f t="shared" si="15"/>
        <v>2.9966926070038911</v>
      </c>
      <c r="K41" s="22">
        <f t="shared" si="16"/>
        <v>3.0061608300907907</v>
      </c>
      <c r="L41" s="22"/>
      <c r="M41" s="22"/>
      <c r="N41" s="22">
        <f t="shared" si="5"/>
        <v>3.0014267185473411</v>
      </c>
      <c r="O41" s="22">
        <v>2.92</v>
      </c>
      <c r="P41" s="23">
        <f t="shared" si="6"/>
        <v>8.1426718547341181E-2</v>
      </c>
      <c r="Q41" s="43"/>
      <c r="R41" s="43"/>
      <c r="S41" s="43"/>
      <c r="T41" s="43"/>
      <c r="U41" s="43"/>
      <c r="V41" s="43"/>
      <c r="W41" s="43"/>
      <c r="X41" s="81"/>
      <c r="Y41" s="64"/>
      <c r="Z41" s="88"/>
      <c r="AA41" s="43"/>
      <c r="AB41" s="22"/>
      <c r="AC41" s="43"/>
      <c r="AD41" s="43"/>
      <c r="AE41" s="22"/>
      <c r="AF41" s="43"/>
      <c r="AG41" s="43"/>
      <c r="AH41" s="43"/>
      <c r="AI41" s="96"/>
      <c r="ET41" s="46" t="s">
        <v>108</v>
      </c>
      <c r="EU41" s="46" t="s">
        <v>109</v>
      </c>
      <c r="EV41" s="46" t="s">
        <v>106</v>
      </c>
      <c r="EW41" s="46" t="s">
        <v>107</v>
      </c>
    </row>
    <row r="42" spans="1:153" s="46" customFormat="1" hidden="1" x14ac:dyDescent="0.2">
      <c r="A42" s="2"/>
      <c r="B42" s="13" t="s">
        <v>148</v>
      </c>
      <c r="C42" s="14" t="s">
        <v>72</v>
      </c>
      <c r="D42" s="15">
        <f t="shared" ca="1" si="4"/>
        <v>37211</v>
      </c>
      <c r="E42" s="15">
        <v>37377</v>
      </c>
      <c r="F42" s="15"/>
      <c r="G42" s="13"/>
      <c r="H42" s="28">
        <v>37377</v>
      </c>
      <c r="I42" s="13"/>
      <c r="J42" s="17">
        <f t="shared" si="15"/>
        <v>3.0377431906614785</v>
      </c>
      <c r="K42" s="17">
        <f t="shared" si="16"/>
        <v>3.0473411154345</v>
      </c>
      <c r="L42" s="17"/>
      <c r="M42" s="17"/>
      <c r="N42" s="17">
        <f t="shared" si="5"/>
        <v>3.0425421530479895</v>
      </c>
      <c r="O42" s="17">
        <v>2.96</v>
      </c>
      <c r="P42" s="18">
        <f t="shared" si="6"/>
        <v>8.2542153047989508E-2</v>
      </c>
      <c r="Q42" s="42"/>
      <c r="R42" s="42"/>
      <c r="S42" s="42"/>
      <c r="T42" s="42"/>
      <c r="U42" s="42"/>
      <c r="V42" s="42"/>
      <c r="W42" s="42"/>
      <c r="X42" s="80"/>
      <c r="Y42" s="64"/>
      <c r="Z42" s="87"/>
      <c r="AA42" s="42"/>
      <c r="AB42" s="17"/>
      <c r="AC42" s="42"/>
      <c r="AD42" s="42"/>
      <c r="AE42" s="17"/>
      <c r="AF42" s="42"/>
      <c r="AG42" s="42"/>
      <c r="AH42" s="42"/>
      <c r="AI42" s="95"/>
      <c r="ET42" s="46" t="s">
        <v>110</v>
      </c>
      <c r="EU42" s="46" t="s">
        <v>111</v>
      </c>
      <c r="EV42" s="46" t="s">
        <v>108</v>
      </c>
      <c r="EW42" s="46" t="s">
        <v>109</v>
      </c>
    </row>
    <row r="43" spans="1:153" s="46" customFormat="1" hidden="1" x14ac:dyDescent="0.2">
      <c r="A43" s="1"/>
      <c r="B43" s="19" t="s">
        <v>148</v>
      </c>
      <c r="C43" s="20" t="s">
        <v>72</v>
      </c>
      <c r="D43" s="21">
        <f t="shared" ca="1" si="4"/>
        <v>37211</v>
      </c>
      <c r="E43" s="21">
        <v>37408</v>
      </c>
      <c r="F43" s="21"/>
      <c r="G43" s="19"/>
      <c r="H43" s="29">
        <v>37408</v>
      </c>
      <c r="I43" s="19"/>
      <c r="J43" s="22">
        <f t="shared" si="15"/>
        <v>3.0839250972762646</v>
      </c>
      <c r="K43" s="22">
        <f t="shared" si="16"/>
        <v>3.0936689364461736</v>
      </c>
      <c r="L43" s="22"/>
      <c r="M43" s="22"/>
      <c r="N43" s="22">
        <f t="shared" si="5"/>
        <v>3.0887970168612191</v>
      </c>
      <c r="O43" s="22">
        <v>3.0049999999999999</v>
      </c>
      <c r="P43" s="23">
        <f t="shared" si="6"/>
        <v>8.3797016861219209E-2</v>
      </c>
      <c r="Q43" s="43"/>
      <c r="R43" s="43"/>
      <c r="S43" s="43"/>
      <c r="T43" s="43"/>
      <c r="U43" s="43"/>
      <c r="V43" s="43"/>
      <c r="W43" s="43"/>
      <c r="X43" s="81"/>
      <c r="Y43" s="64"/>
      <c r="Z43" s="88"/>
      <c r="AA43" s="43"/>
      <c r="AB43" s="22"/>
      <c r="AC43" s="43"/>
      <c r="AD43" s="43"/>
      <c r="AE43" s="22"/>
      <c r="AF43" s="43"/>
      <c r="AG43" s="43"/>
      <c r="AH43" s="43"/>
      <c r="AI43" s="96"/>
      <c r="ET43" s="46" t="s">
        <v>112</v>
      </c>
      <c r="EU43" s="46" t="s">
        <v>113</v>
      </c>
      <c r="EV43" s="46" t="s">
        <v>110</v>
      </c>
      <c r="EW43" s="46" t="s">
        <v>111</v>
      </c>
    </row>
    <row r="44" spans="1:153" s="46" customFormat="1" hidden="1" x14ac:dyDescent="0.2">
      <c r="A44" s="2"/>
      <c r="B44" s="13" t="s">
        <v>148</v>
      </c>
      <c r="C44" s="14" t="s">
        <v>72</v>
      </c>
      <c r="D44" s="15">
        <f t="shared" ca="1" si="4"/>
        <v>37211</v>
      </c>
      <c r="E44" s="15">
        <v>37438</v>
      </c>
      <c r="F44" s="15"/>
      <c r="G44" s="13"/>
      <c r="H44" s="28">
        <v>37438</v>
      </c>
      <c r="I44" s="13"/>
      <c r="J44" s="17">
        <f t="shared" si="15"/>
        <v>3.124975680933852</v>
      </c>
      <c r="K44" s="17">
        <f t="shared" si="16"/>
        <v>3.1348492217898829</v>
      </c>
      <c r="L44" s="17"/>
      <c r="M44" s="17"/>
      <c r="N44" s="17">
        <f t="shared" si="5"/>
        <v>3.1299124513618675</v>
      </c>
      <c r="O44" s="17">
        <v>3.0449999999999999</v>
      </c>
      <c r="P44" s="18">
        <f t="shared" si="6"/>
        <v>8.4912451361867536E-2</v>
      </c>
      <c r="Q44" s="42"/>
      <c r="R44" s="42"/>
      <c r="S44" s="42"/>
      <c r="T44" s="42"/>
      <c r="U44" s="42"/>
      <c r="V44" s="42"/>
      <c r="W44" s="42"/>
      <c r="X44" s="80"/>
      <c r="Y44" s="64"/>
      <c r="Z44" s="87"/>
      <c r="AA44" s="42"/>
      <c r="AB44" s="17"/>
      <c r="AC44" s="42"/>
      <c r="AD44" s="42"/>
      <c r="AE44" s="17"/>
      <c r="AF44" s="42"/>
      <c r="AG44" s="42"/>
      <c r="AH44" s="42"/>
      <c r="AI44" s="95"/>
      <c r="ET44" s="46" t="s">
        <v>114</v>
      </c>
      <c r="EU44" s="46" t="s">
        <v>115</v>
      </c>
      <c r="EV44" s="46" t="s">
        <v>112</v>
      </c>
      <c r="EW44" s="46" t="s">
        <v>113</v>
      </c>
    </row>
    <row r="45" spans="1:153" s="46" customFormat="1" hidden="1" x14ac:dyDescent="0.2">
      <c r="A45" s="1"/>
      <c r="B45" s="19" t="s">
        <v>148</v>
      </c>
      <c r="C45" s="20" t="s">
        <v>72</v>
      </c>
      <c r="D45" s="21">
        <f t="shared" ca="1" si="4"/>
        <v>37211</v>
      </c>
      <c r="E45" s="21">
        <v>37469</v>
      </c>
      <c r="F45" s="21"/>
      <c r="G45" s="19"/>
      <c r="H45" s="29">
        <v>37469</v>
      </c>
      <c r="I45" s="19"/>
      <c r="J45" s="22">
        <f t="shared" si="15"/>
        <v>3.1660262645914399</v>
      </c>
      <c r="K45" s="22">
        <f t="shared" si="16"/>
        <v>3.1760295071335927</v>
      </c>
      <c r="L45" s="22"/>
      <c r="M45" s="22"/>
      <c r="N45" s="22">
        <f t="shared" si="5"/>
        <v>3.1710278858625163</v>
      </c>
      <c r="O45" s="22">
        <v>3.085</v>
      </c>
      <c r="P45" s="23">
        <f t="shared" si="6"/>
        <v>8.6027885862516307E-2</v>
      </c>
      <c r="Q45" s="43"/>
      <c r="R45" s="43"/>
      <c r="S45" s="43"/>
      <c r="T45" s="43"/>
      <c r="U45" s="43"/>
      <c r="V45" s="43"/>
      <c r="W45" s="43"/>
      <c r="X45" s="81"/>
      <c r="Y45" s="64"/>
      <c r="Z45" s="88"/>
      <c r="AA45" s="43"/>
      <c r="AB45" s="22"/>
      <c r="AC45" s="43"/>
      <c r="AD45" s="43"/>
      <c r="AE45" s="22"/>
      <c r="AF45" s="43"/>
      <c r="AG45" s="43"/>
      <c r="AH45" s="43"/>
      <c r="AI45" s="96"/>
      <c r="ET45" s="46" t="s">
        <v>116</v>
      </c>
      <c r="EU45" s="46" t="s">
        <v>117</v>
      </c>
      <c r="EV45" s="46" t="s">
        <v>114</v>
      </c>
      <c r="EW45" s="46" t="s">
        <v>115</v>
      </c>
    </row>
    <row r="46" spans="1:153" s="46" customFormat="1" hidden="1" x14ac:dyDescent="0.2">
      <c r="A46" s="2"/>
      <c r="B46" s="13" t="s">
        <v>148</v>
      </c>
      <c r="C46" s="14" t="s">
        <v>72</v>
      </c>
      <c r="D46" s="15">
        <f t="shared" ca="1" si="4"/>
        <v>37211</v>
      </c>
      <c r="E46" s="15">
        <v>37500</v>
      </c>
      <c r="F46" s="15"/>
      <c r="G46" s="13"/>
      <c r="H46" s="28">
        <v>37500</v>
      </c>
      <c r="I46" s="13"/>
      <c r="J46" s="17">
        <f t="shared" si="15"/>
        <v>3.1793677042801556</v>
      </c>
      <c r="K46" s="17">
        <f t="shared" si="16"/>
        <v>3.1894130998702979</v>
      </c>
      <c r="L46" s="17"/>
      <c r="M46" s="17"/>
      <c r="N46" s="17">
        <f t="shared" si="5"/>
        <v>3.1843904020752269</v>
      </c>
      <c r="O46" s="17">
        <v>3.0979999999999999</v>
      </c>
      <c r="P46" s="18">
        <f t="shared" si="6"/>
        <v>8.639040207522708E-2</v>
      </c>
      <c r="Q46" s="42"/>
      <c r="R46" s="42"/>
      <c r="S46" s="42"/>
      <c r="T46" s="42"/>
      <c r="U46" s="42"/>
      <c r="V46" s="42"/>
      <c r="W46" s="42"/>
      <c r="X46" s="80"/>
      <c r="Y46" s="64"/>
      <c r="Z46" s="87"/>
      <c r="AA46" s="42"/>
      <c r="AB46" s="17"/>
      <c r="AC46" s="42"/>
      <c r="AD46" s="42"/>
      <c r="AE46" s="17"/>
      <c r="AF46" s="42"/>
      <c r="AG46" s="42"/>
      <c r="AH46" s="42"/>
      <c r="AI46" s="95"/>
      <c r="ET46" s="46" t="s">
        <v>118</v>
      </c>
      <c r="EU46" s="46" t="s">
        <v>119</v>
      </c>
      <c r="EV46" s="46" t="s">
        <v>116</v>
      </c>
      <c r="EW46" s="46" t="s">
        <v>117</v>
      </c>
    </row>
    <row r="47" spans="1:153" s="46" customFormat="1" hidden="1" x14ac:dyDescent="0.2">
      <c r="A47" s="1"/>
      <c r="B47" s="19" t="s">
        <v>148</v>
      </c>
      <c r="C47" s="20" t="s">
        <v>72</v>
      </c>
      <c r="D47" s="21">
        <f t="shared" ca="1" si="4"/>
        <v>37211</v>
      </c>
      <c r="E47" s="21">
        <v>37530</v>
      </c>
      <c r="F47" s="21"/>
      <c r="G47" s="19"/>
      <c r="H47" s="29">
        <v>37530</v>
      </c>
      <c r="I47" s="19"/>
      <c r="J47" s="22">
        <f t="shared" si="15"/>
        <v>3.2255496108949413</v>
      </c>
      <c r="K47" s="22">
        <f t="shared" si="16"/>
        <v>3.235740920881971</v>
      </c>
      <c r="L47" s="22"/>
      <c r="M47" s="22"/>
      <c r="N47" s="22">
        <f t="shared" si="5"/>
        <v>3.2306452658884561</v>
      </c>
      <c r="O47" s="22">
        <v>3.1429999999999998</v>
      </c>
      <c r="P47" s="23">
        <f t="shared" si="6"/>
        <v>8.7645265888456336E-2</v>
      </c>
      <c r="Q47" s="43"/>
      <c r="R47" s="43"/>
      <c r="S47" s="43"/>
      <c r="T47" s="43"/>
      <c r="U47" s="43"/>
      <c r="V47" s="43"/>
      <c r="W47" s="43"/>
      <c r="X47" s="81"/>
      <c r="Y47" s="64"/>
      <c r="Z47" s="88"/>
      <c r="AA47" s="43"/>
      <c r="AB47" s="22"/>
      <c r="AC47" s="43"/>
      <c r="AD47" s="43"/>
      <c r="AE47" s="22"/>
      <c r="AF47" s="43"/>
      <c r="AG47" s="43"/>
      <c r="AH47" s="43"/>
      <c r="AI47" s="96"/>
      <c r="ET47" s="46" t="s">
        <v>120</v>
      </c>
      <c r="EU47" s="46" t="s">
        <v>121</v>
      </c>
      <c r="EV47" s="46" t="s">
        <v>118</v>
      </c>
      <c r="EW47" s="46" t="s">
        <v>119</v>
      </c>
    </row>
    <row r="48" spans="1:153" s="46" customFormat="1" hidden="1" x14ac:dyDescent="0.2">
      <c r="A48" s="2"/>
      <c r="B48" s="13" t="s">
        <v>148</v>
      </c>
      <c r="C48" s="14" t="s">
        <v>72</v>
      </c>
      <c r="D48" s="15">
        <f t="shared" ca="1" si="4"/>
        <v>37211</v>
      </c>
      <c r="E48" s="15">
        <v>37561</v>
      </c>
      <c r="F48" s="15"/>
      <c r="G48" s="13"/>
      <c r="H48" s="28">
        <v>37561</v>
      </c>
      <c r="I48" s="13"/>
      <c r="J48" s="17">
        <f t="shared" si="15"/>
        <v>3.4277237354085601</v>
      </c>
      <c r="K48" s="17">
        <f t="shared" si="16"/>
        <v>3.4385538261997404</v>
      </c>
      <c r="L48" s="17"/>
      <c r="M48" s="17"/>
      <c r="N48" s="17">
        <f t="shared" si="5"/>
        <v>3.4331387808041502</v>
      </c>
      <c r="O48" s="17">
        <v>3.34</v>
      </c>
      <c r="P48" s="18">
        <f t="shared" si="6"/>
        <v>9.313878080415039E-2</v>
      </c>
      <c r="Q48" s="42"/>
      <c r="R48" s="42"/>
      <c r="S48" s="42"/>
      <c r="T48" s="42"/>
      <c r="U48" s="42"/>
      <c r="V48" s="42"/>
      <c r="W48" s="42"/>
      <c r="X48" s="80"/>
      <c r="Y48" s="64"/>
      <c r="Z48" s="87"/>
      <c r="AA48" s="42"/>
      <c r="AB48" s="17"/>
      <c r="AC48" s="42"/>
      <c r="AD48" s="42"/>
      <c r="AE48" s="17"/>
      <c r="AF48" s="42"/>
      <c r="AG48" s="42"/>
      <c r="AH48" s="42"/>
      <c r="AI48" s="95"/>
      <c r="ET48" s="46" t="s">
        <v>122</v>
      </c>
      <c r="EU48" s="46" t="s">
        <v>123</v>
      </c>
      <c r="EV48" s="46" t="s">
        <v>120</v>
      </c>
      <c r="EW48" s="46" t="s">
        <v>121</v>
      </c>
    </row>
    <row r="49" spans="1:153" s="46" customFormat="1" hidden="1" x14ac:dyDescent="0.2">
      <c r="A49" s="1"/>
      <c r="B49" s="19" t="s">
        <v>148</v>
      </c>
      <c r="C49" s="20" t="s">
        <v>72</v>
      </c>
      <c r="D49" s="21">
        <f t="shared" ca="1" si="4"/>
        <v>37211</v>
      </c>
      <c r="E49" s="21">
        <v>37591</v>
      </c>
      <c r="F49" s="21"/>
      <c r="G49" s="19"/>
      <c r="H49" s="29">
        <v>37591</v>
      </c>
      <c r="I49" s="19"/>
      <c r="J49" s="22">
        <f t="shared" si="15"/>
        <v>3.6381079766536963</v>
      </c>
      <c r="K49" s="22">
        <f t="shared" si="16"/>
        <v>3.6496027885862512</v>
      </c>
      <c r="L49" s="22"/>
      <c r="M49" s="22"/>
      <c r="N49" s="22">
        <f t="shared" si="5"/>
        <v>3.6438553826199738</v>
      </c>
      <c r="O49" s="22">
        <v>3.5449999999999999</v>
      </c>
      <c r="P49" s="23">
        <f t="shared" si="6"/>
        <v>9.8855382619973842E-2</v>
      </c>
      <c r="Q49" s="43"/>
      <c r="R49" s="43"/>
      <c r="S49" s="43"/>
      <c r="T49" s="43"/>
      <c r="U49" s="43"/>
      <c r="V49" s="43"/>
      <c r="W49" s="43"/>
      <c r="X49" s="81"/>
      <c r="Y49" s="64"/>
      <c r="Z49" s="88"/>
      <c r="AA49" s="43"/>
      <c r="AB49" s="22"/>
      <c r="AC49" s="43"/>
      <c r="AD49" s="43"/>
      <c r="AE49" s="22"/>
      <c r="AF49" s="43"/>
      <c r="AG49" s="43"/>
      <c r="AH49" s="43"/>
      <c r="AI49" s="96"/>
      <c r="ET49" s="46" t="s">
        <v>124</v>
      </c>
      <c r="EU49" s="46" t="s">
        <v>125</v>
      </c>
      <c r="EV49" s="46" t="s">
        <v>122</v>
      </c>
      <c r="EW49" s="46" t="s">
        <v>123</v>
      </c>
    </row>
    <row r="50" spans="1:153" s="46" customFormat="1" hidden="1" x14ac:dyDescent="0.2">
      <c r="A50" s="2"/>
      <c r="B50" s="13" t="s">
        <v>148</v>
      </c>
      <c r="C50" s="14" t="s">
        <v>72</v>
      </c>
      <c r="D50" s="15">
        <f t="shared" ca="1" si="4"/>
        <v>37211</v>
      </c>
      <c r="E50" s="15">
        <v>37622</v>
      </c>
      <c r="F50" s="15"/>
      <c r="G50" s="13"/>
      <c r="H50" s="28">
        <v>37622</v>
      </c>
      <c r="I50" s="13"/>
      <c r="J50" s="17">
        <f t="shared" ref="J50:J61" si="17">O50/$O$33*$J$33</f>
        <v>3.7361126564673151</v>
      </c>
      <c r="K50" s="17">
        <f t="shared" ref="K50:K61" si="18">O50/$O$33*$K$33</f>
        <v>3.7515299026425581</v>
      </c>
      <c r="L50" s="17"/>
      <c r="M50" s="17"/>
      <c r="N50" s="17">
        <f t="shared" si="5"/>
        <v>3.7438212795549366</v>
      </c>
      <c r="O50" s="17">
        <v>3.6949999999999998</v>
      </c>
      <c r="P50" s="18">
        <f t="shared" si="6"/>
        <v>4.8821279554936758E-2</v>
      </c>
      <c r="Q50" s="42"/>
      <c r="R50" s="42"/>
      <c r="S50" s="42"/>
      <c r="T50" s="42"/>
      <c r="U50" s="42"/>
      <c r="V50" s="42"/>
      <c r="W50" s="42"/>
      <c r="X50" s="80"/>
      <c r="Y50" s="64"/>
      <c r="Z50" s="87"/>
      <c r="AA50" s="42"/>
      <c r="AB50" s="17"/>
      <c r="AC50" s="42"/>
      <c r="AD50" s="42"/>
      <c r="AE50" s="17"/>
      <c r="AF50" s="42"/>
      <c r="AG50" s="42"/>
      <c r="AH50" s="42"/>
      <c r="AI50" s="95"/>
      <c r="ET50" s="46" t="s">
        <v>126</v>
      </c>
      <c r="EU50" s="46" t="s">
        <v>127</v>
      </c>
      <c r="EV50" s="46" t="s">
        <v>124</v>
      </c>
      <c r="EW50" s="46" t="s">
        <v>125</v>
      </c>
    </row>
    <row r="51" spans="1:153" s="46" customFormat="1" hidden="1" x14ac:dyDescent="0.2">
      <c r="A51" s="1"/>
      <c r="B51" s="19" t="s">
        <v>148</v>
      </c>
      <c r="C51" s="20" t="s">
        <v>72</v>
      </c>
      <c r="D51" s="21">
        <f t="shared" ca="1" si="4"/>
        <v>37211</v>
      </c>
      <c r="E51" s="21">
        <v>37653</v>
      </c>
      <c r="F51" s="21"/>
      <c r="G51" s="19"/>
      <c r="H51" s="29">
        <v>37653</v>
      </c>
      <c r="I51" s="19"/>
      <c r="J51" s="22">
        <f t="shared" si="17"/>
        <v>3.6653337969401942</v>
      </c>
      <c r="K51" s="22">
        <f t="shared" si="18"/>
        <v>3.6804589707927673</v>
      </c>
      <c r="L51" s="22"/>
      <c r="M51" s="22"/>
      <c r="N51" s="22">
        <f t="shared" si="5"/>
        <v>3.6728963838664805</v>
      </c>
      <c r="O51" s="22">
        <v>3.625</v>
      </c>
      <c r="P51" s="23">
        <f t="shared" si="6"/>
        <v>4.7896383866480541E-2</v>
      </c>
      <c r="Q51" s="43"/>
      <c r="R51" s="43"/>
      <c r="S51" s="43"/>
      <c r="T51" s="43"/>
      <c r="U51" s="43"/>
      <c r="V51" s="43"/>
      <c r="W51" s="43"/>
      <c r="X51" s="81"/>
      <c r="Y51" s="64"/>
      <c r="Z51" s="88"/>
      <c r="AA51" s="43"/>
      <c r="AB51" s="22"/>
      <c r="AC51" s="43"/>
      <c r="AD51" s="43"/>
      <c r="AE51" s="22"/>
      <c r="AF51" s="43"/>
      <c r="AG51" s="43"/>
      <c r="AH51" s="43"/>
      <c r="AI51" s="96"/>
      <c r="ET51" s="46" t="s">
        <v>128</v>
      </c>
      <c r="EU51" s="46" t="s">
        <v>129</v>
      </c>
      <c r="EV51" s="46" t="s">
        <v>126</v>
      </c>
      <c r="EW51" s="46" t="s">
        <v>127</v>
      </c>
    </row>
    <row r="52" spans="1:153" s="46" customFormat="1" hidden="1" x14ac:dyDescent="0.2">
      <c r="A52" s="2"/>
      <c r="B52" s="13" t="s">
        <v>148</v>
      </c>
      <c r="C52" s="14" t="s">
        <v>72</v>
      </c>
      <c r="D52" s="15">
        <f t="shared" ca="1" si="4"/>
        <v>37211</v>
      </c>
      <c r="E52" s="15">
        <v>37681</v>
      </c>
      <c r="F52" s="15"/>
      <c r="G52" s="13"/>
      <c r="H52" s="28">
        <v>37681</v>
      </c>
      <c r="I52" s="13"/>
      <c r="J52" s="17">
        <f t="shared" si="17"/>
        <v>3.5743324061196105</v>
      </c>
      <c r="K52" s="17">
        <f t="shared" si="18"/>
        <v>3.5890820584144643</v>
      </c>
      <c r="L52" s="17"/>
      <c r="M52" s="17"/>
      <c r="N52" s="17">
        <f t="shared" si="5"/>
        <v>3.5817072322670374</v>
      </c>
      <c r="O52" s="17">
        <v>3.5350000000000001</v>
      </c>
      <c r="P52" s="18">
        <f t="shared" si="6"/>
        <v>4.6707232267037213E-2</v>
      </c>
      <c r="Q52" s="42"/>
      <c r="R52" s="42"/>
      <c r="S52" s="42"/>
      <c r="T52" s="42"/>
      <c r="U52" s="42"/>
      <c r="V52" s="42"/>
      <c r="W52" s="42"/>
      <c r="X52" s="80"/>
      <c r="Y52" s="64"/>
      <c r="Z52" s="87"/>
      <c r="AA52" s="42"/>
      <c r="AB52" s="17"/>
      <c r="AC52" s="42"/>
      <c r="AD52" s="42"/>
      <c r="AE52" s="17"/>
      <c r="AF52" s="42"/>
      <c r="AG52" s="42"/>
      <c r="AH52" s="42"/>
      <c r="AI52" s="95"/>
      <c r="ET52" s="46" t="s">
        <v>130</v>
      </c>
      <c r="EU52" s="46" t="s">
        <v>131</v>
      </c>
      <c r="EV52" s="46" t="s">
        <v>128</v>
      </c>
      <c r="EW52" s="46" t="s">
        <v>129</v>
      </c>
    </row>
    <row r="53" spans="1:153" s="46" customFormat="1" hidden="1" x14ac:dyDescent="0.2">
      <c r="A53" s="1"/>
      <c r="B53" s="19" t="s">
        <v>148</v>
      </c>
      <c r="C53" s="20" t="s">
        <v>72</v>
      </c>
      <c r="D53" s="21">
        <f t="shared" ca="1" si="4"/>
        <v>37211</v>
      </c>
      <c r="E53" s="21">
        <v>37712</v>
      </c>
      <c r="F53" s="21"/>
      <c r="G53" s="19"/>
      <c r="H53" s="29">
        <v>37712</v>
      </c>
      <c r="I53" s="19"/>
      <c r="J53" s="22">
        <f t="shared" si="17"/>
        <v>3.477264255910987</v>
      </c>
      <c r="K53" s="22">
        <f t="shared" si="18"/>
        <v>3.4916133518776076</v>
      </c>
      <c r="L53" s="22"/>
      <c r="M53" s="22"/>
      <c r="N53" s="22">
        <f t="shared" si="5"/>
        <v>3.4844388038942973</v>
      </c>
      <c r="O53" s="22">
        <v>3.4390000000000001</v>
      </c>
      <c r="P53" s="23">
        <f t="shared" si="6"/>
        <v>4.5438803894297219E-2</v>
      </c>
      <c r="Q53" s="43"/>
      <c r="R53" s="43"/>
      <c r="S53" s="43"/>
      <c r="T53" s="43"/>
      <c r="U53" s="43"/>
      <c r="V53" s="43"/>
      <c r="W53" s="43"/>
      <c r="X53" s="81"/>
      <c r="Y53" s="64"/>
      <c r="Z53" s="88"/>
      <c r="AA53" s="43"/>
      <c r="AB53" s="22"/>
      <c r="AC53" s="43"/>
      <c r="AD53" s="43"/>
      <c r="AE53" s="22"/>
      <c r="AF53" s="43"/>
      <c r="AG53" s="43"/>
      <c r="AH53" s="43"/>
      <c r="AI53" s="96"/>
      <c r="ET53" s="46" t="s">
        <v>132</v>
      </c>
      <c r="EU53" s="46" t="s">
        <v>133</v>
      </c>
      <c r="EV53" s="46" t="s">
        <v>130</v>
      </c>
      <c r="EW53" s="46" t="s">
        <v>131</v>
      </c>
    </row>
    <row r="54" spans="1:153" s="46" customFormat="1" hidden="1" x14ac:dyDescent="0.2">
      <c r="A54" s="2"/>
      <c r="B54" s="13" t="s">
        <v>148</v>
      </c>
      <c r="C54" s="14" t="s">
        <v>72</v>
      </c>
      <c r="D54" s="15">
        <f t="shared" ca="1" si="4"/>
        <v>37211</v>
      </c>
      <c r="E54" s="15">
        <v>37742</v>
      </c>
      <c r="F54" s="15"/>
      <c r="G54" s="13"/>
      <c r="H54" s="28">
        <v>37742</v>
      </c>
      <c r="I54" s="13"/>
      <c r="J54" s="17">
        <f t="shared" si="17"/>
        <v>3.4873755215577185</v>
      </c>
      <c r="K54" s="17">
        <f t="shared" si="18"/>
        <v>3.5017663421418632</v>
      </c>
      <c r="L54" s="17"/>
      <c r="M54" s="17"/>
      <c r="N54" s="17">
        <f t="shared" si="5"/>
        <v>3.4945709318497906</v>
      </c>
      <c r="O54" s="17">
        <v>3.4489999999999998</v>
      </c>
      <c r="P54" s="18">
        <f t="shared" si="6"/>
        <v>4.5570931849790774E-2</v>
      </c>
      <c r="Q54" s="42"/>
      <c r="R54" s="42"/>
      <c r="S54" s="42"/>
      <c r="T54" s="42"/>
      <c r="U54" s="42"/>
      <c r="V54" s="42"/>
      <c r="W54" s="42"/>
      <c r="X54" s="80"/>
      <c r="Y54" s="64"/>
      <c r="Z54" s="87"/>
      <c r="AA54" s="42"/>
      <c r="AB54" s="17"/>
      <c r="AC54" s="42"/>
      <c r="AD54" s="42"/>
      <c r="AE54" s="17"/>
      <c r="AF54" s="42"/>
      <c r="AG54" s="42"/>
      <c r="AH54" s="42"/>
      <c r="AI54" s="95"/>
      <c r="ET54" s="46" t="s">
        <v>134</v>
      </c>
      <c r="EU54" s="46" t="s">
        <v>135</v>
      </c>
      <c r="EV54" s="46" t="s">
        <v>132</v>
      </c>
      <c r="EW54" s="46" t="s">
        <v>133</v>
      </c>
    </row>
    <row r="55" spans="1:153" s="46" customFormat="1" hidden="1" x14ac:dyDescent="0.2">
      <c r="A55" s="1"/>
      <c r="B55" s="19" t="s">
        <v>148</v>
      </c>
      <c r="C55" s="20" t="s">
        <v>72</v>
      </c>
      <c r="D55" s="21">
        <f t="shared" ca="1" si="4"/>
        <v>37211</v>
      </c>
      <c r="E55" s="21">
        <v>37773</v>
      </c>
      <c r="F55" s="21"/>
      <c r="G55" s="19"/>
      <c r="H55" s="29">
        <v>37773</v>
      </c>
      <c r="I55" s="19"/>
      <c r="J55" s="22">
        <f t="shared" si="17"/>
        <v>3.5187204450625869</v>
      </c>
      <c r="K55" s="22">
        <f t="shared" si="18"/>
        <v>3.5332406119610571</v>
      </c>
      <c r="L55" s="22"/>
      <c r="M55" s="22"/>
      <c r="N55" s="22">
        <f t="shared" si="5"/>
        <v>3.525980528511822</v>
      </c>
      <c r="O55" s="22">
        <v>3.48</v>
      </c>
      <c r="P55" s="23">
        <f t="shared" si="6"/>
        <v>4.5980528511821994E-2</v>
      </c>
      <c r="Q55" s="43"/>
      <c r="R55" s="43"/>
      <c r="S55" s="43"/>
      <c r="T55" s="43"/>
      <c r="U55" s="43"/>
      <c r="V55" s="43"/>
      <c r="W55" s="43"/>
      <c r="X55" s="81"/>
      <c r="Y55" s="64"/>
      <c r="Z55" s="88"/>
      <c r="AA55" s="43"/>
      <c r="AB55" s="22"/>
      <c r="AC55" s="43"/>
      <c r="AD55" s="43"/>
      <c r="AE55" s="22"/>
      <c r="AF55" s="43"/>
      <c r="AG55" s="43"/>
      <c r="AH55" s="43"/>
      <c r="AI55" s="96"/>
      <c r="ET55" s="46" t="s">
        <v>136</v>
      </c>
      <c r="EU55" s="46" t="s">
        <v>137</v>
      </c>
      <c r="EV55" s="46" t="s">
        <v>134</v>
      </c>
      <c r="EW55" s="46" t="s">
        <v>135</v>
      </c>
    </row>
    <row r="56" spans="1:153" s="46" customFormat="1" hidden="1" x14ac:dyDescent="0.2">
      <c r="A56" s="2"/>
      <c r="B56" s="13" t="s">
        <v>148</v>
      </c>
      <c r="C56" s="14" t="s">
        <v>72</v>
      </c>
      <c r="D56" s="15">
        <f t="shared" ca="1" si="4"/>
        <v>37211</v>
      </c>
      <c r="E56" s="15">
        <v>37803</v>
      </c>
      <c r="F56" s="15"/>
      <c r="G56" s="13"/>
      <c r="H56" s="28">
        <v>37803</v>
      </c>
      <c r="I56" s="13"/>
      <c r="J56" s="17">
        <f t="shared" si="17"/>
        <v>3.5439986091794156</v>
      </c>
      <c r="K56" s="17">
        <f t="shared" si="18"/>
        <v>3.5586230876216964</v>
      </c>
      <c r="L56" s="17"/>
      <c r="M56" s="17"/>
      <c r="N56" s="17">
        <f t="shared" si="5"/>
        <v>3.551310848400556</v>
      </c>
      <c r="O56" s="17">
        <v>3.5049999999999999</v>
      </c>
      <c r="P56" s="18">
        <f t="shared" si="6"/>
        <v>4.6310848400556104E-2</v>
      </c>
      <c r="Q56" s="42"/>
      <c r="R56" s="42"/>
      <c r="S56" s="42"/>
      <c r="T56" s="42"/>
      <c r="U56" s="42"/>
      <c r="V56" s="42"/>
      <c r="W56" s="42"/>
      <c r="X56" s="80"/>
      <c r="Y56" s="64"/>
      <c r="Z56" s="87"/>
      <c r="AA56" s="42"/>
      <c r="AB56" s="17"/>
      <c r="AC56" s="42"/>
      <c r="AD56" s="42"/>
      <c r="AE56" s="17"/>
      <c r="AF56" s="42"/>
      <c r="AG56" s="42"/>
      <c r="AH56" s="42"/>
      <c r="AI56" s="95"/>
      <c r="ET56" s="46" t="s">
        <v>138</v>
      </c>
      <c r="EU56" s="46" t="s">
        <v>139</v>
      </c>
      <c r="EV56" s="46" t="s">
        <v>136</v>
      </c>
      <c r="EW56" s="46" t="s">
        <v>137</v>
      </c>
    </row>
    <row r="57" spans="1:153" s="46" customFormat="1" hidden="1" x14ac:dyDescent="0.2">
      <c r="A57" s="1"/>
      <c r="B57" s="19" t="s">
        <v>148</v>
      </c>
      <c r="C57" s="20" t="s">
        <v>72</v>
      </c>
      <c r="D57" s="21">
        <f t="shared" ca="1" si="4"/>
        <v>37211</v>
      </c>
      <c r="E57" s="21">
        <v>37834</v>
      </c>
      <c r="F57" s="21"/>
      <c r="G57" s="19"/>
      <c r="H57" s="29">
        <v>37834</v>
      </c>
      <c r="I57" s="19"/>
      <c r="J57" s="22">
        <f t="shared" si="17"/>
        <v>3.5793880389429762</v>
      </c>
      <c r="K57" s="22">
        <f t="shared" si="18"/>
        <v>3.5941585535465923</v>
      </c>
      <c r="L57" s="22"/>
      <c r="M57" s="22"/>
      <c r="N57" s="22">
        <f t="shared" si="5"/>
        <v>3.5867732962447842</v>
      </c>
      <c r="O57" s="22">
        <v>3.54</v>
      </c>
      <c r="P57" s="23">
        <f t="shared" si="6"/>
        <v>4.6773296244784213E-2</v>
      </c>
      <c r="Q57" s="43"/>
      <c r="R57" s="43"/>
      <c r="S57" s="43"/>
      <c r="T57" s="43"/>
      <c r="U57" s="43"/>
      <c r="V57" s="43"/>
      <c r="W57" s="43"/>
      <c r="X57" s="81"/>
      <c r="Y57" s="64"/>
      <c r="Z57" s="88"/>
      <c r="AA57" s="43"/>
      <c r="AB57" s="22"/>
      <c r="AC57" s="43"/>
      <c r="AD57" s="43"/>
      <c r="AE57" s="22"/>
      <c r="AF57" s="43"/>
      <c r="AG57" s="43"/>
      <c r="AH57" s="43"/>
      <c r="AI57" s="96"/>
      <c r="ET57" s="46" t="s">
        <v>140</v>
      </c>
      <c r="EU57" s="46" t="s">
        <v>141</v>
      </c>
      <c r="EV57" s="46" t="s">
        <v>138</v>
      </c>
      <c r="EW57" s="46" t="s">
        <v>139</v>
      </c>
    </row>
    <row r="58" spans="1:153" s="46" customFormat="1" hidden="1" x14ac:dyDescent="0.2">
      <c r="A58" s="2"/>
      <c r="B58" s="13" t="s">
        <v>148</v>
      </c>
      <c r="C58" s="14" t="s">
        <v>72</v>
      </c>
      <c r="D58" s="15">
        <f t="shared" ca="1" si="4"/>
        <v>37211</v>
      </c>
      <c r="E58" s="15">
        <v>37865</v>
      </c>
      <c r="F58" s="15"/>
      <c r="G58" s="13"/>
      <c r="H58" s="28">
        <v>37865</v>
      </c>
      <c r="I58" s="13"/>
      <c r="J58" s="17">
        <f t="shared" si="17"/>
        <v>3.5894993045897072</v>
      </c>
      <c r="K58" s="17">
        <f t="shared" si="18"/>
        <v>3.604311543810848</v>
      </c>
      <c r="L58" s="17"/>
      <c r="M58" s="17"/>
      <c r="N58" s="17">
        <f t="shared" si="5"/>
        <v>3.5969054242002776</v>
      </c>
      <c r="O58" s="17">
        <v>3.55</v>
      </c>
      <c r="P58" s="18">
        <f t="shared" si="6"/>
        <v>4.6905424200277768E-2</v>
      </c>
      <c r="Q58" s="42"/>
      <c r="R58" s="42"/>
      <c r="S58" s="42"/>
      <c r="T58" s="42"/>
      <c r="U58" s="42"/>
      <c r="V58" s="42"/>
      <c r="W58" s="42"/>
      <c r="X58" s="80"/>
      <c r="Y58" s="64"/>
      <c r="Z58" s="87"/>
      <c r="AA58" s="42"/>
      <c r="AB58" s="17"/>
      <c r="AC58" s="42"/>
      <c r="AD58" s="42"/>
      <c r="AE58" s="17"/>
      <c r="AF58" s="42"/>
      <c r="AG58" s="42"/>
      <c r="AH58" s="42"/>
      <c r="AI58" s="95"/>
      <c r="ET58" s="46" t="s">
        <v>142</v>
      </c>
      <c r="EU58" s="46" t="s">
        <v>142</v>
      </c>
      <c r="EV58" s="46" t="s">
        <v>140</v>
      </c>
      <c r="EW58" s="46" t="s">
        <v>141</v>
      </c>
    </row>
    <row r="59" spans="1:153" s="46" customFormat="1" hidden="1" x14ac:dyDescent="0.2">
      <c r="A59" s="1"/>
      <c r="B59" s="19" t="s">
        <v>148</v>
      </c>
      <c r="C59" s="20" t="s">
        <v>72</v>
      </c>
      <c r="D59" s="21">
        <f t="shared" ca="1" si="4"/>
        <v>37211</v>
      </c>
      <c r="E59" s="21">
        <v>37895</v>
      </c>
      <c r="F59" s="21"/>
      <c r="G59" s="19"/>
      <c r="H59" s="29">
        <v>37895</v>
      </c>
      <c r="I59" s="19"/>
      <c r="J59" s="22">
        <f t="shared" si="17"/>
        <v>3.6349999999999998</v>
      </c>
      <c r="K59" s="22">
        <f t="shared" si="18"/>
        <v>3.65</v>
      </c>
      <c r="L59" s="22"/>
      <c r="M59" s="22"/>
      <c r="N59" s="22">
        <f t="shared" si="5"/>
        <v>3.6425000000000001</v>
      </c>
      <c r="O59" s="22">
        <v>3.5950000000000002</v>
      </c>
      <c r="P59" s="23">
        <f t="shared" si="6"/>
        <v>4.7499999999999876E-2</v>
      </c>
      <c r="Q59" s="43"/>
      <c r="R59" s="43"/>
      <c r="S59" s="43"/>
      <c r="T59" s="43"/>
      <c r="U59" s="43"/>
      <c r="V59" s="43"/>
      <c r="W59" s="43"/>
      <c r="X59" s="81"/>
      <c r="Y59" s="64"/>
      <c r="Z59" s="88"/>
      <c r="AA59" s="43"/>
      <c r="AB59" s="22"/>
      <c r="AC59" s="43"/>
      <c r="AD59" s="43"/>
      <c r="AE59" s="22"/>
      <c r="AF59" s="43"/>
      <c r="AG59" s="43"/>
      <c r="AH59" s="43"/>
      <c r="AI59" s="96"/>
      <c r="ET59" s="46" t="s">
        <v>142</v>
      </c>
      <c r="EU59" s="46" t="s">
        <v>142</v>
      </c>
      <c r="EV59" s="46" t="s">
        <v>142</v>
      </c>
      <c r="EW59" s="46" t="s">
        <v>142</v>
      </c>
    </row>
    <row r="60" spans="1:153" s="46" customFormat="1" hidden="1" x14ac:dyDescent="0.2">
      <c r="A60" s="2"/>
      <c r="B60" s="13" t="s">
        <v>148</v>
      </c>
      <c r="C60" s="14" t="s">
        <v>72</v>
      </c>
      <c r="D60" s="15">
        <f t="shared" ca="1" si="4"/>
        <v>37211</v>
      </c>
      <c r="E60" s="15">
        <v>37926</v>
      </c>
      <c r="F60" s="15"/>
      <c r="G60" s="13"/>
      <c r="H60" s="28">
        <v>37926</v>
      </c>
      <c r="I60" s="13"/>
      <c r="J60" s="17">
        <f t="shared" si="17"/>
        <v>3.8170027816411678</v>
      </c>
      <c r="K60" s="17">
        <f t="shared" si="18"/>
        <v>3.832753824756606</v>
      </c>
      <c r="L60" s="17"/>
      <c r="M60" s="17"/>
      <c r="N60" s="17">
        <f t="shared" si="5"/>
        <v>3.8248783031988869</v>
      </c>
      <c r="O60" s="17">
        <v>3.7749999999999999</v>
      </c>
      <c r="P60" s="18">
        <f t="shared" si="6"/>
        <v>4.9878303198886975E-2</v>
      </c>
      <c r="Q60" s="42"/>
      <c r="R60" s="42"/>
      <c r="S60" s="42"/>
      <c r="T60" s="42"/>
      <c r="U60" s="42"/>
      <c r="V60" s="42"/>
      <c r="W60" s="42"/>
      <c r="X60" s="80"/>
      <c r="Y60" s="64"/>
      <c r="Z60" s="87"/>
      <c r="AA60" s="42"/>
      <c r="AB60" s="17"/>
      <c r="AC60" s="42"/>
      <c r="AD60" s="42"/>
      <c r="AE60" s="17"/>
      <c r="AF60" s="42"/>
      <c r="AG60" s="42"/>
      <c r="AH60" s="42"/>
      <c r="AI60" s="95"/>
    </row>
    <row r="61" spans="1:153" s="46" customFormat="1" hidden="1" x14ac:dyDescent="0.2">
      <c r="A61" s="1"/>
      <c r="B61" s="19" t="s">
        <v>148</v>
      </c>
      <c r="C61" s="20" t="s">
        <v>72</v>
      </c>
      <c r="D61" s="21">
        <f t="shared" ca="1" si="4"/>
        <v>37211</v>
      </c>
      <c r="E61" s="21">
        <v>37956</v>
      </c>
      <c r="F61" s="21"/>
      <c r="G61" s="19"/>
      <c r="H61" s="29">
        <v>37956</v>
      </c>
      <c r="I61" s="19"/>
      <c r="J61" s="22">
        <f t="shared" si="17"/>
        <v>3.9990055632823363</v>
      </c>
      <c r="K61" s="22">
        <f t="shared" si="18"/>
        <v>4.0155076495132125</v>
      </c>
      <c r="L61" s="22"/>
      <c r="M61" s="22"/>
      <c r="N61" s="22">
        <f t="shared" si="5"/>
        <v>4.0072566063977746</v>
      </c>
      <c r="O61" s="22">
        <v>3.9550000000000001</v>
      </c>
      <c r="P61" s="23">
        <f t="shared" si="6"/>
        <v>5.2256606397774519E-2</v>
      </c>
      <c r="Q61" s="43"/>
      <c r="R61" s="43"/>
      <c r="S61" s="43"/>
      <c r="T61" s="43"/>
      <c r="U61" s="43"/>
      <c r="V61" s="43"/>
      <c r="W61" s="43"/>
      <c r="X61" s="81"/>
      <c r="Y61" s="64"/>
      <c r="Z61" s="88"/>
      <c r="AA61" s="43"/>
      <c r="AB61" s="22"/>
      <c r="AC61" s="43"/>
      <c r="AD61" s="43"/>
      <c r="AE61" s="22"/>
      <c r="AF61" s="43"/>
      <c r="AG61" s="43"/>
      <c r="AH61" s="43"/>
      <c r="AI61" s="96"/>
    </row>
    <row r="62" spans="1:153" s="46" customFormat="1" hidden="1" x14ac:dyDescent="0.2">
      <c r="A62" s="2"/>
      <c r="B62" s="13"/>
      <c r="C62" s="14"/>
      <c r="D62" s="15" t="str">
        <f t="shared" ca="1" si="4"/>
        <v/>
      </c>
      <c r="E62" s="15"/>
      <c r="F62" s="15"/>
      <c r="G62" s="13"/>
      <c r="H62" s="16"/>
      <c r="I62" s="13"/>
      <c r="J62" s="17"/>
      <c r="K62" s="17"/>
      <c r="L62" s="17"/>
      <c r="M62" s="17"/>
      <c r="N62" s="17" t="str">
        <f t="shared" si="5"/>
        <v/>
      </c>
      <c r="O62" s="17"/>
      <c r="P62" s="18" t="str">
        <f t="shared" si="6"/>
        <v/>
      </c>
      <c r="Q62" s="42"/>
      <c r="R62" s="42"/>
      <c r="S62" s="42"/>
      <c r="T62" s="42"/>
      <c r="U62" s="42"/>
      <c r="V62" s="42"/>
      <c r="W62" s="42"/>
      <c r="X62" s="80"/>
      <c r="Y62" s="64"/>
      <c r="Z62" s="87"/>
      <c r="AA62" s="42"/>
      <c r="AB62" s="17"/>
      <c r="AC62" s="42"/>
      <c r="AD62" s="42"/>
      <c r="AE62" s="17"/>
      <c r="AF62" s="42"/>
      <c r="AG62" s="42"/>
      <c r="AH62" s="42"/>
      <c r="AI62" s="95"/>
    </row>
    <row r="63" spans="1:153" s="46" customFormat="1" hidden="1" x14ac:dyDescent="0.2">
      <c r="A63" s="1"/>
      <c r="B63" s="19"/>
      <c r="C63" s="20"/>
      <c r="D63" s="21" t="str">
        <f t="shared" ca="1" si="4"/>
        <v/>
      </c>
      <c r="E63" s="21"/>
      <c r="F63" s="21"/>
      <c r="G63" s="19"/>
      <c r="H63" s="19"/>
      <c r="I63" s="19"/>
      <c r="J63" s="22"/>
      <c r="K63" s="22"/>
      <c r="L63" s="22"/>
      <c r="M63" s="22"/>
      <c r="N63" s="22" t="str">
        <f t="shared" si="5"/>
        <v/>
      </c>
      <c r="O63" s="22"/>
      <c r="P63" s="23" t="str">
        <f t="shared" si="6"/>
        <v/>
      </c>
      <c r="Q63" s="43"/>
      <c r="R63" s="43"/>
      <c r="S63" s="43"/>
      <c r="T63" s="43"/>
      <c r="U63" s="43"/>
      <c r="V63" s="43"/>
      <c r="W63" s="43"/>
      <c r="X63" s="81"/>
      <c r="Y63" s="64"/>
      <c r="Z63" s="88"/>
      <c r="AA63" s="43"/>
      <c r="AB63" s="22"/>
      <c r="AC63" s="43"/>
      <c r="AD63" s="43"/>
      <c r="AE63" s="22"/>
      <c r="AF63" s="43"/>
      <c r="AG63" s="43"/>
      <c r="AH63" s="43"/>
      <c r="AI63" s="96"/>
    </row>
    <row r="64" spans="1:153" s="46" customFormat="1" hidden="1" x14ac:dyDescent="0.2">
      <c r="A64" s="2"/>
      <c r="B64" s="13"/>
      <c r="C64" s="14"/>
      <c r="D64" s="15" t="str">
        <f t="shared" ca="1" si="4"/>
        <v/>
      </c>
      <c r="E64" s="15"/>
      <c r="F64" s="15"/>
      <c r="G64" s="13"/>
      <c r="H64" s="16"/>
      <c r="I64" s="13"/>
      <c r="J64" s="17"/>
      <c r="K64" s="17"/>
      <c r="L64" s="17"/>
      <c r="M64" s="17"/>
      <c r="N64" s="17" t="str">
        <f t="shared" si="5"/>
        <v/>
      </c>
      <c r="O64" s="17"/>
      <c r="P64" s="18" t="str">
        <f t="shared" si="6"/>
        <v/>
      </c>
      <c r="Q64" s="42"/>
      <c r="R64" s="42"/>
      <c r="S64" s="42"/>
      <c r="T64" s="42"/>
      <c r="U64" s="42"/>
      <c r="V64" s="42"/>
      <c r="W64" s="42"/>
      <c r="X64" s="80"/>
      <c r="Y64" s="64"/>
      <c r="Z64" s="87"/>
      <c r="AA64" s="42"/>
      <c r="AB64" s="17"/>
      <c r="AC64" s="42"/>
      <c r="AD64" s="42"/>
      <c r="AE64" s="17"/>
      <c r="AF64" s="42"/>
      <c r="AG64" s="42"/>
      <c r="AH64" s="42"/>
      <c r="AI64" s="95"/>
    </row>
    <row r="65" spans="1:35" s="46" customFormat="1" hidden="1" x14ac:dyDescent="0.2">
      <c r="A65" s="1"/>
      <c r="B65" s="19"/>
      <c r="C65" s="20"/>
      <c r="D65" s="21" t="str">
        <f t="shared" ca="1" si="4"/>
        <v/>
      </c>
      <c r="E65" s="21"/>
      <c r="F65" s="21"/>
      <c r="G65" s="19"/>
      <c r="H65" s="19"/>
      <c r="I65" s="19"/>
      <c r="J65" s="22"/>
      <c r="K65" s="22"/>
      <c r="L65" s="22"/>
      <c r="M65" s="22"/>
      <c r="N65" s="22" t="str">
        <f t="shared" si="5"/>
        <v/>
      </c>
      <c r="O65" s="22"/>
      <c r="P65" s="23" t="str">
        <f t="shared" si="6"/>
        <v/>
      </c>
      <c r="Q65" s="43"/>
      <c r="R65" s="43"/>
      <c r="S65" s="43"/>
      <c r="T65" s="43"/>
      <c r="U65" s="43"/>
      <c r="V65" s="43"/>
      <c r="W65" s="43"/>
      <c r="X65" s="81"/>
      <c r="Y65" s="64"/>
      <c r="Z65" s="88"/>
      <c r="AA65" s="43"/>
      <c r="AB65" s="22"/>
      <c r="AC65" s="43"/>
      <c r="AD65" s="43"/>
      <c r="AE65" s="22"/>
      <c r="AF65" s="43"/>
      <c r="AG65" s="43"/>
      <c r="AH65" s="43"/>
      <c r="AI65" s="96"/>
    </row>
    <row r="66" spans="1:35" s="46" customFormat="1" hidden="1" x14ac:dyDescent="0.2">
      <c r="A66" s="2"/>
      <c r="B66" s="13"/>
      <c r="C66" s="14"/>
      <c r="D66" s="15" t="str">
        <f t="shared" ca="1" si="4"/>
        <v/>
      </c>
      <c r="E66" s="15"/>
      <c r="F66" s="15"/>
      <c r="G66" s="13"/>
      <c r="H66" s="16"/>
      <c r="I66" s="13"/>
      <c r="J66" s="17"/>
      <c r="K66" s="17"/>
      <c r="L66" s="17"/>
      <c r="M66" s="17"/>
      <c r="N66" s="17" t="str">
        <f t="shared" si="5"/>
        <v/>
      </c>
      <c r="O66" s="17"/>
      <c r="P66" s="18" t="str">
        <f t="shared" si="6"/>
        <v/>
      </c>
      <c r="Q66" s="42"/>
      <c r="R66" s="42"/>
      <c r="S66" s="42"/>
      <c r="T66" s="42"/>
      <c r="U66" s="42"/>
      <c r="V66" s="42"/>
      <c r="W66" s="42"/>
      <c r="X66" s="80"/>
      <c r="Y66" s="64"/>
      <c r="Z66" s="87"/>
      <c r="AA66" s="42"/>
      <c r="AB66" s="17"/>
      <c r="AC66" s="42"/>
      <c r="AD66" s="42"/>
      <c r="AE66" s="17"/>
      <c r="AF66" s="42"/>
      <c r="AG66" s="42"/>
      <c r="AH66" s="42"/>
      <c r="AI66" s="95"/>
    </row>
    <row r="67" spans="1:35" s="46" customFormat="1" hidden="1" x14ac:dyDescent="0.2">
      <c r="A67" s="1"/>
      <c r="B67" s="19"/>
      <c r="C67" s="20"/>
      <c r="D67" s="21" t="str">
        <f t="shared" ca="1" si="4"/>
        <v/>
      </c>
      <c r="E67" s="21"/>
      <c r="F67" s="21"/>
      <c r="G67" s="19"/>
      <c r="H67" s="19"/>
      <c r="I67" s="19"/>
      <c r="J67" s="22"/>
      <c r="K67" s="22"/>
      <c r="L67" s="22"/>
      <c r="M67" s="22"/>
      <c r="N67" s="22" t="str">
        <f t="shared" si="5"/>
        <v/>
      </c>
      <c r="O67" s="22"/>
      <c r="P67" s="23" t="str">
        <f t="shared" si="6"/>
        <v/>
      </c>
      <c r="Q67" s="43"/>
      <c r="R67" s="43"/>
      <c r="S67" s="43"/>
      <c r="T67" s="43"/>
      <c r="U67" s="43"/>
      <c r="V67" s="43"/>
      <c r="W67" s="43"/>
      <c r="X67" s="81"/>
      <c r="Y67" s="64"/>
      <c r="Z67" s="88"/>
      <c r="AA67" s="43"/>
      <c r="AB67" s="22"/>
      <c r="AC67" s="43"/>
      <c r="AD67" s="43"/>
      <c r="AE67" s="22"/>
      <c r="AF67" s="43"/>
      <c r="AG67" s="43"/>
      <c r="AH67" s="43"/>
      <c r="AI67" s="96"/>
    </row>
    <row r="68" spans="1:35" s="46" customFormat="1" hidden="1" x14ac:dyDescent="0.2">
      <c r="A68" s="2"/>
      <c r="B68" s="13"/>
      <c r="C68" s="14"/>
      <c r="D68" s="15" t="str">
        <f t="shared" ca="1" si="4"/>
        <v/>
      </c>
      <c r="E68" s="15"/>
      <c r="F68" s="15"/>
      <c r="G68" s="13"/>
      <c r="H68" s="16"/>
      <c r="I68" s="13"/>
      <c r="J68" s="17"/>
      <c r="K68" s="17"/>
      <c r="L68" s="17"/>
      <c r="M68" s="17"/>
      <c r="N68" s="17" t="str">
        <f t="shared" si="5"/>
        <v/>
      </c>
      <c r="O68" s="17"/>
      <c r="P68" s="18" t="str">
        <f t="shared" si="6"/>
        <v/>
      </c>
      <c r="Q68" s="42"/>
      <c r="R68" s="42"/>
      <c r="S68" s="42"/>
      <c r="T68" s="42"/>
      <c r="U68" s="42"/>
      <c r="V68" s="42"/>
      <c r="W68" s="42"/>
      <c r="X68" s="80"/>
      <c r="Y68" s="64"/>
      <c r="Z68" s="87"/>
      <c r="AA68" s="42"/>
      <c r="AB68" s="17"/>
      <c r="AC68" s="42"/>
      <c r="AD68" s="42"/>
      <c r="AE68" s="17"/>
      <c r="AF68" s="42"/>
      <c r="AG68" s="42"/>
      <c r="AH68" s="42"/>
      <c r="AI68" s="95"/>
    </row>
    <row r="69" spans="1:35" s="46" customFormat="1" hidden="1" x14ac:dyDescent="0.2">
      <c r="A69" s="1"/>
      <c r="B69" s="19"/>
      <c r="C69" s="20"/>
      <c r="D69" s="21" t="str">
        <f t="shared" ca="1" si="4"/>
        <v/>
      </c>
      <c r="E69" s="21"/>
      <c r="F69" s="21"/>
      <c r="G69" s="19"/>
      <c r="H69" s="19"/>
      <c r="I69" s="19"/>
      <c r="J69" s="22"/>
      <c r="K69" s="22"/>
      <c r="L69" s="22"/>
      <c r="M69" s="22"/>
      <c r="N69" s="22" t="str">
        <f t="shared" si="5"/>
        <v/>
      </c>
      <c r="O69" s="22"/>
      <c r="P69" s="23" t="str">
        <f t="shared" si="6"/>
        <v/>
      </c>
      <c r="Q69" s="43"/>
      <c r="R69" s="43"/>
      <c r="S69" s="43"/>
      <c r="T69" s="43"/>
      <c r="U69" s="43"/>
      <c r="V69" s="43"/>
      <c r="W69" s="43"/>
      <c r="X69" s="81"/>
      <c r="Y69" s="64"/>
      <c r="Z69" s="88"/>
      <c r="AA69" s="43"/>
      <c r="AB69" s="22"/>
      <c r="AC69" s="43"/>
      <c r="AD69" s="43"/>
      <c r="AE69" s="22"/>
      <c r="AF69" s="43"/>
      <c r="AG69" s="43"/>
      <c r="AH69" s="43"/>
      <c r="AI69" s="96"/>
    </row>
    <row r="70" spans="1:35" s="46" customFormat="1" hidden="1" x14ac:dyDescent="0.2">
      <c r="A70" s="2"/>
      <c r="B70" s="13"/>
      <c r="C70" s="14"/>
      <c r="D70" s="15" t="str">
        <f t="shared" ca="1" si="4"/>
        <v/>
      </c>
      <c r="E70" s="15"/>
      <c r="F70" s="15"/>
      <c r="G70" s="13"/>
      <c r="H70" s="16"/>
      <c r="I70" s="13"/>
      <c r="J70" s="17"/>
      <c r="K70" s="17"/>
      <c r="L70" s="17"/>
      <c r="M70" s="17"/>
      <c r="N70" s="17" t="str">
        <f t="shared" ref="N70:N100" si="19">IF(ISERROR(AVERAGE(J70:K70)),"",AVERAGE(J70:K70))</f>
        <v/>
      </c>
      <c r="O70" s="17"/>
      <c r="P70" s="18" t="str">
        <f t="shared" ref="P70:P100" si="20">IF(ISERROR(N70-O70),"",N70-O70)</f>
        <v/>
      </c>
      <c r="Q70" s="42"/>
      <c r="R70" s="42"/>
      <c r="S70" s="42"/>
      <c r="T70" s="42"/>
      <c r="U70" s="42"/>
      <c r="V70" s="42"/>
      <c r="W70" s="42"/>
      <c r="X70" s="80"/>
      <c r="Y70" s="64"/>
      <c r="Z70" s="87"/>
      <c r="AA70" s="42"/>
      <c r="AB70" s="17"/>
      <c r="AC70" s="42"/>
      <c r="AD70" s="42"/>
      <c r="AE70" s="17"/>
      <c r="AF70" s="42"/>
      <c r="AG70" s="42"/>
      <c r="AH70" s="42"/>
      <c r="AI70" s="95"/>
    </row>
    <row r="71" spans="1:35" s="46" customFormat="1" hidden="1" x14ac:dyDescent="0.2">
      <c r="A71" s="1"/>
      <c r="B71" s="19"/>
      <c r="C71" s="20"/>
      <c r="D71" s="21" t="str">
        <f t="shared" ref="D71:D101" ca="1" si="21">IF(B71="","",IF(WEEKDAY(TODAY(),2)=1,TODAY()-3,TODAY()-1))</f>
        <v/>
      </c>
      <c r="E71" s="21"/>
      <c r="F71" s="21"/>
      <c r="G71" s="19"/>
      <c r="H71" s="19"/>
      <c r="I71" s="19"/>
      <c r="J71" s="22"/>
      <c r="K71" s="22"/>
      <c r="L71" s="22"/>
      <c r="M71" s="22"/>
      <c r="N71" s="22" t="str">
        <f t="shared" si="19"/>
        <v/>
      </c>
      <c r="O71" s="22"/>
      <c r="P71" s="23" t="str">
        <f t="shared" si="20"/>
        <v/>
      </c>
      <c r="Q71" s="43"/>
      <c r="R71" s="43"/>
      <c r="S71" s="43"/>
      <c r="T71" s="43"/>
      <c r="U71" s="43"/>
      <c r="V71" s="43"/>
      <c r="W71" s="43"/>
      <c r="X71" s="81"/>
      <c r="Y71" s="64"/>
      <c r="Z71" s="88"/>
      <c r="AA71" s="43"/>
      <c r="AB71" s="22"/>
      <c r="AC71" s="43"/>
      <c r="AD71" s="43"/>
      <c r="AE71" s="22"/>
      <c r="AF71" s="43"/>
      <c r="AG71" s="43"/>
      <c r="AH71" s="43"/>
      <c r="AI71" s="96"/>
    </row>
    <row r="72" spans="1:35" s="46" customFormat="1" hidden="1" x14ac:dyDescent="0.2">
      <c r="A72" s="2"/>
      <c r="B72" s="13"/>
      <c r="C72" s="14"/>
      <c r="D72" s="15" t="str">
        <f t="shared" ca="1" si="21"/>
        <v/>
      </c>
      <c r="E72" s="15"/>
      <c r="F72" s="15"/>
      <c r="G72" s="13"/>
      <c r="H72" s="16"/>
      <c r="I72" s="13"/>
      <c r="J72" s="17"/>
      <c r="K72" s="17"/>
      <c r="L72" s="17"/>
      <c r="M72" s="17"/>
      <c r="N72" s="17" t="str">
        <f t="shared" si="19"/>
        <v/>
      </c>
      <c r="O72" s="17"/>
      <c r="P72" s="18" t="str">
        <f t="shared" si="20"/>
        <v/>
      </c>
      <c r="Q72" s="42"/>
      <c r="R72" s="42"/>
      <c r="S72" s="42"/>
      <c r="T72" s="42"/>
      <c r="U72" s="42"/>
      <c r="V72" s="42"/>
      <c r="W72" s="42"/>
      <c r="X72" s="80"/>
      <c r="Y72" s="64"/>
      <c r="Z72" s="87"/>
      <c r="AA72" s="42"/>
      <c r="AB72" s="17"/>
      <c r="AC72" s="42"/>
      <c r="AD72" s="42"/>
      <c r="AE72" s="17"/>
      <c r="AF72" s="42"/>
      <c r="AG72" s="42"/>
      <c r="AH72" s="42"/>
      <c r="AI72" s="95"/>
    </row>
    <row r="73" spans="1:35" s="46" customFormat="1" hidden="1" x14ac:dyDescent="0.2">
      <c r="A73" s="1"/>
      <c r="B73" s="19"/>
      <c r="C73" s="20"/>
      <c r="D73" s="21" t="str">
        <f t="shared" ca="1" si="21"/>
        <v/>
      </c>
      <c r="E73" s="21"/>
      <c r="F73" s="21"/>
      <c r="G73" s="19"/>
      <c r="H73" s="19"/>
      <c r="I73" s="19"/>
      <c r="J73" s="22"/>
      <c r="K73" s="22"/>
      <c r="L73" s="22"/>
      <c r="M73" s="22"/>
      <c r="N73" s="22" t="str">
        <f t="shared" si="19"/>
        <v/>
      </c>
      <c r="O73" s="22"/>
      <c r="P73" s="23" t="str">
        <f t="shared" si="20"/>
        <v/>
      </c>
      <c r="Q73" s="43"/>
      <c r="R73" s="43"/>
      <c r="S73" s="43"/>
      <c r="T73" s="43"/>
      <c r="U73" s="43"/>
      <c r="V73" s="43"/>
      <c r="W73" s="43"/>
      <c r="X73" s="81"/>
      <c r="Y73" s="64"/>
      <c r="Z73" s="88"/>
      <c r="AA73" s="43"/>
      <c r="AB73" s="22"/>
      <c r="AC73" s="43"/>
      <c r="AD73" s="43"/>
      <c r="AE73" s="22"/>
      <c r="AF73" s="43"/>
      <c r="AG73" s="43"/>
      <c r="AH73" s="43"/>
      <c r="AI73" s="96"/>
    </row>
    <row r="74" spans="1:35" s="46" customFormat="1" hidden="1" x14ac:dyDescent="0.2">
      <c r="A74" s="2"/>
      <c r="B74" s="13"/>
      <c r="C74" s="14"/>
      <c r="D74" s="15" t="str">
        <f t="shared" ca="1" si="21"/>
        <v/>
      </c>
      <c r="E74" s="15"/>
      <c r="F74" s="15"/>
      <c r="G74" s="13"/>
      <c r="H74" s="16"/>
      <c r="I74" s="13"/>
      <c r="J74" s="17"/>
      <c r="K74" s="17"/>
      <c r="L74" s="17"/>
      <c r="M74" s="17"/>
      <c r="N74" s="17" t="str">
        <f t="shared" si="19"/>
        <v/>
      </c>
      <c r="O74" s="17"/>
      <c r="P74" s="18" t="str">
        <f t="shared" si="20"/>
        <v/>
      </c>
      <c r="Q74" s="42"/>
      <c r="R74" s="42"/>
      <c r="S74" s="42"/>
      <c r="T74" s="42"/>
      <c r="U74" s="42"/>
      <c r="V74" s="42"/>
      <c r="W74" s="42"/>
      <c r="X74" s="80"/>
      <c r="Y74" s="64"/>
      <c r="Z74" s="87"/>
      <c r="AA74" s="42"/>
      <c r="AB74" s="17"/>
      <c r="AC74" s="42"/>
      <c r="AD74" s="42"/>
      <c r="AE74" s="17"/>
      <c r="AF74" s="42"/>
      <c r="AG74" s="42"/>
      <c r="AH74" s="42"/>
      <c r="AI74" s="95"/>
    </row>
    <row r="75" spans="1:35" s="46" customFormat="1" hidden="1" x14ac:dyDescent="0.2">
      <c r="A75" s="1"/>
      <c r="B75" s="19"/>
      <c r="C75" s="20"/>
      <c r="D75" s="21" t="str">
        <f t="shared" ca="1" si="21"/>
        <v/>
      </c>
      <c r="E75" s="21"/>
      <c r="F75" s="21"/>
      <c r="G75" s="19"/>
      <c r="H75" s="19"/>
      <c r="I75" s="19"/>
      <c r="J75" s="22"/>
      <c r="K75" s="22"/>
      <c r="L75" s="22"/>
      <c r="M75" s="22"/>
      <c r="N75" s="22" t="str">
        <f t="shared" si="19"/>
        <v/>
      </c>
      <c r="O75" s="22"/>
      <c r="P75" s="23" t="str">
        <f t="shared" si="20"/>
        <v/>
      </c>
      <c r="Q75" s="43"/>
      <c r="R75" s="43"/>
      <c r="S75" s="43"/>
      <c r="T75" s="43"/>
      <c r="U75" s="43"/>
      <c r="V75" s="43"/>
      <c r="W75" s="43"/>
      <c r="X75" s="81"/>
      <c r="Y75" s="64"/>
      <c r="Z75" s="88"/>
      <c r="AA75" s="43"/>
      <c r="AB75" s="22"/>
      <c r="AC75" s="43"/>
      <c r="AD75" s="43"/>
      <c r="AE75" s="22"/>
      <c r="AF75" s="43"/>
      <c r="AG75" s="43"/>
      <c r="AH75" s="43"/>
      <c r="AI75" s="96"/>
    </row>
    <row r="76" spans="1:35" s="46" customFormat="1" hidden="1" x14ac:dyDescent="0.2">
      <c r="A76" s="2"/>
      <c r="B76" s="13"/>
      <c r="C76" s="14"/>
      <c r="D76" s="15" t="str">
        <f t="shared" ca="1" si="21"/>
        <v/>
      </c>
      <c r="E76" s="15"/>
      <c r="F76" s="15"/>
      <c r="G76" s="13"/>
      <c r="H76" s="16"/>
      <c r="I76" s="13"/>
      <c r="J76" s="17"/>
      <c r="K76" s="17"/>
      <c r="L76" s="17"/>
      <c r="M76" s="17"/>
      <c r="N76" s="17" t="str">
        <f t="shared" si="19"/>
        <v/>
      </c>
      <c r="O76" s="17"/>
      <c r="P76" s="18" t="str">
        <f t="shared" si="20"/>
        <v/>
      </c>
      <c r="Q76" s="42"/>
      <c r="R76" s="42"/>
      <c r="S76" s="42"/>
      <c r="T76" s="42"/>
      <c r="U76" s="42"/>
      <c r="V76" s="42"/>
      <c r="W76" s="42"/>
      <c r="X76" s="80"/>
      <c r="Y76" s="64"/>
      <c r="Z76" s="87"/>
      <c r="AA76" s="42"/>
      <c r="AB76" s="17"/>
      <c r="AC76" s="42"/>
      <c r="AD76" s="42"/>
      <c r="AE76" s="17"/>
      <c r="AF76" s="42"/>
      <c r="AG76" s="42"/>
      <c r="AH76" s="42"/>
      <c r="AI76" s="95"/>
    </row>
    <row r="77" spans="1:35" s="46" customFormat="1" hidden="1" x14ac:dyDescent="0.2">
      <c r="A77" s="1"/>
      <c r="B77" s="19"/>
      <c r="C77" s="20"/>
      <c r="D77" s="21" t="str">
        <f t="shared" ca="1" si="21"/>
        <v/>
      </c>
      <c r="E77" s="21"/>
      <c r="F77" s="21"/>
      <c r="G77" s="19"/>
      <c r="H77" s="19"/>
      <c r="I77" s="19"/>
      <c r="J77" s="22"/>
      <c r="K77" s="22"/>
      <c r="L77" s="22"/>
      <c r="M77" s="22"/>
      <c r="N77" s="22" t="str">
        <f t="shared" si="19"/>
        <v/>
      </c>
      <c r="O77" s="22"/>
      <c r="P77" s="23" t="str">
        <f t="shared" si="20"/>
        <v/>
      </c>
      <c r="Q77" s="43"/>
      <c r="R77" s="43"/>
      <c r="S77" s="43"/>
      <c r="T77" s="43"/>
      <c r="U77" s="43"/>
      <c r="V77" s="43"/>
      <c r="W77" s="43"/>
      <c r="X77" s="81"/>
      <c r="Y77" s="64"/>
      <c r="Z77" s="88"/>
      <c r="AA77" s="43"/>
      <c r="AB77" s="22"/>
      <c r="AC77" s="43"/>
      <c r="AD77" s="43"/>
      <c r="AE77" s="22"/>
      <c r="AF77" s="43"/>
      <c r="AG77" s="43"/>
      <c r="AH77" s="43"/>
      <c r="AI77" s="96"/>
    </row>
    <row r="78" spans="1:35" s="46" customFormat="1" hidden="1" x14ac:dyDescent="0.2">
      <c r="A78" s="2"/>
      <c r="B78" s="13"/>
      <c r="C78" s="14"/>
      <c r="D78" s="15" t="str">
        <f t="shared" ca="1" si="21"/>
        <v/>
      </c>
      <c r="E78" s="15"/>
      <c r="F78" s="15"/>
      <c r="G78" s="13"/>
      <c r="H78" s="16"/>
      <c r="I78" s="13"/>
      <c r="J78" s="17"/>
      <c r="K78" s="17"/>
      <c r="L78" s="17"/>
      <c r="M78" s="17"/>
      <c r="N78" s="17" t="str">
        <f t="shared" si="19"/>
        <v/>
      </c>
      <c r="O78" s="17"/>
      <c r="P78" s="18" t="str">
        <f t="shared" si="20"/>
        <v/>
      </c>
      <c r="Q78" s="42"/>
      <c r="R78" s="42"/>
      <c r="S78" s="42"/>
      <c r="T78" s="42"/>
      <c r="U78" s="42"/>
      <c r="V78" s="42"/>
      <c r="W78" s="42"/>
      <c r="X78" s="80"/>
      <c r="Y78" s="64"/>
      <c r="Z78" s="87"/>
      <c r="AA78" s="42"/>
      <c r="AB78" s="17"/>
      <c r="AC78" s="42"/>
      <c r="AD78" s="42"/>
      <c r="AE78" s="17"/>
      <c r="AF78" s="42"/>
      <c r="AG78" s="42"/>
      <c r="AH78" s="42"/>
      <c r="AI78" s="95"/>
    </row>
    <row r="79" spans="1:35" s="46" customFormat="1" hidden="1" x14ac:dyDescent="0.2">
      <c r="A79" s="1"/>
      <c r="B79" s="19"/>
      <c r="C79" s="20"/>
      <c r="D79" s="21" t="str">
        <f t="shared" ca="1" si="21"/>
        <v/>
      </c>
      <c r="E79" s="21"/>
      <c r="F79" s="21"/>
      <c r="G79" s="19"/>
      <c r="H79" s="19"/>
      <c r="I79" s="19"/>
      <c r="J79" s="22"/>
      <c r="K79" s="22"/>
      <c r="L79" s="22"/>
      <c r="M79" s="22"/>
      <c r="N79" s="22" t="str">
        <f t="shared" si="19"/>
        <v/>
      </c>
      <c r="O79" s="22"/>
      <c r="P79" s="23" t="str">
        <f t="shared" si="20"/>
        <v/>
      </c>
      <c r="Q79" s="43"/>
      <c r="R79" s="43"/>
      <c r="S79" s="43"/>
      <c r="T79" s="43"/>
      <c r="U79" s="43"/>
      <c r="V79" s="43"/>
      <c r="W79" s="43"/>
      <c r="X79" s="81"/>
      <c r="Y79" s="64"/>
      <c r="Z79" s="88"/>
      <c r="AA79" s="43"/>
      <c r="AB79" s="22"/>
      <c r="AC79" s="43"/>
      <c r="AD79" s="43"/>
      <c r="AE79" s="22"/>
      <c r="AF79" s="43"/>
      <c r="AG79" s="43"/>
      <c r="AH79" s="43"/>
      <c r="AI79" s="96"/>
    </row>
    <row r="80" spans="1:35" s="46" customFormat="1" hidden="1" x14ac:dyDescent="0.2">
      <c r="A80" s="2"/>
      <c r="B80" s="13"/>
      <c r="C80" s="14"/>
      <c r="D80" s="15" t="str">
        <f t="shared" ca="1" si="21"/>
        <v/>
      </c>
      <c r="E80" s="15"/>
      <c r="F80" s="15"/>
      <c r="G80" s="13"/>
      <c r="H80" s="16"/>
      <c r="I80" s="13"/>
      <c r="J80" s="17"/>
      <c r="K80" s="17"/>
      <c r="L80" s="17"/>
      <c r="M80" s="17"/>
      <c r="N80" s="17" t="str">
        <f t="shared" si="19"/>
        <v/>
      </c>
      <c r="O80" s="17"/>
      <c r="P80" s="18" t="str">
        <f t="shared" si="20"/>
        <v/>
      </c>
      <c r="Q80" s="42"/>
      <c r="R80" s="42"/>
      <c r="S80" s="42"/>
      <c r="T80" s="42"/>
      <c r="U80" s="42"/>
      <c r="V80" s="42"/>
      <c r="W80" s="42"/>
      <c r="X80" s="80"/>
      <c r="Y80" s="64"/>
      <c r="Z80" s="87"/>
      <c r="AA80" s="42"/>
      <c r="AB80" s="17"/>
      <c r="AC80" s="42"/>
      <c r="AD80" s="42"/>
      <c r="AE80" s="17"/>
      <c r="AF80" s="42"/>
      <c r="AG80" s="42"/>
      <c r="AH80" s="42"/>
      <c r="AI80" s="95"/>
    </row>
    <row r="81" spans="1:35" s="46" customFormat="1" hidden="1" x14ac:dyDescent="0.2">
      <c r="A81" s="1"/>
      <c r="B81" s="19"/>
      <c r="C81" s="20"/>
      <c r="D81" s="21" t="str">
        <f t="shared" ca="1" si="21"/>
        <v/>
      </c>
      <c r="E81" s="21"/>
      <c r="F81" s="21"/>
      <c r="G81" s="19"/>
      <c r="H81" s="19"/>
      <c r="I81" s="19"/>
      <c r="J81" s="22"/>
      <c r="K81" s="22"/>
      <c r="L81" s="22"/>
      <c r="M81" s="22"/>
      <c r="N81" s="22" t="str">
        <f t="shared" si="19"/>
        <v/>
      </c>
      <c r="O81" s="22"/>
      <c r="P81" s="23" t="str">
        <f t="shared" si="20"/>
        <v/>
      </c>
      <c r="Q81" s="43"/>
      <c r="R81" s="43"/>
      <c r="S81" s="43"/>
      <c r="T81" s="43"/>
      <c r="U81" s="43"/>
      <c r="V81" s="43"/>
      <c r="W81" s="43"/>
      <c r="X81" s="81"/>
      <c r="Y81" s="64"/>
      <c r="Z81" s="88"/>
      <c r="AA81" s="43"/>
      <c r="AB81" s="22"/>
      <c r="AC81" s="43"/>
      <c r="AD81" s="43"/>
      <c r="AE81" s="22"/>
      <c r="AF81" s="43"/>
      <c r="AG81" s="43"/>
      <c r="AH81" s="43"/>
      <c r="AI81" s="96"/>
    </row>
    <row r="82" spans="1:35" s="46" customFormat="1" hidden="1" x14ac:dyDescent="0.2">
      <c r="A82" s="2"/>
      <c r="B82" s="13"/>
      <c r="C82" s="14"/>
      <c r="D82" s="15" t="str">
        <f t="shared" ca="1" si="21"/>
        <v/>
      </c>
      <c r="E82" s="15"/>
      <c r="F82" s="15"/>
      <c r="G82" s="13"/>
      <c r="H82" s="16"/>
      <c r="I82" s="13"/>
      <c r="J82" s="17"/>
      <c r="K82" s="17"/>
      <c r="L82" s="17"/>
      <c r="M82" s="17"/>
      <c r="N82" s="17" t="str">
        <f t="shared" si="19"/>
        <v/>
      </c>
      <c r="O82" s="17"/>
      <c r="P82" s="18" t="str">
        <f t="shared" si="20"/>
        <v/>
      </c>
      <c r="Q82" s="42"/>
      <c r="R82" s="42"/>
      <c r="S82" s="42"/>
      <c r="T82" s="42"/>
      <c r="U82" s="42"/>
      <c r="V82" s="42"/>
      <c r="W82" s="42"/>
      <c r="X82" s="80"/>
      <c r="Y82" s="64"/>
      <c r="Z82" s="87"/>
      <c r="AA82" s="42"/>
      <c r="AB82" s="17"/>
      <c r="AC82" s="42"/>
      <c r="AD82" s="42"/>
      <c r="AE82" s="17"/>
      <c r="AF82" s="42"/>
      <c r="AG82" s="42"/>
      <c r="AH82" s="42"/>
      <c r="AI82" s="95"/>
    </row>
    <row r="83" spans="1:35" s="46" customFormat="1" hidden="1" x14ac:dyDescent="0.2">
      <c r="A83" s="1"/>
      <c r="B83" s="19"/>
      <c r="C83" s="20"/>
      <c r="D83" s="21" t="str">
        <f t="shared" ca="1" si="21"/>
        <v/>
      </c>
      <c r="E83" s="21"/>
      <c r="F83" s="21"/>
      <c r="G83" s="19"/>
      <c r="H83" s="19"/>
      <c r="I83" s="19"/>
      <c r="J83" s="22"/>
      <c r="K83" s="22"/>
      <c r="L83" s="22"/>
      <c r="M83" s="22"/>
      <c r="N83" s="22" t="str">
        <f t="shared" si="19"/>
        <v/>
      </c>
      <c r="O83" s="22"/>
      <c r="P83" s="23" t="str">
        <f t="shared" si="20"/>
        <v/>
      </c>
      <c r="Q83" s="43"/>
      <c r="R83" s="43"/>
      <c r="S83" s="43"/>
      <c r="T83" s="43"/>
      <c r="U83" s="43"/>
      <c r="V83" s="43"/>
      <c r="W83" s="43"/>
      <c r="X83" s="81"/>
      <c r="Y83" s="64"/>
      <c r="Z83" s="88"/>
      <c r="AA83" s="43"/>
      <c r="AB83" s="22"/>
      <c r="AC83" s="43"/>
      <c r="AD83" s="43"/>
      <c r="AE83" s="22"/>
      <c r="AF83" s="43"/>
      <c r="AG83" s="43"/>
      <c r="AH83" s="43"/>
      <c r="AI83" s="96"/>
    </row>
    <row r="84" spans="1:35" s="46" customFormat="1" hidden="1" x14ac:dyDescent="0.2">
      <c r="A84" s="2"/>
      <c r="B84" s="13"/>
      <c r="C84" s="14"/>
      <c r="D84" s="15" t="str">
        <f t="shared" ca="1" si="21"/>
        <v/>
      </c>
      <c r="E84" s="15"/>
      <c r="F84" s="15"/>
      <c r="G84" s="13"/>
      <c r="H84" s="16"/>
      <c r="I84" s="13"/>
      <c r="J84" s="17"/>
      <c r="K84" s="17"/>
      <c r="L84" s="17"/>
      <c r="M84" s="17"/>
      <c r="N84" s="17" t="str">
        <f t="shared" si="19"/>
        <v/>
      </c>
      <c r="O84" s="17"/>
      <c r="P84" s="18" t="str">
        <f t="shared" si="20"/>
        <v/>
      </c>
      <c r="Q84" s="42"/>
      <c r="R84" s="42"/>
      <c r="S84" s="42"/>
      <c r="T84" s="42"/>
      <c r="U84" s="42"/>
      <c r="V84" s="42"/>
      <c r="W84" s="42"/>
      <c r="X84" s="80"/>
      <c r="Y84" s="64"/>
      <c r="Z84" s="87"/>
      <c r="AA84" s="42"/>
      <c r="AB84" s="17"/>
      <c r="AC84" s="42"/>
      <c r="AD84" s="42"/>
      <c r="AE84" s="17"/>
      <c r="AF84" s="42"/>
      <c r="AG84" s="42"/>
      <c r="AH84" s="42"/>
      <c r="AI84" s="95"/>
    </row>
    <row r="85" spans="1:35" s="46" customFormat="1" hidden="1" x14ac:dyDescent="0.2">
      <c r="A85" s="1"/>
      <c r="B85" s="19"/>
      <c r="C85" s="20"/>
      <c r="D85" s="21" t="str">
        <f t="shared" ca="1" si="21"/>
        <v/>
      </c>
      <c r="E85" s="21"/>
      <c r="F85" s="21"/>
      <c r="G85" s="19"/>
      <c r="H85" s="19"/>
      <c r="I85" s="19"/>
      <c r="J85" s="22"/>
      <c r="K85" s="22"/>
      <c r="L85" s="22"/>
      <c r="M85" s="22"/>
      <c r="N85" s="22" t="str">
        <f t="shared" si="19"/>
        <v/>
      </c>
      <c r="O85" s="22"/>
      <c r="P85" s="23" t="str">
        <f t="shared" si="20"/>
        <v/>
      </c>
      <c r="Q85" s="43"/>
      <c r="R85" s="43"/>
      <c r="S85" s="43"/>
      <c r="T85" s="43"/>
      <c r="U85" s="43"/>
      <c r="V85" s="43"/>
      <c r="W85" s="43"/>
      <c r="X85" s="81"/>
      <c r="Y85" s="64"/>
      <c r="Z85" s="88"/>
      <c r="AA85" s="43"/>
      <c r="AB85" s="22"/>
      <c r="AC85" s="43"/>
      <c r="AD85" s="43"/>
      <c r="AE85" s="22"/>
      <c r="AF85" s="43"/>
      <c r="AG85" s="43"/>
      <c r="AH85" s="43"/>
      <c r="AI85" s="96"/>
    </row>
    <row r="86" spans="1:35" s="46" customFormat="1" hidden="1" x14ac:dyDescent="0.2">
      <c r="A86" s="2"/>
      <c r="B86" s="13"/>
      <c r="C86" s="14"/>
      <c r="D86" s="15" t="str">
        <f t="shared" ca="1" si="21"/>
        <v/>
      </c>
      <c r="E86" s="15"/>
      <c r="F86" s="15"/>
      <c r="G86" s="13"/>
      <c r="H86" s="16"/>
      <c r="I86" s="13"/>
      <c r="J86" s="17"/>
      <c r="K86" s="17"/>
      <c r="L86" s="17"/>
      <c r="M86" s="17"/>
      <c r="N86" s="17" t="str">
        <f t="shared" si="19"/>
        <v/>
      </c>
      <c r="O86" s="17"/>
      <c r="P86" s="18" t="str">
        <f t="shared" si="20"/>
        <v/>
      </c>
      <c r="Q86" s="42"/>
      <c r="R86" s="42"/>
      <c r="S86" s="42"/>
      <c r="T86" s="42"/>
      <c r="U86" s="42"/>
      <c r="V86" s="42"/>
      <c r="W86" s="42"/>
      <c r="X86" s="80"/>
      <c r="Y86" s="64"/>
      <c r="Z86" s="87"/>
      <c r="AA86" s="42"/>
      <c r="AB86" s="17"/>
      <c r="AC86" s="42"/>
      <c r="AD86" s="42"/>
      <c r="AE86" s="17"/>
      <c r="AF86" s="42"/>
      <c r="AG86" s="42"/>
      <c r="AH86" s="42"/>
      <c r="AI86" s="95"/>
    </row>
    <row r="87" spans="1:35" s="46" customFormat="1" hidden="1" x14ac:dyDescent="0.2">
      <c r="A87" s="1"/>
      <c r="B87" s="19"/>
      <c r="C87" s="20"/>
      <c r="D87" s="21" t="str">
        <f t="shared" ca="1" si="21"/>
        <v/>
      </c>
      <c r="E87" s="21"/>
      <c r="F87" s="21"/>
      <c r="G87" s="19"/>
      <c r="H87" s="19"/>
      <c r="I87" s="19"/>
      <c r="J87" s="22"/>
      <c r="K87" s="22"/>
      <c r="L87" s="22"/>
      <c r="M87" s="22"/>
      <c r="N87" s="22" t="str">
        <f t="shared" si="19"/>
        <v/>
      </c>
      <c r="O87" s="22"/>
      <c r="P87" s="23" t="str">
        <f t="shared" si="20"/>
        <v/>
      </c>
      <c r="Q87" s="43"/>
      <c r="R87" s="43"/>
      <c r="S87" s="43"/>
      <c r="T87" s="43"/>
      <c r="U87" s="43"/>
      <c r="V87" s="43"/>
      <c r="W87" s="43"/>
      <c r="X87" s="81"/>
      <c r="Y87" s="64"/>
      <c r="Z87" s="88"/>
      <c r="AA87" s="43"/>
      <c r="AB87" s="22"/>
      <c r="AC87" s="43"/>
      <c r="AD87" s="43"/>
      <c r="AE87" s="22"/>
      <c r="AF87" s="43"/>
      <c r="AG87" s="43"/>
      <c r="AH87" s="43"/>
      <c r="AI87" s="96"/>
    </row>
    <row r="88" spans="1:35" s="46" customFormat="1" hidden="1" x14ac:dyDescent="0.2">
      <c r="A88" s="2"/>
      <c r="B88" s="13"/>
      <c r="C88" s="14"/>
      <c r="D88" s="15" t="str">
        <f t="shared" ca="1" si="21"/>
        <v/>
      </c>
      <c r="E88" s="15"/>
      <c r="F88" s="15"/>
      <c r="G88" s="13"/>
      <c r="H88" s="16"/>
      <c r="I88" s="13"/>
      <c r="J88" s="17"/>
      <c r="K88" s="17"/>
      <c r="L88" s="17"/>
      <c r="M88" s="17"/>
      <c r="N88" s="17" t="str">
        <f t="shared" si="19"/>
        <v/>
      </c>
      <c r="O88" s="17"/>
      <c r="P88" s="18" t="str">
        <f t="shared" si="20"/>
        <v/>
      </c>
      <c r="Q88" s="42"/>
      <c r="R88" s="42"/>
      <c r="S88" s="42"/>
      <c r="T88" s="42"/>
      <c r="U88" s="42"/>
      <c r="V88" s="42"/>
      <c r="W88" s="42"/>
      <c r="X88" s="80"/>
      <c r="Y88" s="64"/>
      <c r="Z88" s="87"/>
      <c r="AA88" s="42"/>
      <c r="AB88" s="17"/>
      <c r="AC88" s="42"/>
      <c r="AD88" s="42"/>
      <c r="AE88" s="17"/>
      <c r="AF88" s="42"/>
      <c r="AG88" s="42"/>
      <c r="AH88" s="42"/>
      <c r="AI88" s="95"/>
    </row>
    <row r="89" spans="1:35" s="46" customFormat="1" hidden="1" x14ac:dyDescent="0.2">
      <c r="A89" s="1"/>
      <c r="B89" s="19"/>
      <c r="C89" s="20"/>
      <c r="D89" s="21" t="str">
        <f t="shared" ca="1" si="21"/>
        <v/>
      </c>
      <c r="E89" s="21"/>
      <c r="F89" s="21"/>
      <c r="G89" s="19"/>
      <c r="H89" s="19"/>
      <c r="I89" s="19"/>
      <c r="J89" s="22"/>
      <c r="K89" s="22"/>
      <c r="L89" s="22"/>
      <c r="M89" s="22"/>
      <c r="N89" s="22" t="str">
        <f t="shared" si="19"/>
        <v/>
      </c>
      <c r="O89" s="22"/>
      <c r="P89" s="23" t="str">
        <f t="shared" si="20"/>
        <v/>
      </c>
      <c r="Q89" s="43"/>
      <c r="R89" s="43"/>
      <c r="S89" s="43"/>
      <c r="T89" s="43"/>
      <c r="U89" s="43"/>
      <c r="V89" s="43"/>
      <c r="W89" s="43"/>
      <c r="X89" s="81"/>
      <c r="Y89" s="64"/>
      <c r="Z89" s="88"/>
      <c r="AA89" s="43"/>
      <c r="AB89" s="22"/>
      <c r="AC89" s="43"/>
      <c r="AD89" s="43"/>
      <c r="AE89" s="22"/>
      <c r="AF89" s="43"/>
      <c r="AG89" s="43"/>
      <c r="AH89" s="43"/>
      <c r="AI89" s="96"/>
    </row>
    <row r="90" spans="1:35" s="46" customFormat="1" hidden="1" x14ac:dyDescent="0.2">
      <c r="A90" s="2"/>
      <c r="B90" s="13"/>
      <c r="C90" s="14"/>
      <c r="D90" s="15" t="str">
        <f t="shared" ca="1" si="21"/>
        <v/>
      </c>
      <c r="E90" s="15"/>
      <c r="F90" s="15"/>
      <c r="G90" s="13"/>
      <c r="H90" s="16"/>
      <c r="I90" s="13"/>
      <c r="J90" s="17"/>
      <c r="K90" s="17"/>
      <c r="L90" s="17"/>
      <c r="M90" s="17"/>
      <c r="N90" s="17" t="str">
        <f t="shared" si="19"/>
        <v/>
      </c>
      <c r="O90" s="17"/>
      <c r="P90" s="18" t="str">
        <f t="shared" si="20"/>
        <v/>
      </c>
      <c r="Q90" s="42"/>
      <c r="R90" s="42"/>
      <c r="S90" s="42"/>
      <c r="T90" s="42"/>
      <c r="U90" s="42"/>
      <c r="V90" s="42"/>
      <c r="W90" s="42"/>
      <c r="X90" s="80"/>
      <c r="Y90" s="64"/>
      <c r="Z90" s="87"/>
      <c r="AA90" s="42"/>
      <c r="AB90" s="17"/>
      <c r="AC90" s="42"/>
      <c r="AD90" s="42"/>
      <c r="AE90" s="17"/>
      <c r="AF90" s="42"/>
      <c r="AG90" s="42"/>
      <c r="AH90" s="42"/>
      <c r="AI90" s="95"/>
    </row>
    <row r="91" spans="1:35" s="46" customFormat="1" hidden="1" x14ac:dyDescent="0.2">
      <c r="A91" s="1"/>
      <c r="B91" s="19"/>
      <c r="C91" s="20"/>
      <c r="D91" s="21" t="str">
        <f t="shared" ca="1" si="21"/>
        <v/>
      </c>
      <c r="E91" s="21"/>
      <c r="F91" s="21"/>
      <c r="G91" s="19"/>
      <c r="H91" s="19"/>
      <c r="I91" s="19"/>
      <c r="J91" s="22"/>
      <c r="K91" s="22"/>
      <c r="L91" s="22"/>
      <c r="M91" s="22"/>
      <c r="N91" s="22" t="str">
        <f t="shared" si="19"/>
        <v/>
      </c>
      <c r="O91" s="22"/>
      <c r="P91" s="23" t="str">
        <f t="shared" si="20"/>
        <v/>
      </c>
      <c r="Q91" s="43"/>
      <c r="R91" s="43"/>
      <c r="S91" s="43"/>
      <c r="T91" s="43"/>
      <c r="U91" s="43"/>
      <c r="V91" s="43"/>
      <c r="W91" s="43"/>
      <c r="X91" s="81"/>
      <c r="Y91" s="64"/>
      <c r="Z91" s="88"/>
      <c r="AA91" s="43"/>
      <c r="AB91" s="22"/>
      <c r="AC91" s="43"/>
      <c r="AD91" s="43"/>
      <c r="AE91" s="22"/>
      <c r="AF91" s="43"/>
      <c r="AG91" s="43"/>
      <c r="AH91" s="43"/>
      <c r="AI91" s="96"/>
    </row>
    <row r="92" spans="1:35" s="46" customFormat="1" hidden="1" x14ac:dyDescent="0.2">
      <c r="A92" s="2"/>
      <c r="B92" s="13"/>
      <c r="C92" s="14"/>
      <c r="D92" s="15" t="str">
        <f t="shared" ca="1" si="21"/>
        <v/>
      </c>
      <c r="E92" s="15"/>
      <c r="F92" s="15"/>
      <c r="G92" s="13"/>
      <c r="H92" s="16"/>
      <c r="I92" s="13"/>
      <c r="J92" s="17"/>
      <c r="K92" s="17"/>
      <c r="L92" s="17"/>
      <c r="M92" s="17"/>
      <c r="N92" s="17" t="str">
        <f t="shared" si="19"/>
        <v/>
      </c>
      <c r="O92" s="17"/>
      <c r="P92" s="18" t="str">
        <f t="shared" si="20"/>
        <v/>
      </c>
      <c r="Q92" s="42"/>
      <c r="R92" s="42"/>
      <c r="S92" s="42"/>
      <c r="T92" s="42"/>
      <c r="U92" s="42"/>
      <c r="V92" s="42"/>
      <c r="W92" s="42"/>
      <c r="X92" s="80"/>
      <c r="Y92" s="64"/>
      <c r="Z92" s="87"/>
      <c r="AA92" s="42"/>
      <c r="AB92" s="17"/>
      <c r="AC92" s="42"/>
      <c r="AD92" s="42"/>
      <c r="AE92" s="17"/>
      <c r="AF92" s="42"/>
      <c r="AG92" s="42"/>
      <c r="AH92" s="42"/>
      <c r="AI92" s="95"/>
    </row>
    <row r="93" spans="1:35" s="46" customFormat="1" hidden="1" x14ac:dyDescent="0.2">
      <c r="A93" s="1"/>
      <c r="B93" s="19"/>
      <c r="C93" s="20"/>
      <c r="D93" s="21" t="str">
        <f t="shared" ca="1" si="21"/>
        <v/>
      </c>
      <c r="E93" s="21"/>
      <c r="F93" s="21"/>
      <c r="G93" s="19"/>
      <c r="H93" s="19"/>
      <c r="I93" s="19"/>
      <c r="J93" s="22"/>
      <c r="K93" s="22"/>
      <c r="L93" s="22"/>
      <c r="M93" s="22"/>
      <c r="N93" s="22" t="str">
        <f t="shared" si="19"/>
        <v/>
      </c>
      <c r="O93" s="22"/>
      <c r="P93" s="23" t="str">
        <f t="shared" si="20"/>
        <v/>
      </c>
      <c r="Q93" s="43"/>
      <c r="R93" s="43"/>
      <c r="S93" s="43"/>
      <c r="T93" s="43"/>
      <c r="U93" s="43"/>
      <c r="V93" s="43"/>
      <c r="W93" s="43"/>
      <c r="X93" s="81"/>
      <c r="Y93" s="64"/>
      <c r="Z93" s="88"/>
      <c r="AA93" s="43"/>
      <c r="AB93" s="22"/>
      <c r="AC93" s="43"/>
      <c r="AD93" s="43"/>
      <c r="AE93" s="22"/>
      <c r="AF93" s="43"/>
      <c r="AG93" s="43"/>
      <c r="AH93" s="43"/>
      <c r="AI93" s="96"/>
    </row>
    <row r="94" spans="1:35" s="46" customFormat="1" hidden="1" x14ac:dyDescent="0.2">
      <c r="A94" s="2"/>
      <c r="B94" s="13"/>
      <c r="C94" s="14"/>
      <c r="D94" s="15" t="str">
        <f t="shared" ca="1" si="21"/>
        <v/>
      </c>
      <c r="E94" s="15"/>
      <c r="F94" s="15"/>
      <c r="G94" s="13"/>
      <c r="H94" s="16"/>
      <c r="I94" s="13"/>
      <c r="J94" s="17"/>
      <c r="K94" s="17"/>
      <c r="L94" s="17"/>
      <c r="M94" s="17"/>
      <c r="N94" s="17" t="str">
        <f t="shared" si="19"/>
        <v/>
      </c>
      <c r="O94" s="17"/>
      <c r="P94" s="18" t="str">
        <f t="shared" si="20"/>
        <v/>
      </c>
      <c r="Q94" s="42"/>
      <c r="R94" s="42"/>
      <c r="S94" s="42"/>
      <c r="T94" s="42"/>
      <c r="U94" s="42"/>
      <c r="V94" s="42"/>
      <c r="W94" s="42"/>
      <c r="X94" s="80"/>
      <c r="Y94" s="64"/>
      <c r="Z94" s="87"/>
      <c r="AA94" s="42"/>
      <c r="AB94" s="17"/>
      <c r="AC94" s="42"/>
      <c r="AD94" s="42"/>
      <c r="AE94" s="17"/>
      <c r="AF94" s="42"/>
      <c r="AG94" s="42"/>
      <c r="AH94" s="42"/>
      <c r="AI94" s="95"/>
    </row>
    <row r="95" spans="1:35" s="46" customFormat="1" hidden="1" x14ac:dyDescent="0.2">
      <c r="A95" s="1"/>
      <c r="B95" s="19"/>
      <c r="C95" s="20"/>
      <c r="D95" s="21" t="str">
        <f t="shared" ca="1" si="21"/>
        <v/>
      </c>
      <c r="E95" s="21"/>
      <c r="F95" s="21"/>
      <c r="G95" s="19"/>
      <c r="H95" s="19"/>
      <c r="I95" s="19"/>
      <c r="J95" s="22"/>
      <c r="K95" s="22"/>
      <c r="L95" s="22"/>
      <c r="M95" s="22"/>
      <c r="N95" s="22" t="str">
        <f t="shared" si="19"/>
        <v/>
      </c>
      <c r="O95" s="22"/>
      <c r="P95" s="23" t="str">
        <f t="shared" si="20"/>
        <v/>
      </c>
      <c r="Q95" s="43"/>
      <c r="R95" s="43"/>
      <c r="S95" s="43"/>
      <c r="T95" s="43"/>
      <c r="U95" s="43"/>
      <c r="V95" s="43"/>
      <c r="W95" s="43"/>
      <c r="X95" s="81"/>
      <c r="Y95" s="64"/>
      <c r="Z95" s="88"/>
      <c r="AA95" s="43"/>
      <c r="AB95" s="22"/>
      <c r="AC95" s="43"/>
      <c r="AD95" s="43"/>
      <c r="AE95" s="22"/>
      <c r="AF95" s="43"/>
      <c r="AG95" s="43"/>
      <c r="AH95" s="43"/>
      <c r="AI95" s="96"/>
    </row>
    <row r="96" spans="1:35" s="46" customFormat="1" hidden="1" x14ac:dyDescent="0.2">
      <c r="A96" s="2"/>
      <c r="B96" s="13"/>
      <c r="C96" s="14"/>
      <c r="D96" s="15" t="str">
        <f t="shared" ca="1" si="21"/>
        <v/>
      </c>
      <c r="E96" s="15"/>
      <c r="F96" s="15"/>
      <c r="G96" s="13"/>
      <c r="H96" s="16"/>
      <c r="I96" s="13"/>
      <c r="J96" s="17"/>
      <c r="K96" s="17"/>
      <c r="L96" s="17"/>
      <c r="M96" s="17"/>
      <c r="N96" s="17" t="str">
        <f t="shared" si="19"/>
        <v/>
      </c>
      <c r="O96" s="17"/>
      <c r="P96" s="18" t="str">
        <f t="shared" si="20"/>
        <v/>
      </c>
      <c r="Q96" s="42"/>
      <c r="R96" s="42"/>
      <c r="S96" s="42"/>
      <c r="T96" s="42"/>
      <c r="U96" s="42"/>
      <c r="V96" s="42"/>
      <c r="W96" s="42"/>
      <c r="X96" s="80"/>
      <c r="Y96" s="64"/>
      <c r="Z96" s="87"/>
      <c r="AA96" s="42"/>
      <c r="AB96" s="17"/>
      <c r="AC96" s="42"/>
      <c r="AD96" s="42"/>
      <c r="AE96" s="17"/>
      <c r="AF96" s="42"/>
      <c r="AG96" s="42"/>
      <c r="AH96" s="42"/>
      <c r="AI96" s="95"/>
    </row>
    <row r="97" spans="1:35" s="46" customFormat="1" hidden="1" x14ac:dyDescent="0.2">
      <c r="A97" s="1"/>
      <c r="B97" s="19"/>
      <c r="C97" s="20"/>
      <c r="D97" s="21" t="str">
        <f t="shared" ca="1" si="21"/>
        <v/>
      </c>
      <c r="E97" s="21"/>
      <c r="F97" s="21"/>
      <c r="G97" s="19"/>
      <c r="H97" s="19"/>
      <c r="I97" s="19"/>
      <c r="J97" s="22"/>
      <c r="K97" s="22"/>
      <c r="L97" s="22"/>
      <c r="M97" s="22"/>
      <c r="N97" s="22" t="str">
        <f t="shared" si="19"/>
        <v/>
      </c>
      <c r="O97" s="22"/>
      <c r="P97" s="23" t="str">
        <f t="shared" si="20"/>
        <v/>
      </c>
      <c r="Q97" s="43"/>
      <c r="R97" s="43"/>
      <c r="S97" s="43"/>
      <c r="T97" s="43"/>
      <c r="U97" s="43"/>
      <c r="V97" s="43"/>
      <c r="W97" s="43"/>
      <c r="X97" s="81"/>
      <c r="Y97" s="64"/>
      <c r="Z97" s="88"/>
      <c r="AA97" s="43"/>
      <c r="AB97" s="22"/>
      <c r="AC97" s="43"/>
      <c r="AD97" s="43"/>
      <c r="AE97" s="22"/>
      <c r="AF97" s="43"/>
      <c r="AG97" s="43"/>
      <c r="AH97" s="43"/>
      <c r="AI97" s="96"/>
    </row>
    <row r="98" spans="1:35" s="46" customFormat="1" hidden="1" x14ac:dyDescent="0.2">
      <c r="A98" s="2"/>
      <c r="B98" s="13"/>
      <c r="C98" s="14"/>
      <c r="D98" s="15" t="str">
        <f t="shared" ca="1" si="21"/>
        <v/>
      </c>
      <c r="E98" s="15"/>
      <c r="F98" s="15"/>
      <c r="G98" s="13"/>
      <c r="H98" s="16"/>
      <c r="I98" s="13"/>
      <c r="J98" s="17"/>
      <c r="K98" s="17"/>
      <c r="L98" s="17"/>
      <c r="M98" s="17"/>
      <c r="N98" s="17" t="str">
        <f t="shared" si="19"/>
        <v/>
      </c>
      <c r="O98" s="17"/>
      <c r="P98" s="18" t="str">
        <f t="shared" si="20"/>
        <v/>
      </c>
      <c r="Q98" s="42"/>
      <c r="R98" s="42"/>
      <c r="S98" s="42"/>
      <c r="T98" s="42"/>
      <c r="U98" s="42"/>
      <c r="V98" s="42"/>
      <c r="W98" s="42"/>
      <c r="X98" s="80"/>
      <c r="Y98" s="64"/>
      <c r="Z98" s="87"/>
      <c r="AA98" s="42"/>
      <c r="AB98" s="17"/>
      <c r="AC98" s="42"/>
      <c r="AD98" s="42"/>
      <c r="AE98" s="17"/>
      <c r="AF98" s="42"/>
      <c r="AG98" s="42"/>
      <c r="AH98" s="42"/>
      <c r="AI98" s="95"/>
    </row>
    <row r="99" spans="1:35" s="46" customFormat="1" hidden="1" x14ac:dyDescent="0.2">
      <c r="A99" s="1"/>
      <c r="B99" s="19"/>
      <c r="C99" s="20"/>
      <c r="D99" s="21" t="str">
        <f t="shared" ca="1" si="21"/>
        <v/>
      </c>
      <c r="E99" s="21"/>
      <c r="F99" s="21"/>
      <c r="G99" s="19"/>
      <c r="H99" s="19"/>
      <c r="I99" s="19"/>
      <c r="J99" s="22"/>
      <c r="K99" s="22"/>
      <c r="L99" s="22"/>
      <c r="M99" s="22"/>
      <c r="N99" s="22" t="str">
        <f t="shared" si="19"/>
        <v/>
      </c>
      <c r="O99" s="22"/>
      <c r="P99" s="23" t="str">
        <f t="shared" si="20"/>
        <v/>
      </c>
      <c r="Q99" s="43"/>
      <c r="R99" s="43"/>
      <c r="S99" s="43"/>
      <c r="T99" s="43"/>
      <c r="U99" s="43"/>
      <c r="V99" s="43"/>
      <c r="W99" s="43"/>
      <c r="X99" s="81"/>
      <c r="Y99" s="64"/>
      <c r="Z99" s="88"/>
      <c r="AA99" s="43"/>
      <c r="AB99" s="22"/>
      <c r="AC99" s="43"/>
      <c r="AD99" s="43"/>
      <c r="AE99" s="22"/>
      <c r="AF99" s="43"/>
      <c r="AG99" s="43"/>
      <c r="AH99" s="43"/>
      <c r="AI99" s="96"/>
    </row>
    <row r="100" spans="1:35" s="46" customFormat="1" hidden="1" x14ac:dyDescent="0.2">
      <c r="A100" s="2"/>
      <c r="B100" s="13"/>
      <c r="C100" s="14"/>
      <c r="D100" s="15" t="str">
        <f t="shared" ca="1" si="21"/>
        <v/>
      </c>
      <c r="E100" s="15"/>
      <c r="F100" s="15"/>
      <c r="G100" s="13"/>
      <c r="H100" s="16"/>
      <c r="I100" s="13"/>
      <c r="J100" s="17"/>
      <c r="K100" s="17"/>
      <c r="L100" s="17"/>
      <c r="M100" s="17"/>
      <c r="N100" s="17" t="str">
        <f t="shared" si="19"/>
        <v/>
      </c>
      <c r="O100" s="17"/>
      <c r="P100" s="18" t="str">
        <f t="shared" si="20"/>
        <v/>
      </c>
      <c r="Q100" s="42"/>
      <c r="R100" s="42"/>
      <c r="S100" s="42"/>
      <c r="T100" s="42"/>
      <c r="U100" s="42"/>
      <c r="V100" s="42"/>
      <c r="W100" s="42"/>
      <c r="X100" s="80"/>
      <c r="Y100" s="64"/>
      <c r="Z100" s="87"/>
      <c r="AA100" s="42"/>
      <c r="AB100" s="17"/>
      <c r="AC100" s="42"/>
      <c r="AD100" s="42"/>
      <c r="AE100" s="17"/>
      <c r="AF100" s="42"/>
      <c r="AG100" s="42"/>
      <c r="AH100" s="42"/>
      <c r="AI100" s="95"/>
    </row>
    <row r="101" spans="1:35" s="55" customFormat="1" hidden="1" x14ac:dyDescent="0.2">
      <c r="A101" s="71"/>
      <c r="B101" s="72"/>
      <c r="C101" s="73"/>
      <c r="D101" s="74" t="str">
        <f t="shared" ca="1" si="21"/>
        <v/>
      </c>
      <c r="E101" s="74"/>
      <c r="F101" s="74"/>
      <c r="G101" s="72"/>
      <c r="H101" s="72"/>
      <c r="I101" s="72"/>
      <c r="J101" s="75"/>
      <c r="K101" s="75"/>
      <c r="L101" s="75"/>
      <c r="M101" s="75"/>
      <c r="N101" s="75"/>
      <c r="O101" s="75"/>
      <c r="P101" s="76"/>
      <c r="Q101" s="77"/>
      <c r="R101" s="77"/>
      <c r="S101" s="77"/>
      <c r="T101" s="77"/>
      <c r="U101" s="77"/>
      <c r="V101" s="77"/>
      <c r="W101" s="77"/>
      <c r="X101" s="84"/>
      <c r="Y101" s="64"/>
      <c r="Z101" s="91"/>
      <c r="AA101" s="77"/>
      <c r="AB101" s="75"/>
      <c r="AC101" s="77"/>
      <c r="AD101" s="77"/>
      <c r="AE101" s="75"/>
      <c r="AF101" s="77"/>
      <c r="AG101" s="77"/>
      <c r="AH101" s="77"/>
      <c r="AI101" s="97"/>
    </row>
    <row r="102" spans="1:35" hidden="1" x14ac:dyDescent="0.2"/>
    <row r="103" spans="1:35" hidden="1" x14ac:dyDescent="0.2"/>
    <row r="104" spans="1:35" hidden="1" x14ac:dyDescent="0.2"/>
    <row r="105" spans="1:35" hidden="1" x14ac:dyDescent="0.2"/>
    <row r="106" spans="1:35" hidden="1" x14ac:dyDescent="0.2"/>
    <row r="107" spans="1:35" hidden="1" x14ac:dyDescent="0.2"/>
    <row r="108" spans="1:35" hidden="1" x14ac:dyDescent="0.2"/>
    <row r="109" spans="1:35" hidden="1" x14ac:dyDescent="0.2"/>
    <row r="110" spans="1:35" hidden="1" x14ac:dyDescent="0.2"/>
    <row r="111" spans="1:35" hidden="1" x14ac:dyDescent="0.2"/>
    <row r="112" spans="1:35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</sheetData>
  <phoneticPr fontId="0" type="noConversion"/>
  <conditionalFormatting sqref="J62:K101 J5:K37">
    <cfRule type="cellIs" dxfId="7" priority="1" stopIfTrue="1" operator="greaterThan">
      <formula>L5</formula>
    </cfRule>
    <cfRule type="cellIs" dxfId="6" priority="2" stopIfTrue="1" operator="lessThan">
      <formula>L5</formula>
    </cfRule>
  </conditionalFormatting>
  <conditionalFormatting sqref="P4:P101 U5:U27 AI5:AI27 AF5:AF27 X5:X39">
    <cfRule type="cellIs" dxfId="5" priority="3" stopIfTrue="1" operator="greaterThan">
      <formula>0</formula>
    </cfRule>
    <cfRule type="cellIs" dxfId="4" priority="4" stopIfTrue="1" operator="lessThan">
      <formula>0</formula>
    </cfRule>
  </conditionalFormatting>
  <conditionalFormatting sqref="N5:N101">
    <cfRule type="cellIs" dxfId="3" priority="5" stopIfTrue="1" operator="greaterThan">
      <formula>AVERAGE($L5:$M5)</formula>
    </cfRule>
    <cfRule type="cellIs" dxfId="2" priority="6" stopIfTrue="1" operator="lessThan">
      <formula>AVERAGE($L5:$M5)</formula>
    </cfRule>
  </conditionalFormatting>
  <conditionalFormatting sqref="S5:S21">
    <cfRule type="cellIs" dxfId="1" priority="7" stopIfTrue="1" operator="greaterThan">
      <formula>T5</formula>
    </cfRule>
    <cfRule type="cellIs" dxfId="0" priority="8" stopIfTrue="1" operator="lessThan">
      <formula>T5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sQuery">
                <anchor moveWithCells="1" sizeWithCells="1">
                  <from>
                    <xdr:col>0</xdr:col>
                    <xdr:colOff>104775</xdr:colOff>
                    <xdr:row>0</xdr:row>
                    <xdr:rowOff>85725</xdr:rowOff>
                  </from>
                  <to>
                    <xdr:col>7</xdr:col>
                    <xdr:colOff>152400</xdr:colOff>
                    <xdr:row>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learPrice.ClearPrice">
                <anchor moveWithCells="1" sizeWithCells="1">
                  <from>
                    <xdr:col>7</xdr:col>
                    <xdr:colOff>247650</xdr:colOff>
                    <xdr:row>0</xdr:row>
                    <xdr:rowOff>85725</xdr:rowOff>
                  </from>
                  <to>
                    <xdr:col>14</xdr:col>
                    <xdr:colOff>28575</xdr:colOff>
                    <xdr:row>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Numproducts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</dc:creator>
  <cp:lastModifiedBy>Jan Havlíček</cp:lastModifiedBy>
  <dcterms:created xsi:type="dcterms:W3CDTF">2001-11-07T13:42:19Z</dcterms:created>
  <dcterms:modified xsi:type="dcterms:W3CDTF">2023-09-17T13:13:54Z</dcterms:modified>
</cp:coreProperties>
</file>