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C1C6125-2C57-47D8-B82F-7172AC3779FF}" xr6:coauthVersionLast="47" xr6:coauthVersionMax="47" xr10:uidLastSave="{00000000-0000-0000-0000-000000000000}"/>
  <bookViews>
    <workbookView xWindow="-120" yWindow="-120" windowWidth="38640" windowHeight="15720" activeTab="1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Sheet1!$A$1:$L$608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L2" i="1"/>
  <c r="J6" i="1"/>
  <c r="L6" i="1"/>
  <c r="M6" i="1"/>
  <c r="N6" i="1"/>
  <c r="O6" i="1"/>
  <c r="P6" i="1"/>
  <c r="Q6" i="1"/>
  <c r="R6" i="1"/>
  <c r="S6" i="1"/>
  <c r="T6" i="1"/>
  <c r="U6" i="1"/>
  <c r="V6" i="1"/>
  <c r="W6" i="1"/>
  <c r="X6" i="1"/>
  <c r="J7" i="1"/>
  <c r="L7" i="1"/>
  <c r="M7" i="1"/>
  <c r="N7" i="1"/>
  <c r="O7" i="1"/>
  <c r="P7" i="1"/>
  <c r="Q7" i="1"/>
  <c r="R7" i="1"/>
  <c r="S7" i="1"/>
  <c r="T7" i="1"/>
  <c r="U7" i="1"/>
  <c r="V7" i="1"/>
  <c r="W7" i="1"/>
  <c r="X7" i="1"/>
  <c r="J8" i="1"/>
  <c r="L8" i="1"/>
  <c r="M8" i="1"/>
  <c r="N8" i="1"/>
  <c r="O8" i="1"/>
  <c r="P8" i="1"/>
  <c r="Q8" i="1"/>
  <c r="R8" i="1"/>
  <c r="S8" i="1"/>
  <c r="T8" i="1"/>
  <c r="U8" i="1"/>
  <c r="V8" i="1"/>
  <c r="W8" i="1"/>
  <c r="X8" i="1"/>
  <c r="J9" i="1"/>
  <c r="L9" i="1"/>
  <c r="M9" i="1"/>
  <c r="N9" i="1"/>
  <c r="O9" i="1"/>
  <c r="P9" i="1"/>
  <c r="Q9" i="1"/>
  <c r="R9" i="1"/>
  <c r="S9" i="1"/>
  <c r="T9" i="1"/>
  <c r="U9" i="1"/>
  <c r="V9" i="1"/>
  <c r="W9" i="1"/>
  <c r="X9" i="1"/>
  <c r="J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J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J15" i="1"/>
  <c r="L15" i="1"/>
  <c r="B18" i="1"/>
  <c r="C18" i="1"/>
  <c r="E18" i="1"/>
  <c r="F18" i="1"/>
  <c r="J18" i="1"/>
  <c r="L18" i="1"/>
  <c r="M18" i="1"/>
  <c r="N18" i="1"/>
  <c r="O18" i="1"/>
  <c r="P18" i="1"/>
  <c r="Q18" i="1"/>
  <c r="R18" i="1"/>
  <c r="B19" i="1"/>
  <c r="C19" i="1"/>
  <c r="E19" i="1"/>
  <c r="F19" i="1"/>
  <c r="J19" i="1"/>
  <c r="L19" i="1"/>
  <c r="M19" i="1"/>
  <c r="N19" i="1"/>
  <c r="O19" i="1"/>
  <c r="P19" i="1"/>
  <c r="Q19" i="1"/>
  <c r="R19" i="1"/>
  <c r="B20" i="1"/>
  <c r="C20" i="1"/>
  <c r="E20" i="1"/>
  <c r="F20" i="1"/>
  <c r="J20" i="1"/>
  <c r="L20" i="1"/>
  <c r="M20" i="1"/>
  <c r="N20" i="1"/>
  <c r="O20" i="1"/>
  <c r="P20" i="1"/>
  <c r="Q20" i="1"/>
  <c r="R20" i="1"/>
  <c r="B21" i="1"/>
  <c r="C21" i="1"/>
  <c r="E21" i="1"/>
  <c r="F21" i="1"/>
  <c r="J21" i="1"/>
  <c r="L21" i="1"/>
  <c r="M21" i="1"/>
  <c r="N21" i="1"/>
  <c r="O21" i="1"/>
  <c r="P21" i="1"/>
  <c r="Q21" i="1"/>
  <c r="R21" i="1"/>
  <c r="B22" i="1"/>
  <c r="C22" i="1"/>
  <c r="E22" i="1"/>
  <c r="F22" i="1"/>
  <c r="J22" i="1"/>
  <c r="L22" i="1"/>
  <c r="M22" i="1"/>
  <c r="N22" i="1"/>
  <c r="O22" i="1"/>
  <c r="P22" i="1"/>
  <c r="Q22" i="1"/>
  <c r="R22" i="1"/>
  <c r="B23" i="1"/>
  <c r="C23" i="1"/>
  <c r="E23" i="1"/>
  <c r="F23" i="1"/>
  <c r="J23" i="1"/>
  <c r="L23" i="1"/>
  <c r="M23" i="1"/>
  <c r="N23" i="1"/>
  <c r="O23" i="1"/>
  <c r="P23" i="1"/>
  <c r="Q23" i="1"/>
  <c r="R23" i="1"/>
  <c r="B24" i="1"/>
  <c r="C24" i="1"/>
  <c r="E24" i="1"/>
  <c r="F24" i="1"/>
  <c r="J24" i="1"/>
  <c r="L24" i="1"/>
  <c r="M24" i="1"/>
  <c r="N24" i="1"/>
  <c r="O24" i="1"/>
  <c r="P24" i="1"/>
  <c r="Q24" i="1"/>
  <c r="R24" i="1"/>
  <c r="B25" i="1"/>
  <c r="C25" i="1"/>
  <c r="E25" i="1"/>
  <c r="F25" i="1"/>
  <c r="J25" i="1"/>
  <c r="L25" i="1"/>
  <c r="M25" i="1"/>
  <c r="N25" i="1"/>
  <c r="O25" i="1"/>
  <c r="P25" i="1"/>
  <c r="Q25" i="1"/>
  <c r="R25" i="1"/>
  <c r="B26" i="1"/>
  <c r="C26" i="1"/>
  <c r="E26" i="1"/>
  <c r="F26" i="1"/>
  <c r="J26" i="1"/>
  <c r="L26" i="1"/>
  <c r="M26" i="1"/>
  <c r="N26" i="1"/>
  <c r="O26" i="1"/>
  <c r="P26" i="1"/>
  <c r="Q26" i="1"/>
  <c r="R26" i="1"/>
  <c r="B27" i="1"/>
  <c r="C27" i="1"/>
  <c r="E27" i="1"/>
  <c r="F27" i="1"/>
  <c r="J27" i="1"/>
  <c r="L27" i="1"/>
  <c r="M27" i="1"/>
  <c r="N27" i="1"/>
  <c r="O27" i="1"/>
  <c r="P27" i="1"/>
  <c r="Q27" i="1"/>
  <c r="R27" i="1"/>
  <c r="B28" i="1"/>
  <c r="C28" i="1"/>
  <c r="E28" i="1"/>
  <c r="F28" i="1"/>
  <c r="J28" i="1"/>
  <c r="L28" i="1"/>
  <c r="M28" i="1"/>
  <c r="N28" i="1"/>
  <c r="O28" i="1"/>
  <c r="P28" i="1"/>
  <c r="Q28" i="1"/>
  <c r="R28" i="1"/>
  <c r="B29" i="1"/>
  <c r="C29" i="1"/>
  <c r="E29" i="1"/>
  <c r="F29" i="1"/>
  <c r="J29" i="1"/>
  <c r="L29" i="1"/>
  <c r="M29" i="1"/>
  <c r="N29" i="1"/>
  <c r="O29" i="1"/>
  <c r="P29" i="1"/>
  <c r="Q29" i="1"/>
  <c r="R29" i="1"/>
  <c r="B30" i="1"/>
  <c r="C30" i="1"/>
  <c r="E30" i="1"/>
  <c r="F30" i="1"/>
  <c r="J30" i="1"/>
  <c r="L30" i="1"/>
  <c r="M30" i="1"/>
  <c r="N30" i="1"/>
  <c r="O30" i="1"/>
  <c r="P30" i="1"/>
  <c r="Q30" i="1"/>
  <c r="R30" i="1"/>
  <c r="B31" i="1"/>
  <c r="C31" i="1"/>
  <c r="E31" i="1"/>
  <c r="F31" i="1"/>
  <c r="J31" i="1"/>
  <c r="L31" i="1"/>
  <c r="M31" i="1"/>
  <c r="N31" i="1"/>
  <c r="O31" i="1"/>
  <c r="P31" i="1"/>
  <c r="Q31" i="1"/>
  <c r="R31" i="1"/>
  <c r="B32" i="1"/>
  <c r="C32" i="1"/>
  <c r="E32" i="1"/>
  <c r="F32" i="1"/>
  <c r="J32" i="1"/>
  <c r="L32" i="1"/>
  <c r="M32" i="1"/>
  <c r="N32" i="1"/>
  <c r="O32" i="1"/>
  <c r="P32" i="1"/>
  <c r="Q32" i="1"/>
  <c r="R32" i="1"/>
  <c r="B33" i="1"/>
  <c r="C33" i="1"/>
  <c r="E33" i="1"/>
  <c r="F33" i="1"/>
  <c r="J33" i="1"/>
  <c r="L33" i="1"/>
  <c r="M33" i="1"/>
  <c r="N33" i="1"/>
  <c r="O33" i="1"/>
  <c r="P33" i="1"/>
  <c r="Q33" i="1"/>
  <c r="R33" i="1"/>
  <c r="B34" i="1"/>
  <c r="C34" i="1"/>
  <c r="E34" i="1"/>
  <c r="F34" i="1"/>
  <c r="J34" i="1"/>
  <c r="L34" i="1"/>
  <c r="M34" i="1"/>
  <c r="N34" i="1"/>
  <c r="O34" i="1"/>
  <c r="P34" i="1"/>
  <c r="Q34" i="1"/>
  <c r="R34" i="1"/>
  <c r="B35" i="1"/>
  <c r="C35" i="1"/>
  <c r="E35" i="1"/>
  <c r="F35" i="1"/>
  <c r="J35" i="1"/>
  <c r="L35" i="1"/>
  <c r="M35" i="1"/>
  <c r="N35" i="1"/>
  <c r="O35" i="1"/>
  <c r="P35" i="1"/>
  <c r="Q35" i="1"/>
  <c r="R35" i="1"/>
  <c r="B36" i="1"/>
  <c r="C36" i="1"/>
  <c r="E36" i="1"/>
  <c r="F36" i="1"/>
  <c r="J36" i="1"/>
  <c r="L36" i="1"/>
  <c r="M36" i="1"/>
  <c r="N36" i="1"/>
  <c r="O36" i="1"/>
  <c r="P36" i="1"/>
  <c r="Q36" i="1"/>
  <c r="R36" i="1"/>
  <c r="B37" i="1"/>
  <c r="C37" i="1"/>
  <c r="E37" i="1"/>
  <c r="F37" i="1"/>
  <c r="J37" i="1"/>
  <c r="L37" i="1"/>
  <c r="M37" i="1"/>
  <c r="N37" i="1"/>
  <c r="O37" i="1"/>
  <c r="P37" i="1"/>
  <c r="Q37" i="1"/>
  <c r="R37" i="1"/>
  <c r="B38" i="1"/>
  <c r="C38" i="1"/>
  <c r="E38" i="1"/>
  <c r="F38" i="1"/>
  <c r="J38" i="1"/>
  <c r="L38" i="1"/>
  <c r="M38" i="1"/>
  <c r="N38" i="1"/>
  <c r="O38" i="1"/>
  <c r="P38" i="1"/>
  <c r="Q38" i="1"/>
  <c r="R38" i="1"/>
  <c r="B39" i="1"/>
  <c r="C39" i="1"/>
  <c r="E39" i="1"/>
  <c r="F39" i="1"/>
  <c r="J39" i="1"/>
  <c r="L39" i="1"/>
  <c r="M39" i="1"/>
  <c r="N39" i="1"/>
  <c r="O39" i="1"/>
  <c r="P39" i="1"/>
  <c r="Q39" i="1"/>
  <c r="R39" i="1"/>
  <c r="B40" i="1"/>
  <c r="C40" i="1"/>
  <c r="E40" i="1"/>
  <c r="F40" i="1"/>
  <c r="J40" i="1"/>
  <c r="L40" i="1"/>
  <c r="M40" i="1"/>
  <c r="N40" i="1"/>
  <c r="O40" i="1"/>
  <c r="P40" i="1"/>
  <c r="Q40" i="1"/>
  <c r="R40" i="1"/>
  <c r="J41" i="1"/>
  <c r="L41" i="1"/>
  <c r="B45" i="1"/>
  <c r="C45" i="1"/>
  <c r="E45" i="1"/>
  <c r="F45" i="1"/>
  <c r="J45" i="1"/>
  <c r="L45" i="1"/>
  <c r="M45" i="1"/>
  <c r="N45" i="1"/>
  <c r="O45" i="1"/>
  <c r="P45" i="1"/>
  <c r="Q45" i="1"/>
  <c r="R45" i="1"/>
  <c r="B46" i="1"/>
  <c r="C46" i="1"/>
  <c r="E46" i="1"/>
  <c r="F46" i="1"/>
  <c r="J46" i="1"/>
  <c r="L46" i="1"/>
  <c r="M46" i="1"/>
  <c r="N46" i="1"/>
  <c r="O46" i="1"/>
  <c r="P46" i="1"/>
  <c r="Q46" i="1"/>
  <c r="R46" i="1"/>
  <c r="B47" i="1"/>
  <c r="C47" i="1"/>
  <c r="E47" i="1"/>
  <c r="F47" i="1"/>
  <c r="J47" i="1"/>
  <c r="L47" i="1"/>
  <c r="M47" i="1"/>
  <c r="N47" i="1"/>
  <c r="O47" i="1"/>
  <c r="P47" i="1"/>
  <c r="Q47" i="1"/>
  <c r="R47" i="1"/>
  <c r="B48" i="1"/>
  <c r="C48" i="1"/>
  <c r="E48" i="1"/>
  <c r="F48" i="1"/>
  <c r="J48" i="1"/>
  <c r="L48" i="1"/>
  <c r="M48" i="1"/>
  <c r="N48" i="1"/>
  <c r="O48" i="1"/>
  <c r="P48" i="1"/>
  <c r="Q48" i="1"/>
  <c r="R48" i="1"/>
  <c r="B49" i="1"/>
  <c r="C49" i="1"/>
  <c r="E49" i="1"/>
  <c r="F49" i="1"/>
  <c r="J49" i="1"/>
  <c r="L49" i="1"/>
  <c r="M49" i="1"/>
  <c r="N49" i="1"/>
  <c r="O49" i="1"/>
  <c r="P49" i="1"/>
  <c r="Q49" i="1"/>
  <c r="R49" i="1"/>
  <c r="B50" i="1"/>
  <c r="C50" i="1"/>
  <c r="E50" i="1"/>
  <c r="F50" i="1"/>
  <c r="J50" i="1"/>
  <c r="L50" i="1"/>
  <c r="M50" i="1"/>
  <c r="N50" i="1"/>
  <c r="O50" i="1"/>
  <c r="P50" i="1"/>
  <c r="Q50" i="1"/>
  <c r="R50" i="1"/>
  <c r="B51" i="1"/>
  <c r="C51" i="1"/>
  <c r="E51" i="1"/>
  <c r="F51" i="1"/>
  <c r="J51" i="1"/>
  <c r="L51" i="1"/>
  <c r="M51" i="1"/>
  <c r="N51" i="1"/>
  <c r="O51" i="1"/>
  <c r="P51" i="1"/>
  <c r="Q51" i="1"/>
  <c r="R51" i="1"/>
  <c r="B52" i="1"/>
  <c r="C52" i="1"/>
  <c r="E52" i="1"/>
  <c r="F52" i="1"/>
  <c r="J52" i="1"/>
  <c r="L52" i="1"/>
  <c r="M52" i="1"/>
  <c r="N52" i="1"/>
  <c r="O52" i="1"/>
  <c r="P52" i="1"/>
  <c r="Q52" i="1"/>
  <c r="R52" i="1"/>
  <c r="B53" i="1"/>
  <c r="C53" i="1"/>
  <c r="E53" i="1"/>
  <c r="F53" i="1"/>
  <c r="J53" i="1"/>
  <c r="L53" i="1"/>
  <c r="M53" i="1"/>
  <c r="N53" i="1"/>
  <c r="O53" i="1"/>
  <c r="P53" i="1"/>
  <c r="Q53" i="1"/>
  <c r="R53" i="1"/>
  <c r="B54" i="1"/>
  <c r="C54" i="1"/>
  <c r="E54" i="1"/>
  <c r="F54" i="1"/>
  <c r="J54" i="1"/>
  <c r="L54" i="1"/>
  <c r="M54" i="1"/>
  <c r="N54" i="1"/>
  <c r="O54" i="1"/>
  <c r="P54" i="1"/>
  <c r="Q54" i="1"/>
  <c r="R54" i="1"/>
  <c r="B55" i="1"/>
  <c r="C55" i="1"/>
  <c r="E55" i="1"/>
  <c r="F55" i="1"/>
  <c r="J55" i="1"/>
  <c r="L55" i="1"/>
  <c r="M55" i="1"/>
  <c r="N55" i="1"/>
  <c r="O55" i="1"/>
  <c r="P55" i="1"/>
  <c r="Q55" i="1"/>
  <c r="R55" i="1"/>
  <c r="B56" i="1"/>
  <c r="C56" i="1"/>
  <c r="E56" i="1"/>
  <c r="F56" i="1"/>
  <c r="J56" i="1"/>
  <c r="L56" i="1"/>
  <c r="M56" i="1"/>
  <c r="N56" i="1"/>
  <c r="O56" i="1"/>
  <c r="P56" i="1"/>
  <c r="Q56" i="1"/>
  <c r="R56" i="1"/>
  <c r="B57" i="1"/>
  <c r="C57" i="1"/>
  <c r="E57" i="1"/>
  <c r="F57" i="1"/>
  <c r="J57" i="1"/>
  <c r="L57" i="1"/>
  <c r="M57" i="1"/>
  <c r="N57" i="1"/>
  <c r="O57" i="1"/>
  <c r="P57" i="1"/>
  <c r="Q57" i="1"/>
  <c r="R57" i="1"/>
  <c r="B58" i="1"/>
  <c r="C58" i="1"/>
  <c r="E58" i="1"/>
  <c r="F58" i="1"/>
  <c r="J58" i="1"/>
  <c r="L58" i="1"/>
  <c r="M58" i="1"/>
  <c r="N58" i="1"/>
  <c r="O58" i="1"/>
  <c r="P58" i="1"/>
  <c r="Q58" i="1"/>
  <c r="R58" i="1"/>
  <c r="B59" i="1"/>
  <c r="C59" i="1"/>
  <c r="E59" i="1"/>
  <c r="F59" i="1"/>
  <c r="J59" i="1"/>
  <c r="L59" i="1"/>
  <c r="M59" i="1"/>
  <c r="N59" i="1"/>
  <c r="O59" i="1"/>
  <c r="P59" i="1"/>
  <c r="Q59" i="1"/>
  <c r="R59" i="1"/>
  <c r="B60" i="1"/>
  <c r="C60" i="1"/>
  <c r="E60" i="1"/>
  <c r="F60" i="1"/>
  <c r="J60" i="1"/>
  <c r="L60" i="1"/>
  <c r="M60" i="1"/>
  <c r="N60" i="1"/>
  <c r="O60" i="1"/>
  <c r="P60" i="1"/>
  <c r="Q60" i="1"/>
  <c r="R60" i="1"/>
  <c r="B61" i="1"/>
  <c r="C61" i="1"/>
  <c r="E61" i="1"/>
  <c r="F61" i="1"/>
  <c r="J61" i="1"/>
  <c r="L61" i="1"/>
  <c r="M61" i="1"/>
  <c r="N61" i="1"/>
  <c r="O61" i="1"/>
  <c r="P61" i="1"/>
  <c r="Q61" i="1"/>
  <c r="R61" i="1"/>
  <c r="B62" i="1"/>
  <c r="C62" i="1"/>
  <c r="E62" i="1"/>
  <c r="F62" i="1"/>
  <c r="J62" i="1"/>
  <c r="L62" i="1"/>
  <c r="M62" i="1"/>
  <c r="N62" i="1"/>
  <c r="O62" i="1"/>
  <c r="P62" i="1"/>
  <c r="Q62" i="1"/>
  <c r="R62" i="1"/>
  <c r="B63" i="1"/>
  <c r="C63" i="1"/>
  <c r="E63" i="1"/>
  <c r="F63" i="1"/>
  <c r="J63" i="1"/>
  <c r="L63" i="1"/>
  <c r="M63" i="1"/>
  <c r="N63" i="1"/>
  <c r="O63" i="1"/>
  <c r="P63" i="1"/>
  <c r="Q63" i="1"/>
  <c r="R63" i="1"/>
  <c r="B64" i="1"/>
  <c r="C64" i="1"/>
  <c r="E64" i="1"/>
  <c r="F64" i="1"/>
  <c r="J64" i="1"/>
  <c r="L64" i="1"/>
  <c r="M64" i="1"/>
  <c r="N64" i="1"/>
  <c r="O64" i="1"/>
  <c r="P64" i="1"/>
  <c r="Q64" i="1"/>
  <c r="R64" i="1"/>
  <c r="B65" i="1"/>
  <c r="C65" i="1"/>
  <c r="E65" i="1"/>
  <c r="F65" i="1"/>
  <c r="J65" i="1"/>
  <c r="L65" i="1"/>
  <c r="M65" i="1"/>
  <c r="N65" i="1"/>
  <c r="O65" i="1"/>
  <c r="P65" i="1"/>
  <c r="Q65" i="1"/>
  <c r="R65" i="1"/>
  <c r="B66" i="1"/>
  <c r="C66" i="1"/>
  <c r="E66" i="1"/>
  <c r="F66" i="1"/>
  <c r="J66" i="1"/>
  <c r="L66" i="1"/>
  <c r="M66" i="1"/>
  <c r="N66" i="1"/>
  <c r="O66" i="1"/>
  <c r="P66" i="1"/>
  <c r="Q66" i="1"/>
  <c r="R66" i="1"/>
  <c r="B67" i="1"/>
  <c r="C67" i="1"/>
  <c r="E67" i="1"/>
  <c r="F67" i="1"/>
  <c r="J67" i="1"/>
  <c r="L67" i="1"/>
  <c r="M67" i="1"/>
  <c r="N67" i="1"/>
  <c r="O67" i="1"/>
  <c r="P67" i="1"/>
  <c r="Q67" i="1"/>
  <c r="R67" i="1"/>
  <c r="B68" i="1"/>
  <c r="C68" i="1"/>
  <c r="E68" i="1"/>
  <c r="F68" i="1"/>
  <c r="J68" i="1"/>
  <c r="L68" i="1"/>
  <c r="M68" i="1"/>
  <c r="N68" i="1"/>
  <c r="O68" i="1"/>
  <c r="P68" i="1"/>
  <c r="Q68" i="1"/>
  <c r="R68" i="1"/>
  <c r="B69" i="1"/>
  <c r="C69" i="1"/>
  <c r="E69" i="1"/>
  <c r="F69" i="1"/>
  <c r="J69" i="1"/>
  <c r="L69" i="1"/>
  <c r="M69" i="1"/>
  <c r="N69" i="1"/>
  <c r="O69" i="1"/>
  <c r="P69" i="1"/>
  <c r="Q69" i="1"/>
  <c r="R69" i="1"/>
  <c r="B70" i="1"/>
  <c r="C70" i="1"/>
  <c r="E70" i="1"/>
  <c r="F70" i="1"/>
  <c r="J70" i="1"/>
  <c r="L70" i="1"/>
  <c r="M70" i="1"/>
  <c r="N70" i="1"/>
  <c r="O70" i="1"/>
  <c r="P70" i="1"/>
  <c r="Q70" i="1"/>
  <c r="R70" i="1"/>
  <c r="B71" i="1"/>
  <c r="C71" i="1"/>
  <c r="E71" i="1"/>
  <c r="F71" i="1"/>
  <c r="J71" i="1"/>
  <c r="L71" i="1"/>
  <c r="M71" i="1"/>
  <c r="N71" i="1"/>
  <c r="O71" i="1"/>
  <c r="P71" i="1"/>
  <c r="Q71" i="1"/>
  <c r="R71" i="1"/>
  <c r="B72" i="1"/>
  <c r="C72" i="1"/>
  <c r="E72" i="1"/>
  <c r="F72" i="1"/>
  <c r="J72" i="1"/>
  <c r="L72" i="1"/>
  <c r="M72" i="1"/>
  <c r="N72" i="1"/>
  <c r="O72" i="1"/>
  <c r="P72" i="1"/>
  <c r="Q72" i="1"/>
  <c r="R72" i="1"/>
  <c r="B73" i="1"/>
  <c r="C73" i="1"/>
  <c r="E73" i="1"/>
  <c r="F73" i="1"/>
  <c r="J73" i="1"/>
  <c r="L73" i="1"/>
  <c r="M73" i="1"/>
  <c r="N73" i="1"/>
  <c r="O73" i="1"/>
  <c r="P73" i="1"/>
  <c r="Q73" i="1"/>
  <c r="R73" i="1"/>
  <c r="B74" i="1"/>
  <c r="C74" i="1"/>
  <c r="E74" i="1"/>
  <c r="F74" i="1"/>
  <c r="J74" i="1"/>
  <c r="L74" i="1"/>
  <c r="M74" i="1"/>
  <c r="N74" i="1"/>
  <c r="O74" i="1"/>
  <c r="P74" i="1"/>
  <c r="Q74" i="1"/>
  <c r="R74" i="1"/>
  <c r="B75" i="1"/>
  <c r="C75" i="1"/>
  <c r="E75" i="1"/>
  <c r="F75" i="1"/>
  <c r="J75" i="1"/>
  <c r="L75" i="1"/>
  <c r="M75" i="1"/>
  <c r="N75" i="1"/>
  <c r="O75" i="1"/>
  <c r="P75" i="1"/>
  <c r="Q75" i="1"/>
  <c r="R75" i="1"/>
  <c r="B76" i="1"/>
  <c r="C76" i="1"/>
  <c r="E76" i="1"/>
  <c r="F76" i="1"/>
  <c r="J76" i="1"/>
  <c r="L76" i="1"/>
  <c r="M76" i="1"/>
  <c r="N76" i="1"/>
  <c r="O76" i="1"/>
  <c r="P76" i="1"/>
  <c r="Q76" i="1"/>
  <c r="R76" i="1"/>
  <c r="B77" i="1"/>
  <c r="C77" i="1"/>
  <c r="E77" i="1"/>
  <c r="F77" i="1"/>
  <c r="J77" i="1"/>
  <c r="L77" i="1"/>
  <c r="M77" i="1"/>
  <c r="N77" i="1"/>
  <c r="O77" i="1"/>
  <c r="P77" i="1"/>
  <c r="Q77" i="1"/>
  <c r="R77" i="1"/>
  <c r="B78" i="1"/>
  <c r="C78" i="1"/>
  <c r="E78" i="1"/>
  <c r="F78" i="1"/>
  <c r="J78" i="1"/>
  <c r="L78" i="1"/>
  <c r="M78" i="1"/>
  <c r="N78" i="1"/>
  <c r="O78" i="1"/>
  <c r="P78" i="1"/>
  <c r="Q78" i="1"/>
  <c r="R78" i="1"/>
  <c r="B79" i="1"/>
  <c r="C79" i="1"/>
  <c r="E79" i="1"/>
  <c r="F79" i="1"/>
  <c r="J79" i="1"/>
  <c r="L79" i="1"/>
  <c r="M79" i="1"/>
  <c r="N79" i="1"/>
  <c r="O79" i="1"/>
  <c r="P79" i="1"/>
  <c r="Q79" i="1"/>
  <c r="R79" i="1"/>
  <c r="B80" i="1"/>
  <c r="C80" i="1"/>
  <c r="E80" i="1"/>
  <c r="F80" i="1"/>
  <c r="J80" i="1"/>
  <c r="L80" i="1"/>
  <c r="M80" i="1"/>
  <c r="N80" i="1"/>
  <c r="O80" i="1"/>
  <c r="P80" i="1"/>
  <c r="Q80" i="1"/>
  <c r="R80" i="1"/>
  <c r="B81" i="1"/>
  <c r="C81" i="1"/>
  <c r="E81" i="1"/>
  <c r="F81" i="1"/>
  <c r="J81" i="1"/>
  <c r="L81" i="1"/>
  <c r="M81" i="1"/>
  <c r="N81" i="1"/>
  <c r="O81" i="1"/>
  <c r="P81" i="1"/>
  <c r="Q81" i="1"/>
  <c r="R81" i="1"/>
  <c r="B82" i="1"/>
  <c r="C82" i="1"/>
  <c r="E82" i="1"/>
  <c r="F82" i="1"/>
  <c r="J82" i="1"/>
  <c r="L82" i="1"/>
  <c r="M82" i="1"/>
  <c r="N82" i="1"/>
  <c r="O82" i="1"/>
  <c r="P82" i="1"/>
  <c r="Q82" i="1"/>
  <c r="R82" i="1"/>
  <c r="B83" i="1"/>
  <c r="C83" i="1"/>
  <c r="E83" i="1"/>
  <c r="F83" i="1"/>
  <c r="J83" i="1"/>
  <c r="L83" i="1"/>
  <c r="M83" i="1"/>
  <c r="N83" i="1"/>
  <c r="O83" i="1"/>
  <c r="P83" i="1"/>
  <c r="Q83" i="1"/>
  <c r="R83" i="1"/>
  <c r="B84" i="1"/>
  <c r="C84" i="1"/>
  <c r="E84" i="1"/>
  <c r="F84" i="1"/>
  <c r="J84" i="1"/>
  <c r="L84" i="1"/>
  <c r="M84" i="1"/>
  <c r="N84" i="1"/>
  <c r="O84" i="1"/>
  <c r="P84" i="1"/>
  <c r="Q84" i="1"/>
  <c r="R84" i="1"/>
  <c r="J85" i="1"/>
  <c r="L85" i="1"/>
  <c r="B89" i="1"/>
  <c r="C89" i="1"/>
  <c r="E89" i="1"/>
  <c r="F89" i="1"/>
  <c r="J89" i="1"/>
  <c r="L89" i="1"/>
  <c r="M89" i="1"/>
  <c r="N89" i="1"/>
  <c r="O89" i="1"/>
  <c r="P89" i="1"/>
  <c r="Q89" i="1"/>
  <c r="R89" i="1"/>
  <c r="B90" i="1"/>
  <c r="C90" i="1"/>
  <c r="E90" i="1"/>
  <c r="F90" i="1"/>
  <c r="J90" i="1"/>
  <c r="L90" i="1"/>
  <c r="M90" i="1"/>
  <c r="N90" i="1"/>
  <c r="O90" i="1"/>
  <c r="P90" i="1"/>
  <c r="Q90" i="1"/>
  <c r="R90" i="1"/>
  <c r="B91" i="1"/>
  <c r="C91" i="1"/>
  <c r="E91" i="1"/>
  <c r="F91" i="1"/>
  <c r="J91" i="1"/>
  <c r="L91" i="1"/>
  <c r="M91" i="1"/>
  <c r="N91" i="1"/>
  <c r="O91" i="1"/>
  <c r="P91" i="1"/>
  <c r="Q91" i="1"/>
  <c r="R91" i="1"/>
  <c r="B92" i="1"/>
  <c r="C92" i="1"/>
  <c r="E92" i="1"/>
  <c r="F92" i="1"/>
  <c r="J92" i="1"/>
  <c r="L92" i="1"/>
  <c r="M92" i="1"/>
  <c r="N92" i="1"/>
  <c r="O92" i="1"/>
  <c r="P92" i="1"/>
  <c r="Q92" i="1"/>
  <c r="R92" i="1"/>
  <c r="B93" i="1"/>
  <c r="C93" i="1"/>
  <c r="E93" i="1"/>
  <c r="F93" i="1"/>
  <c r="J93" i="1"/>
  <c r="L93" i="1"/>
  <c r="M93" i="1"/>
  <c r="N93" i="1"/>
  <c r="O93" i="1"/>
  <c r="P93" i="1"/>
  <c r="Q93" i="1"/>
  <c r="R93" i="1"/>
  <c r="B94" i="1"/>
  <c r="C94" i="1"/>
  <c r="E94" i="1"/>
  <c r="F94" i="1"/>
  <c r="J94" i="1"/>
  <c r="L94" i="1"/>
  <c r="M94" i="1"/>
  <c r="N94" i="1"/>
  <c r="O94" i="1"/>
  <c r="P94" i="1"/>
  <c r="Q94" i="1"/>
  <c r="R94" i="1"/>
  <c r="B95" i="1"/>
  <c r="C95" i="1"/>
  <c r="E95" i="1"/>
  <c r="F95" i="1"/>
  <c r="J95" i="1"/>
  <c r="L95" i="1"/>
  <c r="M95" i="1"/>
  <c r="N95" i="1"/>
  <c r="O95" i="1"/>
  <c r="P95" i="1"/>
  <c r="Q95" i="1"/>
  <c r="R95" i="1"/>
  <c r="B96" i="1"/>
  <c r="C96" i="1"/>
  <c r="E96" i="1"/>
  <c r="F96" i="1"/>
  <c r="J96" i="1"/>
  <c r="L96" i="1"/>
  <c r="M96" i="1"/>
  <c r="N96" i="1"/>
  <c r="O96" i="1"/>
  <c r="P96" i="1"/>
  <c r="Q96" i="1"/>
  <c r="R96" i="1"/>
  <c r="B97" i="1"/>
  <c r="C97" i="1"/>
  <c r="E97" i="1"/>
  <c r="F97" i="1"/>
  <c r="J97" i="1"/>
  <c r="L97" i="1"/>
  <c r="M97" i="1"/>
  <c r="N97" i="1"/>
  <c r="O97" i="1"/>
  <c r="P97" i="1"/>
  <c r="Q97" i="1"/>
  <c r="R97" i="1"/>
  <c r="B98" i="1"/>
  <c r="C98" i="1"/>
  <c r="E98" i="1"/>
  <c r="F98" i="1"/>
  <c r="J98" i="1"/>
  <c r="L98" i="1"/>
  <c r="M98" i="1"/>
  <c r="N98" i="1"/>
  <c r="O98" i="1"/>
  <c r="P98" i="1"/>
  <c r="Q98" i="1"/>
  <c r="R98" i="1"/>
  <c r="B99" i="1"/>
  <c r="C99" i="1"/>
  <c r="E99" i="1"/>
  <c r="F99" i="1"/>
  <c r="J99" i="1"/>
  <c r="L99" i="1"/>
  <c r="M99" i="1"/>
  <c r="N99" i="1"/>
  <c r="O99" i="1"/>
  <c r="P99" i="1"/>
  <c r="Q99" i="1"/>
  <c r="R99" i="1"/>
  <c r="B100" i="1"/>
  <c r="C100" i="1"/>
  <c r="E100" i="1"/>
  <c r="F100" i="1"/>
  <c r="J100" i="1"/>
  <c r="L100" i="1"/>
  <c r="M100" i="1"/>
  <c r="N100" i="1"/>
  <c r="O100" i="1"/>
  <c r="P100" i="1"/>
  <c r="Q100" i="1"/>
  <c r="R100" i="1"/>
  <c r="B101" i="1"/>
  <c r="C101" i="1"/>
  <c r="E101" i="1"/>
  <c r="F101" i="1"/>
  <c r="J101" i="1"/>
  <c r="L101" i="1"/>
  <c r="M101" i="1"/>
  <c r="N101" i="1"/>
  <c r="O101" i="1"/>
  <c r="P101" i="1"/>
  <c r="Q101" i="1"/>
  <c r="R101" i="1"/>
  <c r="B102" i="1"/>
  <c r="C102" i="1"/>
  <c r="E102" i="1"/>
  <c r="F102" i="1"/>
  <c r="J102" i="1"/>
  <c r="L102" i="1"/>
  <c r="M102" i="1"/>
  <c r="N102" i="1"/>
  <c r="O102" i="1"/>
  <c r="P102" i="1"/>
  <c r="Q102" i="1"/>
  <c r="R102" i="1"/>
  <c r="B103" i="1"/>
  <c r="C103" i="1"/>
  <c r="E103" i="1"/>
  <c r="F103" i="1"/>
  <c r="J103" i="1"/>
  <c r="L103" i="1"/>
  <c r="M103" i="1"/>
  <c r="N103" i="1"/>
  <c r="O103" i="1"/>
  <c r="P103" i="1"/>
  <c r="Q103" i="1"/>
  <c r="R103" i="1"/>
  <c r="B104" i="1"/>
  <c r="C104" i="1"/>
  <c r="E104" i="1"/>
  <c r="F104" i="1"/>
  <c r="J104" i="1"/>
  <c r="L104" i="1"/>
  <c r="M104" i="1"/>
  <c r="N104" i="1"/>
  <c r="O104" i="1"/>
  <c r="P104" i="1"/>
  <c r="Q104" i="1"/>
  <c r="R104" i="1"/>
  <c r="B105" i="1"/>
  <c r="C105" i="1"/>
  <c r="E105" i="1"/>
  <c r="F105" i="1"/>
  <c r="J105" i="1"/>
  <c r="L105" i="1"/>
  <c r="M105" i="1"/>
  <c r="N105" i="1"/>
  <c r="O105" i="1"/>
  <c r="P105" i="1"/>
  <c r="Q105" i="1"/>
  <c r="R105" i="1"/>
  <c r="B106" i="1"/>
  <c r="C106" i="1"/>
  <c r="E106" i="1"/>
  <c r="F106" i="1"/>
  <c r="J106" i="1"/>
  <c r="L106" i="1"/>
  <c r="M106" i="1"/>
  <c r="N106" i="1"/>
  <c r="O106" i="1"/>
  <c r="P106" i="1"/>
  <c r="Q106" i="1"/>
  <c r="R106" i="1"/>
  <c r="B107" i="1"/>
  <c r="C107" i="1"/>
  <c r="E107" i="1"/>
  <c r="F107" i="1"/>
  <c r="J107" i="1"/>
  <c r="L107" i="1"/>
  <c r="M107" i="1"/>
  <c r="N107" i="1"/>
  <c r="O107" i="1"/>
  <c r="P107" i="1"/>
  <c r="Q107" i="1"/>
  <c r="R107" i="1"/>
  <c r="B108" i="1"/>
  <c r="C108" i="1"/>
  <c r="E108" i="1"/>
  <c r="F108" i="1"/>
  <c r="J108" i="1"/>
  <c r="L108" i="1"/>
  <c r="M108" i="1"/>
  <c r="N108" i="1"/>
  <c r="O108" i="1"/>
  <c r="P108" i="1"/>
  <c r="Q108" i="1"/>
  <c r="R108" i="1"/>
  <c r="B109" i="1"/>
  <c r="C109" i="1"/>
  <c r="E109" i="1"/>
  <c r="F109" i="1"/>
  <c r="J109" i="1"/>
  <c r="L109" i="1"/>
  <c r="M109" i="1"/>
  <c r="N109" i="1"/>
  <c r="O109" i="1"/>
  <c r="P109" i="1"/>
  <c r="Q109" i="1"/>
  <c r="R109" i="1"/>
  <c r="B110" i="1"/>
  <c r="C110" i="1"/>
  <c r="E110" i="1"/>
  <c r="F110" i="1"/>
  <c r="J110" i="1"/>
  <c r="L110" i="1"/>
  <c r="M110" i="1"/>
  <c r="N110" i="1"/>
  <c r="O110" i="1"/>
  <c r="P110" i="1"/>
  <c r="Q110" i="1"/>
  <c r="R110" i="1"/>
  <c r="B111" i="1"/>
  <c r="C111" i="1"/>
  <c r="E111" i="1"/>
  <c r="F111" i="1"/>
  <c r="J111" i="1"/>
  <c r="L111" i="1"/>
  <c r="M111" i="1"/>
  <c r="N111" i="1"/>
  <c r="O111" i="1"/>
  <c r="P111" i="1"/>
  <c r="Q111" i="1"/>
  <c r="R111" i="1"/>
  <c r="B112" i="1"/>
  <c r="C112" i="1"/>
  <c r="E112" i="1"/>
  <c r="F112" i="1"/>
  <c r="J112" i="1"/>
  <c r="L112" i="1"/>
  <c r="M112" i="1"/>
  <c r="N112" i="1"/>
  <c r="O112" i="1"/>
  <c r="P112" i="1"/>
  <c r="Q112" i="1"/>
  <c r="R112" i="1"/>
  <c r="B113" i="1"/>
  <c r="C113" i="1"/>
  <c r="E113" i="1"/>
  <c r="F113" i="1"/>
  <c r="J113" i="1"/>
  <c r="L113" i="1"/>
  <c r="M113" i="1"/>
  <c r="N113" i="1"/>
  <c r="O113" i="1"/>
  <c r="P113" i="1"/>
  <c r="Q113" i="1"/>
  <c r="R113" i="1"/>
  <c r="B114" i="1"/>
  <c r="C114" i="1"/>
  <c r="E114" i="1"/>
  <c r="F114" i="1"/>
  <c r="J114" i="1"/>
  <c r="L114" i="1"/>
  <c r="M114" i="1"/>
  <c r="N114" i="1"/>
  <c r="O114" i="1"/>
  <c r="P114" i="1"/>
  <c r="Q114" i="1"/>
  <c r="R114" i="1"/>
  <c r="B115" i="1"/>
  <c r="C115" i="1"/>
  <c r="E115" i="1"/>
  <c r="F115" i="1"/>
  <c r="J115" i="1"/>
  <c r="L115" i="1"/>
  <c r="M115" i="1"/>
  <c r="N115" i="1"/>
  <c r="O115" i="1"/>
  <c r="P115" i="1"/>
  <c r="Q115" i="1"/>
  <c r="R115" i="1"/>
  <c r="B116" i="1"/>
  <c r="C116" i="1"/>
  <c r="E116" i="1"/>
  <c r="F116" i="1"/>
  <c r="J116" i="1"/>
  <c r="L116" i="1"/>
  <c r="M116" i="1"/>
  <c r="N116" i="1"/>
  <c r="O116" i="1"/>
  <c r="P116" i="1"/>
  <c r="Q116" i="1"/>
  <c r="R116" i="1"/>
  <c r="B117" i="1"/>
  <c r="C117" i="1"/>
  <c r="E117" i="1"/>
  <c r="F117" i="1"/>
  <c r="J117" i="1"/>
  <c r="L117" i="1"/>
  <c r="M117" i="1"/>
  <c r="N117" i="1"/>
  <c r="O117" i="1"/>
  <c r="P117" i="1"/>
  <c r="Q117" i="1"/>
  <c r="R117" i="1"/>
  <c r="B118" i="1"/>
  <c r="C118" i="1"/>
  <c r="E118" i="1"/>
  <c r="F118" i="1"/>
  <c r="J118" i="1"/>
  <c r="L118" i="1"/>
  <c r="M118" i="1"/>
  <c r="N118" i="1"/>
  <c r="O118" i="1"/>
  <c r="P118" i="1"/>
  <c r="Q118" i="1"/>
  <c r="R118" i="1"/>
  <c r="B119" i="1"/>
  <c r="C119" i="1"/>
  <c r="E119" i="1"/>
  <c r="F119" i="1"/>
  <c r="J119" i="1"/>
  <c r="L119" i="1"/>
  <c r="M119" i="1"/>
  <c r="N119" i="1"/>
  <c r="O119" i="1"/>
  <c r="P119" i="1"/>
  <c r="Q119" i="1"/>
  <c r="R119" i="1"/>
  <c r="B120" i="1"/>
  <c r="C120" i="1"/>
  <c r="E120" i="1"/>
  <c r="F120" i="1"/>
  <c r="J120" i="1"/>
  <c r="L120" i="1"/>
  <c r="M120" i="1"/>
  <c r="N120" i="1"/>
  <c r="O120" i="1"/>
  <c r="P120" i="1"/>
  <c r="Q120" i="1"/>
  <c r="R120" i="1"/>
  <c r="B121" i="1"/>
  <c r="C121" i="1"/>
  <c r="E121" i="1"/>
  <c r="F121" i="1"/>
  <c r="J121" i="1"/>
  <c r="L121" i="1"/>
  <c r="M121" i="1"/>
  <c r="N121" i="1"/>
  <c r="O121" i="1"/>
  <c r="P121" i="1"/>
  <c r="Q121" i="1"/>
  <c r="R121" i="1"/>
  <c r="B122" i="1"/>
  <c r="C122" i="1"/>
  <c r="E122" i="1"/>
  <c r="F122" i="1"/>
  <c r="J122" i="1"/>
  <c r="L122" i="1"/>
  <c r="M122" i="1"/>
  <c r="N122" i="1"/>
  <c r="O122" i="1"/>
  <c r="P122" i="1"/>
  <c r="Q122" i="1"/>
  <c r="R122" i="1"/>
  <c r="B123" i="1"/>
  <c r="C123" i="1"/>
  <c r="E123" i="1"/>
  <c r="F123" i="1"/>
  <c r="J123" i="1"/>
  <c r="L123" i="1"/>
  <c r="M123" i="1"/>
  <c r="N123" i="1"/>
  <c r="O123" i="1"/>
  <c r="P123" i="1"/>
  <c r="Q123" i="1"/>
  <c r="R123" i="1"/>
  <c r="B124" i="1"/>
  <c r="C124" i="1"/>
  <c r="E124" i="1"/>
  <c r="F124" i="1"/>
  <c r="J124" i="1"/>
  <c r="L124" i="1"/>
  <c r="M124" i="1"/>
  <c r="N124" i="1"/>
  <c r="O124" i="1"/>
  <c r="P124" i="1"/>
  <c r="Q124" i="1"/>
  <c r="R124" i="1"/>
  <c r="B125" i="1"/>
  <c r="C125" i="1"/>
  <c r="E125" i="1"/>
  <c r="F125" i="1"/>
  <c r="J125" i="1"/>
  <c r="L125" i="1"/>
  <c r="M125" i="1"/>
  <c r="N125" i="1"/>
  <c r="O125" i="1"/>
  <c r="P125" i="1"/>
  <c r="Q125" i="1"/>
  <c r="R125" i="1"/>
  <c r="B126" i="1"/>
  <c r="C126" i="1"/>
  <c r="E126" i="1"/>
  <c r="F126" i="1"/>
  <c r="J126" i="1"/>
  <c r="L126" i="1"/>
  <c r="M126" i="1"/>
  <c r="N126" i="1"/>
  <c r="O126" i="1"/>
  <c r="P126" i="1"/>
  <c r="Q126" i="1"/>
  <c r="R126" i="1"/>
  <c r="B127" i="1"/>
  <c r="C127" i="1"/>
  <c r="E127" i="1"/>
  <c r="F127" i="1"/>
  <c r="J127" i="1"/>
  <c r="L127" i="1"/>
  <c r="M127" i="1"/>
  <c r="N127" i="1"/>
  <c r="O127" i="1"/>
  <c r="P127" i="1"/>
  <c r="Q127" i="1"/>
  <c r="R127" i="1"/>
  <c r="B128" i="1"/>
  <c r="C128" i="1"/>
  <c r="E128" i="1"/>
  <c r="F128" i="1"/>
  <c r="J128" i="1"/>
  <c r="L128" i="1"/>
  <c r="M128" i="1"/>
  <c r="N128" i="1"/>
  <c r="O128" i="1"/>
  <c r="P128" i="1"/>
  <c r="Q128" i="1"/>
  <c r="R128" i="1"/>
  <c r="B129" i="1"/>
  <c r="C129" i="1"/>
  <c r="E129" i="1"/>
  <c r="F129" i="1"/>
  <c r="J129" i="1"/>
  <c r="L129" i="1"/>
  <c r="M129" i="1"/>
  <c r="N129" i="1"/>
  <c r="O129" i="1"/>
  <c r="P129" i="1"/>
  <c r="Q129" i="1"/>
  <c r="R129" i="1"/>
  <c r="B130" i="1"/>
  <c r="C130" i="1"/>
  <c r="E130" i="1"/>
  <c r="F130" i="1"/>
  <c r="J130" i="1"/>
  <c r="L130" i="1"/>
  <c r="M130" i="1"/>
  <c r="N130" i="1"/>
  <c r="O130" i="1"/>
  <c r="P130" i="1"/>
  <c r="Q130" i="1"/>
  <c r="R130" i="1"/>
  <c r="B131" i="1"/>
  <c r="C131" i="1"/>
  <c r="E131" i="1"/>
  <c r="F131" i="1"/>
  <c r="J131" i="1"/>
  <c r="L131" i="1"/>
  <c r="M131" i="1"/>
  <c r="N131" i="1"/>
  <c r="O131" i="1"/>
  <c r="P131" i="1"/>
  <c r="Q131" i="1"/>
  <c r="R131" i="1"/>
  <c r="B132" i="1"/>
  <c r="C132" i="1"/>
  <c r="E132" i="1"/>
  <c r="F132" i="1"/>
  <c r="J132" i="1"/>
  <c r="L132" i="1"/>
  <c r="M132" i="1"/>
  <c r="N132" i="1"/>
  <c r="O132" i="1"/>
  <c r="P132" i="1"/>
  <c r="Q132" i="1"/>
  <c r="R132" i="1"/>
  <c r="B133" i="1"/>
  <c r="C133" i="1"/>
  <c r="E133" i="1"/>
  <c r="F133" i="1"/>
  <c r="J133" i="1"/>
  <c r="L133" i="1"/>
  <c r="M133" i="1"/>
  <c r="N133" i="1"/>
  <c r="O133" i="1"/>
  <c r="P133" i="1"/>
  <c r="Q133" i="1"/>
  <c r="R133" i="1"/>
  <c r="B134" i="1"/>
  <c r="C134" i="1"/>
  <c r="E134" i="1"/>
  <c r="F134" i="1"/>
  <c r="J134" i="1"/>
  <c r="L134" i="1"/>
  <c r="M134" i="1"/>
  <c r="N134" i="1"/>
  <c r="O134" i="1"/>
  <c r="P134" i="1"/>
  <c r="Q134" i="1"/>
  <c r="R134" i="1"/>
  <c r="B135" i="1"/>
  <c r="C135" i="1"/>
  <c r="E135" i="1"/>
  <c r="F135" i="1"/>
  <c r="J135" i="1"/>
  <c r="L135" i="1"/>
  <c r="M135" i="1"/>
  <c r="N135" i="1"/>
  <c r="O135" i="1"/>
  <c r="P135" i="1"/>
  <c r="Q135" i="1"/>
  <c r="R135" i="1"/>
  <c r="B136" i="1"/>
  <c r="C136" i="1"/>
  <c r="E136" i="1"/>
  <c r="F136" i="1"/>
  <c r="J136" i="1"/>
  <c r="L136" i="1"/>
  <c r="M136" i="1"/>
  <c r="N136" i="1"/>
  <c r="O136" i="1"/>
  <c r="P136" i="1"/>
  <c r="Q136" i="1"/>
  <c r="R136" i="1"/>
  <c r="B137" i="1"/>
  <c r="C137" i="1"/>
  <c r="E137" i="1"/>
  <c r="F137" i="1"/>
  <c r="J137" i="1"/>
  <c r="L137" i="1"/>
  <c r="M137" i="1"/>
  <c r="N137" i="1"/>
  <c r="O137" i="1"/>
  <c r="P137" i="1"/>
  <c r="Q137" i="1"/>
  <c r="R137" i="1"/>
  <c r="B138" i="1"/>
  <c r="C138" i="1"/>
  <c r="E138" i="1"/>
  <c r="F138" i="1"/>
  <c r="J138" i="1"/>
  <c r="L138" i="1"/>
  <c r="M138" i="1"/>
  <c r="N138" i="1"/>
  <c r="O138" i="1"/>
  <c r="P138" i="1"/>
  <c r="Q138" i="1"/>
  <c r="R138" i="1"/>
  <c r="B139" i="1"/>
  <c r="C139" i="1"/>
  <c r="E139" i="1"/>
  <c r="F139" i="1"/>
  <c r="J139" i="1"/>
  <c r="L139" i="1"/>
  <c r="M139" i="1"/>
  <c r="N139" i="1"/>
  <c r="O139" i="1"/>
  <c r="P139" i="1"/>
  <c r="Q139" i="1"/>
  <c r="R139" i="1"/>
  <c r="J140" i="1"/>
  <c r="L140" i="1"/>
  <c r="B144" i="1"/>
  <c r="C144" i="1"/>
  <c r="E144" i="1"/>
  <c r="F144" i="1"/>
  <c r="J144" i="1"/>
  <c r="L144" i="1"/>
  <c r="M144" i="1"/>
  <c r="N144" i="1"/>
  <c r="O144" i="1"/>
  <c r="P144" i="1"/>
  <c r="Q144" i="1"/>
  <c r="R144" i="1"/>
  <c r="B145" i="1"/>
  <c r="C145" i="1"/>
  <c r="E145" i="1"/>
  <c r="F145" i="1"/>
  <c r="J145" i="1"/>
  <c r="L145" i="1"/>
  <c r="M145" i="1"/>
  <c r="N145" i="1"/>
  <c r="O145" i="1"/>
  <c r="P145" i="1"/>
  <c r="Q145" i="1"/>
  <c r="R145" i="1"/>
  <c r="B146" i="1"/>
  <c r="C146" i="1"/>
  <c r="E146" i="1"/>
  <c r="F146" i="1"/>
  <c r="J146" i="1"/>
  <c r="L146" i="1"/>
  <c r="M146" i="1"/>
  <c r="N146" i="1"/>
  <c r="O146" i="1"/>
  <c r="P146" i="1"/>
  <c r="Q146" i="1"/>
  <c r="R146" i="1"/>
  <c r="B147" i="1"/>
  <c r="C147" i="1"/>
  <c r="E147" i="1"/>
  <c r="F147" i="1"/>
  <c r="J147" i="1"/>
  <c r="L147" i="1"/>
  <c r="M147" i="1"/>
  <c r="N147" i="1"/>
  <c r="O147" i="1"/>
  <c r="P147" i="1"/>
  <c r="Q147" i="1"/>
  <c r="R147" i="1"/>
  <c r="B148" i="1"/>
  <c r="C148" i="1"/>
  <c r="E148" i="1"/>
  <c r="F148" i="1"/>
  <c r="J148" i="1"/>
  <c r="L148" i="1"/>
  <c r="M148" i="1"/>
  <c r="N148" i="1"/>
  <c r="O148" i="1"/>
  <c r="P148" i="1"/>
  <c r="Q148" i="1"/>
  <c r="R148" i="1"/>
  <c r="B149" i="1"/>
  <c r="C149" i="1"/>
  <c r="E149" i="1"/>
  <c r="F149" i="1"/>
  <c r="J149" i="1"/>
  <c r="L149" i="1"/>
  <c r="M149" i="1"/>
  <c r="N149" i="1"/>
  <c r="O149" i="1"/>
  <c r="P149" i="1"/>
  <c r="Q149" i="1"/>
  <c r="R149" i="1"/>
  <c r="B150" i="1"/>
  <c r="C150" i="1"/>
  <c r="E150" i="1"/>
  <c r="F150" i="1"/>
  <c r="J150" i="1"/>
  <c r="L150" i="1"/>
  <c r="M150" i="1"/>
  <c r="N150" i="1"/>
  <c r="O150" i="1"/>
  <c r="P150" i="1"/>
  <c r="Q150" i="1"/>
  <c r="R150" i="1"/>
  <c r="B151" i="1"/>
  <c r="C151" i="1"/>
  <c r="E151" i="1"/>
  <c r="F151" i="1"/>
  <c r="J151" i="1"/>
  <c r="L151" i="1"/>
  <c r="M151" i="1"/>
  <c r="N151" i="1"/>
  <c r="O151" i="1"/>
  <c r="P151" i="1"/>
  <c r="Q151" i="1"/>
  <c r="R151" i="1"/>
  <c r="B152" i="1"/>
  <c r="C152" i="1"/>
  <c r="E152" i="1"/>
  <c r="F152" i="1"/>
  <c r="J152" i="1"/>
  <c r="L152" i="1"/>
  <c r="M152" i="1"/>
  <c r="N152" i="1"/>
  <c r="O152" i="1"/>
  <c r="P152" i="1"/>
  <c r="Q152" i="1"/>
  <c r="R152" i="1"/>
  <c r="B153" i="1"/>
  <c r="C153" i="1"/>
  <c r="E153" i="1"/>
  <c r="F153" i="1"/>
  <c r="J153" i="1"/>
  <c r="L153" i="1"/>
  <c r="M153" i="1"/>
  <c r="N153" i="1"/>
  <c r="O153" i="1"/>
  <c r="P153" i="1"/>
  <c r="Q153" i="1"/>
  <c r="R153" i="1"/>
  <c r="B154" i="1"/>
  <c r="C154" i="1"/>
  <c r="E154" i="1"/>
  <c r="F154" i="1"/>
  <c r="J154" i="1"/>
  <c r="L154" i="1"/>
  <c r="M154" i="1"/>
  <c r="N154" i="1"/>
  <c r="O154" i="1"/>
  <c r="P154" i="1"/>
  <c r="Q154" i="1"/>
  <c r="R154" i="1"/>
  <c r="B155" i="1"/>
  <c r="C155" i="1"/>
  <c r="E155" i="1"/>
  <c r="F155" i="1"/>
  <c r="J155" i="1"/>
  <c r="L155" i="1"/>
  <c r="M155" i="1"/>
  <c r="N155" i="1"/>
  <c r="O155" i="1"/>
  <c r="P155" i="1"/>
  <c r="Q155" i="1"/>
  <c r="R155" i="1"/>
  <c r="B156" i="1"/>
  <c r="C156" i="1"/>
  <c r="E156" i="1"/>
  <c r="F156" i="1"/>
  <c r="J156" i="1"/>
  <c r="L156" i="1"/>
  <c r="M156" i="1"/>
  <c r="N156" i="1"/>
  <c r="O156" i="1"/>
  <c r="P156" i="1"/>
  <c r="Q156" i="1"/>
  <c r="R156" i="1"/>
  <c r="B157" i="1"/>
  <c r="C157" i="1"/>
  <c r="E157" i="1"/>
  <c r="F157" i="1"/>
  <c r="J157" i="1"/>
  <c r="L157" i="1"/>
  <c r="M157" i="1"/>
  <c r="N157" i="1"/>
  <c r="O157" i="1"/>
  <c r="P157" i="1"/>
  <c r="Q157" i="1"/>
  <c r="R157" i="1"/>
  <c r="B158" i="1"/>
  <c r="C158" i="1"/>
  <c r="E158" i="1"/>
  <c r="F158" i="1"/>
  <c r="J158" i="1"/>
  <c r="L158" i="1"/>
  <c r="M158" i="1"/>
  <c r="N158" i="1"/>
  <c r="O158" i="1"/>
  <c r="P158" i="1"/>
  <c r="Q158" i="1"/>
  <c r="R158" i="1"/>
  <c r="B159" i="1"/>
  <c r="C159" i="1"/>
  <c r="E159" i="1"/>
  <c r="F159" i="1"/>
  <c r="J159" i="1"/>
  <c r="L159" i="1"/>
  <c r="M159" i="1"/>
  <c r="N159" i="1"/>
  <c r="O159" i="1"/>
  <c r="P159" i="1"/>
  <c r="Q159" i="1"/>
  <c r="R159" i="1"/>
  <c r="B160" i="1"/>
  <c r="C160" i="1"/>
  <c r="E160" i="1"/>
  <c r="F160" i="1"/>
  <c r="J160" i="1"/>
  <c r="L160" i="1"/>
  <c r="M160" i="1"/>
  <c r="N160" i="1"/>
  <c r="O160" i="1"/>
  <c r="P160" i="1"/>
  <c r="Q160" i="1"/>
  <c r="R160" i="1"/>
  <c r="B161" i="1"/>
  <c r="C161" i="1"/>
  <c r="E161" i="1"/>
  <c r="F161" i="1"/>
  <c r="J161" i="1"/>
  <c r="L161" i="1"/>
  <c r="M161" i="1"/>
  <c r="N161" i="1"/>
  <c r="O161" i="1"/>
  <c r="P161" i="1"/>
  <c r="Q161" i="1"/>
  <c r="R161" i="1"/>
  <c r="B162" i="1"/>
  <c r="C162" i="1"/>
  <c r="E162" i="1"/>
  <c r="F162" i="1"/>
  <c r="J162" i="1"/>
  <c r="L162" i="1"/>
  <c r="M162" i="1"/>
  <c r="N162" i="1"/>
  <c r="O162" i="1"/>
  <c r="P162" i="1"/>
  <c r="Q162" i="1"/>
  <c r="R162" i="1"/>
  <c r="B163" i="1"/>
  <c r="C163" i="1"/>
  <c r="E163" i="1"/>
  <c r="F163" i="1"/>
  <c r="J163" i="1"/>
  <c r="L163" i="1"/>
  <c r="M163" i="1"/>
  <c r="N163" i="1"/>
  <c r="O163" i="1"/>
  <c r="P163" i="1"/>
  <c r="Q163" i="1"/>
  <c r="R163" i="1"/>
  <c r="B164" i="1"/>
  <c r="C164" i="1"/>
  <c r="E164" i="1"/>
  <c r="F164" i="1"/>
  <c r="J164" i="1"/>
  <c r="L164" i="1"/>
  <c r="M164" i="1"/>
  <c r="N164" i="1"/>
  <c r="O164" i="1"/>
  <c r="P164" i="1"/>
  <c r="Q164" i="1"/>
  <c r="R164" i="1"/>
  <c r="B165" i="1"/>
  <c r="C165" i="1"/>
  <c r="E165" i="1"/>
  <c r="F165" i="1"/>
  <c r="J165" i="1"/>
  <c r="L165" i="1"/>
  <c r="M165" i="1"/>
  <c r="N165" i="1"/>
  <c r="O165" i="1"/>
  <c r="P165" i="1"/>
  <c r="Q165" i="1"/>
  <c r="R165" i="1"/>
  <c r="B166" i="1"/>
  <c r="C166" i="1"/>
  <c r="E166" i="1"/>
  <c r="F166" i="1"/>
  <c r="J166" i="1"/>
  <c r="L166" i="1"/>
  <c r="M166" i="1"/>
  <c r="N166" i="1"/>
  <c r="O166" i="1"/>
  <c r="P166" i="1"/>
  <c r="Q166" i="1"/>
  <c r="R166" i="1"/>
  <c r="B167" i="1"/>
  <c r="C167" i="1"/>
  <c r="E167" i="1"/>
  <c r="F167" i="1"/>
  <c r="J167" i="1"/>
  <c r="L167" i="1"/>
  <c r="M167" i="1"/>
  <c r="N167" i="1"/>
  <c r="O167" i="1"/>
  <c r="P167" i="1"/>
  <c r="Q167" i="1"/>
  <c r="R167" i="1"/>
  <c r="B168" i="1"/>
  <c r="C168" i="1"/>
  <c r="E168" i="1"/>
  <c r="F168" i="1"/>
  <c r="J168" i="1"/>
  <c r="L168" i="1"/>
  <c r="M168" i="1"/>
  <c r="N168" i="1"/>
  <c r="O168" i="1"/>
  <c r="P168" i="1"/>
  <c r="Q168" i="1"/>
  <c r="R168" i="1"/>
  <c r="B169" i="1"/>
  <c r="C169" i="1"/>
  <c r="E169" i="1"/>
  <c r="F169" i="1"/>
  <c r="J169" i="1"/>
  <c r="L169" i="1"/>
  <c r="M169" i="1"/>
  <c r="N169" i="1"/>
  <c r="O169" i="1"/>
  <c r="P169" i="1"/>
  <c r="Q169" i="1"/>
  <c r="R169" i="1"/>
  <c r="B170" i="1"/>
  <c r="C170" i="1"/>
  <c r="E170" i="1"/>
  <c r="F170" i="1"/>
  <c r="J170" i="1"/>
  <c r="L170" i="1"/>
  <c r="M170" i="1"/>
  <c r="N170" i="1"/>
  <c r="O170" i="1"/>
  <c r="P170" i="1"/>
  <c r="Q170" i="1"/>
  <c r="R170" i="1"/>
  <c r="B171" i="1"/>
  <c r="C171" i="1"/>
  <c r="E171" i="1"/>
  <c r="F171" i="1"/>
  <c r="J171" i="1"/>
  <c r="L171" i="1"/>
  <c r="M171" i="1"/>
  <c r="N171" i="1"/>
  <c r="O171" i="1"/>
  <c r="P171" i="1"/>
  <c r="Q171" i="1"/>
  <c r="R171" i="1"/>
  <c r="B172" i="1"/>
  <c r="C172" i="1"/>
  <c r="E172" i="1"/>
  <c r="F172" i="1"/>
  <c r="J172" i="1"/>
  <c r="L172" i="1"/>
  <c r="M172" i="1"/>
  <c r="N172" i="1"/>
  <c r="O172" i="1"/>
  <c r="P172" i="1"/>
  <c r="Q172" i="1"/>
  <c r="R172" i="1"/>
  <c r="B173" i="1"/>
  <c r="C173" i="1"/>
  <c r="E173" i="1"/>
  <c r="F173" i="1"/>
  <c r="J173" i="1"/>
  <c r="L173" i="1"/>
  <c r="M173" i="1"/>
  <c r="N173" i="1"/>
  <c r="O173" i="1"/>
  <c r="P173" i="1"/>
  <c r="Q173" i="1"/>
  <c r="R173" i="1"/>
  <c r="B174" i="1"/>
  <c r="C174" i="1"/>
  <c r="E174" i="1"/>
  <c r="F174" i="1"/>
  <c r="J174" i="1"/>
  <c r="L174" i="1"/>
  <c r="M174" i="1"/>
  <c r="N174" i="1"/>
  <c r="O174" i="1"/>
  <c r="P174" i="1"/>
  <c r="Q174" i="1"/>
  <c r="R174" i="1"/>
  <c r="B175" i="1"/>
  <c r="C175" i="1"/>
  <c r="E175" i="1"/>
  <c r="F175" i="1"/>
  <c r="J175" i="1"/>
  <c r="L175" i="1"/>
  <c r="M175" i="1"/>
  <c r="N175" i="1"/>
  <c r="O175" i="1"/>
  <c r="P175" i="1"/>
  <c r="Q175" i="1"/>
  <c r="R175" i="1"/>
  <c r="B176" i="1"/>
  <c r="C176" i="1"/>
  <c r="E176" i="1"/>
  <c r="F176" i="1"/>
  <c r="J176" i="1"/>
  <c r="L176" i="1"/>
  <c r="M176" i="1"/>
  <c r="N176" i="1"/>
  <c r="O176" i="1"/>
  <c r="P176" i="1"/>
  <c r="Q176" i="1"/>
  <c r="R176" i="1"/>
  <c r="B177" i="1"/>
  <c r="C177" i="1"/>
  <c r="E177" i="1"/>
  <c r="F177" i="1"/>
  <c r="J177" i="1"/>
  <c r="L177" i="1"/>
  <c r="M177" i="1"/>
  <c r="N177" i="1"/>
  <c r="O177" i="1"/>
  <c r="P177" i="1"/>
  <c r="Q177" i="1"/>
  <c r="R177" i="1"/>
  <c r="B178" i="1"/>
  <c r="C178" i="1"/>
  <c r="E178" i="1"/>
  <c r="F178" i="1"/>
  <c r="J178" i="1"/>
  <c r="L178" i="1"/>
  <c r="M178" i="1"/>
  <c r="N178" i="1"/>
  <c r="O178" i="1"/>
  <c r="P178" i="1"/>
  <c r="Q178" i="1"/>
  <c r="R178" i="1"/>
  <c r="B179" i="1"/>
  <c r="C179" i="1"/>
  <c r="E179" i="1"/>
  <c r="F179" i="1"/>
  <c r="J179" i="1"/>
  <c r="L179" i="1"/>
  <c r="M179" i="1"/>
  <c r="N179" i="1"/>
  <c r="O179" i="1"/>
  <c r="P179" i="1"/>
  <c r="Q179" i="1"/>
  <c r="R179" i="1"/>
  <c r="B180" i="1"/>
  <c r="C180" i="1"/>
  <c r="E180" i="1"/>
  <c r="F180" i="1"/>
  <c r="J180" i="1"/>
  <c r="L180" i="1"/>
  <c r="M180" i="1"/>
  <c r="N180" i="1"/>
  <c r="O180" i="1"/>
  <c r="P180" i="1"/>
  <c r="Q180" i="1"/>
  <c r="R180" i="1"/>
  <c r="B181" i="1"/>
  <c r="C181" i="1"/>
  <c r="E181" i="1"/>
  <c r="F181" i="1"/>
  <c r="J181" i="1"/>
  <c r="L181" i="1"/>
  <c r="M181" i="1"/>
  <c r="N181" i="1"/>
  <c r="O181" i="1"/>
  <c r="P181" i="1"/>
  <c r="Q181" i="1"/>
  <c r="R181" i="1"/>
  <c r="B182" i="1"/>
  <c r="C182" i="1"/>
  <c r="E182" i="1"/>
  <c r="F182" i="1"/>
  <c r="J182" i="1"/>
  <c r="L182" i="1"/>
  <c r="M182" i="1"/>
  <c r="N182" i="1"/>
  <c r="O182" i="1"/>
  <c r="P182" i="1"/>
  <c r="Q182" i="1"/>
  <c r="R182" i="1"/>
  <c r="B183" i="1"/>
  <c r="C183" i="1"/>
  <c r="E183" i="1"/>
  <c r="F183" i="1"/>
  <c r="J183" i="1"/>
  <c r="L183" i="1"/>
  <c r="M183" i="1"/>
  <c r="N183" i="1"/>
  <c r="O183" i="1"/>
  <c r="P183" i="1"/>
  <c r="Q183" i="1"/>
  <c r="R183" i="1"/>
  <c r="B184" i="1"/>
  <c r="C184" i="1"/>
  <c r="E184" i="1"/>
  <c r="F184" i="1"/>
  <c r="J184" i="1"/>
  <c r="L184" i="1"/>
  <c r="M184" i="1"/>
  <c r="N184" i="1"/>
  <c r="O184" i="1"/>
  <c r="P184" i="1"/>
  <c r="Q184" i="1"/>
  <c r="R184" i="1"/>
  <c r="B185" i="1"/>
  <c r="C185" i="1"/>
  <c r="E185" i="1"/>
  <c r="F185" i="1"/>
  <c r="J185" i="1"/>
  <c r="L185" i="1"/>
  <c r="M185" i="1"/>
  <c r="N185" i="1"/>
  <c r="O185" i="1"/>
  <c r="P185" i="1"/>
  <c r="Q185" i="1"/>
  <c r="R185" i="1"/>
  <c r="B186" i="1"/>
  <c r="C186" i="1"/>
  <c r="E186" i="1"/>
  <c r="F186" i="1"/>
  <c r="J186" i="1"/>
  <c r="L186" i="1"/>
  <c r="M186" i="1"/>
  <c r="N186" i="1"/>
  <c r="O186" i="1"/>
  <c r="P186" i="1"/>
  <c r="Q186" i="1"/>
  <c r="R186" i="1"/>
  <c r="B187" i="1"/>
  <c r="C187" i="1"/>
  <c r="E187" i="1"/>
  <c r="F187" i="1"/>
  <c r="J187" i="1"/>
  <c r="L187" i="1"/>
  <c r="M187" i="1"/>
  <c r="N187" i="1"/>
  <c r="O187" i="1"/>
  <c r="P187" i="1"/>
  <c r="Q187" i="1"/>
  <c r="R187" i="1"/>
  <c r="B188" i="1"/>
  <c r="C188" i="1"/>
  <c r="E188" i="1"/>
  <c r="F188" i="1"/>
  <c r="J188" i="1"/>
  <c r="L188" i="1"/>
  <c r="M188" i="1"/>
  <c r="N188" i="1"/>
  <c r="O188" i="1"/>
  <c r="P188" i="1"/>
  <c r="Q188" i="1"/>
  <c r="R188" i="1"/>
  <c r="B189" i="1"/>
  <c r="C189" i="1"/>
  <c r="E189" i="1"/>
  <c r="F189" i="1"/>
  <c r="J189" i="1"/>
  <c r="L189" i="1"/>
  <c r="M189" i="1"/>
  <c r="N189" i="1"/>
  <c r="O189" i="1"/>
  <c r="P189" i="1"/>
  <c r="Q189" i="1"/>
  <c r="R189" i="1"/>
  <c r="B190" i="1"/>
  <c r="C190" i="1"/>
  <c r="E190" i="1"/>
  <c r="F190" i="1"/>
  <c r="J190" i="1"/>
  <c r="L190" i="1"/>
  <c r="M190" i="1"/>
  <c r="N190" i="1"/>
  <c r="O190" i="1"/>
  <c r="P190" i="1"/>
  <c r="Q190" i="1"/>
  <c r="R190" i="1"/>
  <c r="B191" i="1"/>
  <c r="C191" i="1"/>
  <c r="E191" i="1"/>
  <c r="F191" i="1"/>
  <c r="J191" i="1"/>
  <c r="L191" i="1"/>
  <c r="M191" i="1"/>
  <c r="N191" i="1"/>
  <c r="O191" i="1"/>
  <c r="P191" i="1"/>
  <c r="Q191" i="1"/>
  <c r="R191" i="1"/>
  <c r="B192" i="1"/>
  <c r="C192" i="1"/>
  <c r="E192" i="1"/>
  <c r="F192" i="1"/>
  <c r="J192" i="1"/>
  <c r="L192" i="1"/>
  <c r="M192" i="1"/>
  <c r="N192" i="1"/>
  <c r="O192" i="1"/>
  <c r="P192" i="1"/>
  <c r="Q192" i="1"/>
  <c r="R192" i="1"/>
  <c r="B193" i="1"/>
  <c r="C193" i="1"/>
  <c r="E193" i="1"/>
  <c r="F193" i="1"/>
  <c r="J193" i="1"/>
  <c r="L193" i="1"/>
  <c r="M193" i="1"/>
  <c r="N193" i="1"/>
  <c r="O193" i="1"/>
  <c r="P193" i="1"/>
  <c r="Q193" i="1"/>
  <c r="R193" i="1"/>
  <c r="J194" i="1"/>
  <c r="L194" i="1"/>
  <c r="B196" i="1"/>
  <c r="C196" i="1"/>
  <c r="E196" i="1"/>
  <c r="F196" i="1"/>
  <c r="J196" i="1"/>
  <c r="L196" i="1"/>
  <c r="M196" i="1"/>
  <c r="N196" i="1"/>
  <c r="O196" i="1"/>
  <c r="P196" i="1"/>
  <c r="Q196" i="1"/>
  <c r="R196" i="1"/>
  <c r="B197" i="1"/>
  <c r="C197" i="1"/>
  <c r="E197" i="1"/>
  <c r="F197" i="1"/>
  <c r="J197" i="1"/>
  <c r="L197" i="1"/>
  <c r="M197" i="1"/>
  <c r="N197" i="1"/>
  <c r="O197" i="1"/>
  <c r="P197" i="1"/>
  <c r="Q197" i="1"/>
  <c r="R197" i="1"/>
  <c r="J198" i="1"/>
  <c r="L198" i="1"/>
  <c r="B202" i="1"/>
  <c r="C202" i="1"/>
  <c r="E202" i="1"/>
  <c r="F202" i="1"/>
  <c r="L202" i="1"/>
  <c r="M202" i="1"/>
  <c r="N202" i="1"/>
  <c r="O202" i="1"/>
  <c r="P202" i="1"/>
  <c r="Q202" i="1"/>
  <c r="R202" i="1"/>
  <c r="B203" i="1"/>
  <c r="C203" i="1"/>
  <c r="E203" i="1"/>
  <c r="F203" i="1"/>
  <c r="L203" i="1"/>
  <c r="M203" i="1"/>
  <c r="N203" i="1"/>
  <c r="O203" i="1"/>
  <c r="P203" i="1"/>
  <c r="Q203" i="1"/>
  <c r="R203" i="1"/>
  <c r="B204" i="1"/>
  <c r="C204" i="1"/>
  <c r="E204" i="1"/>
  <c r="F204" i="1"/>
  <c r="L204" i="1"/>
  <c r="M204" i="1"/>
  <c r="N204" i="1"/>
  <c r="O204" i="1"/>
  <c r="P204" i="1"/>
  <c r="Q204" i="1"/>
  <c r="R204" i="1"/>
  <c r="B205" i="1"/>
  <c r="C205" i="1"/>
  <c r="E205" i="1"/>
  <c r="F205" i="1"/>
  <c r="L205" i="1"/>
  <c r="M205" i="1"/>
  <c r="N205" i="1"/>
  <c r="O205" i="1"/>
  <c r="P205" i="1"/>
  <c r="Q205" i="1"/>
  <c r="R205" i="1"/>
  <c r="B206" i="1"/>
  <c r="C206" i="1"/>
  <c r="E206" i="1"/>
  <c r="F206" i="1"/>
  <c r="L206" i="1"/>
  <c r="M206" i="1"/>
  <c r="N206" i="1"/>
  <c r="O206" i="1"/>
  <c r="P206" i="1"/>
  <c r="Q206" i="1"/>
  <c r="R206" i="1"/>
  <c r="B207" i="1"/>
  <c r="C207" i="1"/>
  <c r="E207" i="1"/>
  <c r="F207" i="1"/>
  <c r="L207" i="1"/>
  <c r="M207" i="1"/>
  <c r="N207" i="1"/>
  <c r="O207" i="1"/>
  <c r="P207" i="1"/>
  <c r="Q207" i="1"/>
  <c r="R207" i="1"/>
  <c r="B208" i="1"/>
  <c r="C208" i="1"/>
  <c r="E208" i="1"/>
  <c r="F208" i="1"/>
  <c r="L208" i="1"/>
  <c r="M208" i="1"/>
  <c r="N208" i="1"/>
  <c r="O208" i="1"/>
  <c r="P208" i="1"/>
  <c r="Q208" i="1"/>
  <c r="R208" i="1"/>
  <c r="B209" i="1"/>
  <c r="C209" i="1"/>
  <c r="E209" i="1"/>
  <c r="F209" i="1"/>
  <c r="L209" i="1"/>
  <c r="M209" i="1"/>
  <c r="N209" i="1"/>
  <c r="O209" i="1"/>
  <c r="P209" i="1"/>
  <c r="Q209" i="1"/>
  <c r="R209" i="1"/>
  <c r="B210" i="1"/>
  <c r="C210" i="1"/>
  <c r="E210" i="1"/>
  <c r="F210" i="1"/>
  <c r="L210" i="1"/>
  <c r="M210" i="1"/>
  <c r="N210" i="1"/>
  <c r="O210" i="1"/>
  <c r="P210" i="1"/>
  <c r="Q210" i="1"/>
  <c r="R210" i="1"/>
  <c r="B211" i="1"/>
  <c r="C211" i="1"/>
  <c r="E211" i="1"/>
  <c r="F211" i="1"/>
  <c r="L211" i="1"/>
  <c r="M211" i="1"/>
  <c r="N211" i="1"/>
  <c r="O211" i="1"/>
  <c r="P211" i="1"/>
  <c r="Q211" i="1"/>
  <c r="R211" i="1"/>
  <c r="B212" i="1"/>
  <c r="C212" i="1"/>
  <c r="E212" i="1"/>
  <c r="F212" i="1"/>
  <c r="L212" i="1"/>
  <c r="M212" i="1"/>
  <c r="N212" i="1"/>
  <c r="O212" i="1"/>
  <c r="P212" i="1"/>
  <c r="Q212" i="1"/>
  <c r="R212" i="1"/>
  <c r="B213" i="1"/>
  <c r="C213" i="1"/>
  <c r="E213" i="1"/>
  <c r="F213" i="1"/>
  <c r="L213" i="1"/>
  <c r="M213" i="1"/>
  <c r="N213" i="1"/>
  <c r="O213" i="1"/>
  <c r="P213" i="1"/>
  <c r="Q213" i="1"/>
  <c r="R213" i="1"/>
  <c r="B214" i="1"/>
  <c r="C214" i="1"/>
  <c r="E214" i="1"/>
  <c r="F214" i="1"/>
  <c r="L214" i="1"/>
  <c r="M214" i="1"/>
  <c r="N214" i="1"/>
  <c r="O214" i="1"/>
  <c r="P214" i="1"/>
  <c r="Q214" i="1"/>
  <c r="R214" i="1"/>
  <c r="B215" i="1"/>
  <c r="C215" i="1"/>
  <c r="E215" i="1"/>
  <c r="F215" i="1"/>
  <c r="L215" i="1"/>
  <c r="M215" i="1"/>
  <c r="N215" i="1"/>
  <c r="O215" i="1"/>
  <c r="P215" i="1"/>
  <c r="Q215" i="1"/>
  <c r="R215" i="1"/>
  <c r="B216" i="1"/>
  <c r="C216" i="1"/>
  <c r="E216" i="1"/>
  <c r="F216" i="1"/>
  <c r="L216" i="1"/>
  <c r="M216" i="1"/>
  <c r="N216" i="1"/>
  <c r="O216" i="1"/>
  <c r="P216" i="1"/>
  <c r="Q216" i="1"/>
  <c r="R216" i="1"/>
  <c r="B217" i="1"/>
  <c r="C217" i="1"/>
  <c r="E217" i="1"/>
  <c r="F217" i="1"/>
  <c r="L217" i="1"/>
  <c r="M217" i="1"/>
  <c r="N217" i="1"/>
  <c r="O217" i="1"/>
  <c r="P217" i="1"/>
  <c r="Q217" i="1"/>
  <c r="R217" i="1"/>
  <c r="B218" i="1"/>
  <c r="C218" i="1"/>
  <c r="E218" i="1"/>
  <c r="F218" i="1"/>
  <c r="L218" i="1"/>
  <c r="M218" i="1"/>
  <c r="N218" i="1"/>
  <c r="O218" i="1"/>
  <c r="P218" i="1"/>
  <c r="Q218" i="1"/>
  <c r="R218" i="1"/>
  <c r="B219" i="1"/>
  <c r="C219" i="1"/>
  <c r="E219" i="1"/>
  <c r="F219" i="1"/>
  <c r="L219" i="1"/>
  <c r="M219" i="1"/>
  <c r="N219" i="1"/>
  <c r="O219" i="1"/>
  <c r="P219" i="1"/>
  <c r="Q219" i="1"/>
  <c r="R219" i="1"/>
  <c r="B220" i="1"/>
  <c r="C220" i="1"/>
  <c r="E220" i="1"/>
  <c r="F220" i="1"/>
  <c r="L220" i="1"/>
  <c r="M220" i="1"/>
  <c r="N220" i="1"/>
  <c r="O220" i="1"/>
  <c r="P220" i="1"/>
  <c r="Q220" i="1"/>
  <c r="R220" i="1"/>
  <c r="B221" i="1"/>
  <c r="C221" i="1"/>
  <c r="E221" i="1"/>
  <c r="F221" i="1"/>
  <c r="L221" i="1"/>
  <c r="M221" i="1"/>
  <c r="N221" i="1"/>
  <c r="O221" i="1"/>
  <c r="P221" i="1"/>
  <c r="Q221" i="1"/>
  <c r="R221" i="1"/>
  <c r="B222" i="1"/>
  <c r="C222" i="1"/>
  <c r="E222" i="1"/>
  <c r="F222" i="1"/>
  <c r="L222" i="1"/>
  <c r="M222" i="1"/>
  <c r="N222" i="1"/>
  <c r="O222" i="1"/>
  <c r="P222" i="1"/>
  <c r="Q222" i="1"/>
  <c r="R222" i="1"/>
  <c r="B223" i="1"/>
  <c r="C223" i="1"/>
  <c r="E223" i="1"/>
  <c r="F223" i="1"/>
  <c r="L223" i="1"/>
  <c r="M223" i="1"/>
  <c r="N223" i="1"/>
  <c r="O223" i="1"/>
  <c r="P223" i="1"/>
  <c r="Q223" i="1"/>
  <c r="R223" i="1"/>
  <c r="B224" i="1"/>
  <c r="C224" i="1"/>
  <c r="E224" i="1"/>
  <c r="F224" i="1"/>
  <c r="L224" i="1"/>
  <c r="M224" i="1"/>
  <c r="N224" i="1"/>
  <c r="O224" i="1"/>
  <c r="P224" i="1"/>
  <c r="Q224" i="1"/>
  <c r="R224" i="1"/>
  <c r="B225" i="1"/>
  <c r="C225" i="1"/>
  <c r="E225" i="1"/>
  <c r="F225" i="1"/>
  <c r="L225" i="1"/>
  <c r="M225" i="1"/>
  <c r="N225" i="1"/>
  <c r="O225" i="1"/>
  <c r="P225" i="1"/>
  <c r="Q225" i="1"/>
  <c r="R225" i="1"/>
  <c r="B226" i="1"/>
  <c r="C226" i="1"/>
  <c r="E226" i="1"/>
  <c r="F226" i="1"/>
  <c r="L226" i="1"/>
  <c r="M226" i="1"/>
  <c r="N226" i="1"/>
  <c r="O226" i="1"/>
  <c r="P226" i="1"/>
  <c r="Q226" i="1"/>
  <c r="R226" i="1"/>
  <c r="B227" i="1"/>
  <c r="C227" i="1"/>
  <c r="E227" i="1"/>
  <c r="F227" i="1"/>
  <c r="L227" i="1"/>
  <c r="M227" i="1"/>
  <c r="N227" i="1"/>
  <c r="O227" i="1"/>
  <c r="P227" i="1"/>
  <c r="Q227" i="1"/>
  <c r="R227" i="1"/>
  <c r="B228" i="1"/>
  <c r="C228" i="1"/>
  <c r="E228" i="1"/>
  <c r="F228" i="1"/>
  <c r="L228" i="1"/>
  <c r="M228" i="1"/>
  <c r="N228" i="1"/>
  <c r="O228" i="1"/>
  <c r="P228" i="1"/>
  <c r="Q228" i="1"/>
  <c r="R228" i="1"/>
  <c r="B229" i="1"/>
  <c r="C229" i="1"/>
  <c r="E229" i="1"/>
  <c r="F229" i="1"/>
  <c r="L229" i="1"/>
  <c r="M229" i="1"/>
  <c r="N229" i="1"/>
  <c r="O229" i="1"/>
  <c r="P229" i="1"/>
  <c r="Q229" i="1"/>
  <c r="R229" i="1"/>
  <c r="B230" i="1"/>
  <c r="C230" i="1"/>
  <c r="E230" i="1"/>
  <c r="F230" i="1"/>
  <c r="L230" i="1"/>
  <c r="M230" i="1"/>
  <c r="N230" i="1"/>
  <c r="O230" i="1"/>
  <c r="P230" i="1"/>
  <c r="Q230" i="1"/>
  <c r="R230" i="1"/>
  <c r="B231" i="1"/>
  <c r="C231" i="1"/>
  <c r="E231" i="1"/>
  <c r="F231" i="1"/>
  <c r="L231" i="1"/>
  <c r="M231" i="1"/>
  <c r="N231" i="1"/>
  <c r="O231" i="1"/>
  <c r="P231" i="1"/>
  <c r="Q231" i="1"/>
  <c r="R231" i="1"/>
  <c r="B232" i="1"/>
  <c r="C232" i="1"/>
  <c r="E232" i="1"/>
  <c r="F232" i="1"/>
  <c r="L232" i="1"/>
  <c r="M232" i="1"/>
  <c r="N232" i="1"/>
  <c r="O232" i="1"/>
  <c r="P232" i="1"/>
  <c r="Q232" i="1"/>
  <c r="R232" i="1"/>
  <c r="B233" i="1"/>
  <c r="C233" i="1"/>
  <c r="E233" i="1"/>
  <c r="F233" i="1"/>
  <c r="L233" i="1"/>
  <c r="M233" i="1"/>
  <c r="N233" i="1"/>
  <c r="O233" i="1"/>
  <c r="P233" i="1"/>
  <c r="Q233" i="1"/>
  <c r="R233" i="1"/>
  <c r="B234" i="1"/>
  <c r="C234" i="1"/>
  <c r="E234" i="1"/>
  <c r="F234" i="1"/>
  <c r="L234" i="1"/>
  <c r="M234" i="1"/>
  <c r="N234" i="1"/>
  <c r="O234" i="1"/>
  <c r="P234" i="1"/>
  <c r="Q234" i="1"/>
  <c r="R234" i="1"/>
  <c r="B235" i="1"/>
  <c r="C235" i="1"/>
  <c r="E235" i="1"/>
  <c r="F235" i="1"/>
  <c r="L235" i="1"/>
  <c r="M235" i="1"/>
  <c r="N235" i="1"/>
  <c r="O235" i="1"/>
  <c r="P235" i="1"/>
  <c r="Q235" i="1"/>
  <c r="R235" i="1"/>
  <c r="B236" i="1"/>
  <c r="C236" i="1"/>
  <c r="E236" i="1"/>
  <c r="F236" i="1"/>
  <c r="L236" i="1"/>
  <c r="M236" i="1"/>
  <c r="N236" i="1"/>
  <c r="O236" i="1"/>
  <c r="P236" i="1"/>
  <c r="Q236" i="1"/>
  <c r="R236" i="1"/>
  <c r="B237" i="1"/>
  <c r="C237" i="1"/>
  <c r="E237" i="1"/>
  <c r="F237" i="1"/>
  <c r="L237" i="1"/>
  <c r="M237" i="1"/>
  <c r="N237" i="1"/>
  <c r="O237" i="1"/>
  <c r="P237" i="1"/>
  <c r="Q237" i="1"/>
  <c r="R237" i="1"/>
  <c r="B238" i="1"/>
  <c r="C238" i="1"/>
  <c r="E238" i="1"/>
  <c r="F238" i="1"/>
  <c r="L238" i="1"/>
  <c r="M238" i="1"/>
  <c r="N238" i="1"/>
  <c r="O238" i="1"/>
  <c r="P238" i="1"/>
  <c r="Q238" i="1"/>
  <c r="R238" i="1"/>
  <c r="B239" i="1"/>
  <c r="C239" i="1"/>
  <c r="E239" i="1"/>
  <c r="F239" i="1"/>
  <c r="L239" i="1"/>
  <c r="M239" i="1"/>
  <c r="N239" i="1"/>
  <c r="O239" i="1"/>
  <c r="P239" i="1"/>
  <c r="Q239" i="1"/>
  <c r="R239" i="1"/>
  <c r="B240" i="1"/>
  <c r="C240" i="1"/>
  <c r="E240" i="1"/>
  <c r="F240" i="1"/>
  <c r="L240" i="1"/>
  <c r="M240" i="1"/>
  <c r="N240" i="1"/>
  <c r="O240" i="1"/>
  <c r="P240" i="1"/>
  <c r="Q240" i="1"/>
  <c r="R240" i="1"/>
  <c r="B241" i="1"/>
  <c r="C241" i="1"/>
  <c r="E241" i="1"/>
  <c r="F241" i="1"/>
  <c r="L241" i="1"/>
  <c r="M241" i="1"/>
  <c r="N241" i="1"/>
  <c r="O241" i="1"/>
  <c r="P241" i="1"/>
  <c r="Q241" i="1"/>
  <c r="R241" i="1"/>
  <c r="B242" i="1"/>
  <c r="C242" i="1"/>
  <c r="E242" i="1"/>
  <c r="F242" i="1"/>
  <c r="L242" i="1"/>
  <c r="M242" i="1"/>
  <c r="N242" i="1"/>
  <c r="O242" i="1"/>
  <c r="P242" i="1"/>
  <c r="Q242" i="1"/>
  <c r="R242" i="1"/>
  <c r="B243" i="1"/>
  <c r="C243" i="1"/>
  <c r="E243" i="1"/>
  <c r="F243" i="1"/>
  <c r="L243" i="1"/>
  <c r="M243" i="1"/>
  <c r="N243" i="1"/>
  <c r="O243" i="1"/>
  <c r="P243" i="1"/>
  <c r="Q243" i="1"/>
  <c r="R243" i="1"/>
  <c r="B244" i="1"/>
  <c r="C244" i="1"/>
  <c r="E244" i="1"/>
  <c r="F244" i="1"/>
  <c r="L244" i="1"/>
  <c r="M244" i="1"/>
  <c r="N244" i="1"/>
  <c r="O244" i="1"/>
  <c r="P244" i="1"/>
  <c r="Q244" i="1"/>
  <c r="R244" i="1"/>
  <c r="B245" i="1"/>
  <c r="C245" i="1"/>
  <c r="E245" i="1"/>
  <c r="F245" i="1"/>
  <c r="L245" i="1"/>
  <c r="M245" i="1"/>
  <c r="N245" i="1"/>
  <c r="O245" i="1"/>
  <c r="P245" i="1"/>
  <c r="Q245" i="1"/>
  <c r="R245" i="1"/>
  <c r="B246" i="1"/>
  <c r="C246" i="1"/>
  <c r="E246" i="1"/>
  <c r="F246" i="1"/>
  <c r="L246" i="1"/>
  <c r="M246" i="1"/>
  <c r="N246" i="1"/>
  <c r="O246" i="1"/>
  <c r="P246" i="1"/>
  <c r="Q246" i="1"/>
  <c r="R246" i="1"/>
  <c r="B247" i="1"/>
  <c r="C247" i="1"/>
  <c r="E247" i="1"/>
  <c r="F247" i="1"/>
  <c r="L247" i="1"/>
  <c r="M247" i="1"/>
  <c r="N247" i="1"/>
  <c r="O247" i="1"/>
  <c r="P247" i="1"/>
  <c r="Q247" i="1"/>
  <c r="R247" i="1"/>
  <c r="B248" i="1"/>
  <c r="C248" i="1"/>
  <c r="E248" i="1"/>
  <c r="F248" i="1"/>
  <c r="L248" i="1"/>
  <c r="M248" i="1"/>
  <c r="N248" i="1"/>
  <c r="O248" i="1"/>
  <c r="P248" i="1"/>
  <c r="Q248" i="1"/>
  <c r="R248" i="1"/>
  <c r="B249" i="1"/>
  <c r="C249" i="1"/>
  <c r="E249" i="1"/>
  <c r="F249" i="1"/>
  <c r="L249" i="1"/>
  <c r="M249" i="1"/>
  <c r="N249" i="1"/>
  <c r="O249" i="1"/>
  <c r="P249" i="1"/>
  <c r="Q249" i="1"/>
  <c r="R249" i="1"/>
  <c r="B250" i="1"/>
  <c r="C250" i="1"/>
  <c r="E250" i="1"/>
  <c r="F250" i="1"/>
  <c r="L250" i="1"/>
  <c r="M250" i="1"/>
  <c r="N250" i="1"/>
  <c r="O250" i="1"/>
  <c r="P250" i="1"/>
  <c r="Q250" i="1"/>
  <c r="R250" i="1"/>
  <c r="B251" i="1"/>
  <c r="C251" i="1"/>
  <c r="E251" i="1"/>
  <c r="F251" i="1"/>
  <c r="L251" i="1"/>
  <c r="M251" i="1"/>
  <c r="N251" i="1"/>
  <c r="O251" i="1"/>
  <c r="P251" i="1"/>
  <c r="Q251" i="1"/>
  <c r="R251" i="1"/>
  <c r="B252" i="1"/>
  <c r="C252" i="1"/>
  <c r="E252" i="1"/>
  <c r="F252" i="1"/>
  <c r="L252" i="1"/>
  <c r="M252" i="1"/>
  <c r="N252" i="1"/>
  <c r="O252" i="1"/>
  <c r="P252" i="1"/>
  <c r="Q252" i="1"/>
  <c r="R252" i="1"/>
  <c r="B253" i="1"/>
  <c r="C253" i="1"/>
  <c r="E253" i="1"/>
  <c r="F253" i="1"/>
  <c r="L253" i="1"/>
  <c r="M253" i="1"/>
  <c r="N253" i="1"/>
  <c r="O253" i="1"/>
  <c r="P253" i="1"/>
  <c r="Q253" i="1"/>
  <c r="R253" i="1"/>
  <c r="B254" i="1"/>
  <c r="C254" i="1"/>
  <c r="E254" i="1"/>
  <c r="F254" i="1"/>
  <c r="L254" i="1"/>
  <c r="M254" i="1"/>
  <c r="N254" i="1"/>
  <c r="O254" i="1"/>
  <c r="P254" i="1"/>
  <c r="Q254" i="1"/>
  <c r="R254" i="1"/>
  <c r="B255" i="1"/>
  <c r="C255" i="1"/>
  <c r="E255" i="1"/>
  <c r="F255" i="1"/>
  <c r="L255" i="1"/>
  <c r="M255" i="1"/>
  <c r="N255" i="1"/>
  <c r="O255" i="1"/>
  <c r="P255" i="1"/>
  <c r="Q255" i="1"/>
  <c r="R255" i="1"/>
  <c r="B256" i="1"/>
  <c r="C256" i="1"/>
  <c r="E256" i="1"/>
  <c r="F256" i="1"/>
  <c r="L256" i="1"/>
  <c r="M256" i="1"/>
  <c r="N256" i="1"/>
  <c r="O256" i="1"/>
  <c r="P256" i="1"/>
  <c r="Q256" i="1"/>
  <c r="R256" i="1"/>
  <c r="B257" i="1"/>
  <c r="C257" i="1"/>
  <c r="E257" i="1"/>
  <c r="F257" i="1"/>
  <c r="L257" i="1"/>
  <c r="M257" i="1"/>
  <c r="N257" i="1"/>
  <c r="O257" i="1"/>
  <c r="P257" i="1"/>
  <c r="Q257" i="1"/>
  <c r="R257" i="1"/>
  <c r="B258" i="1"/>
  <c r="C258" i="1"/>
  <c r="E258" i="1"/>
  <c r="F258" i="1"/>
  <c r="L258" i="1"/>
  <c r="M258" i="1"/>
  <c r="N258" i="1"/>
  <c r="O258" i="1"/>
  <c r="P258" i="1"/>
  <c r="Q258" i="1"/>
  <c r="R258" i="1"/>
  <c r="B259" i="1"/>
  <c r="C259" i="1"/>
  <c r="E259" i="1"/>
  <c r="F259" i="1"/>
  <c r="L259" i="1"/>
  <c r="M259" i="1"/>
  <c r="N259" i="1"/>
  <c r="O259" i="1"/>
  <c r="P259" i="1"/>
  <c r="Q259" i="1"/>
  <c r="R259" i="1"/>
  <c r="B260" i="1"/>
  <c r="C260" i="1"/>
  <c r="E260" i="1"/>
  <c r="F260" i="1"/>
  <c r="L260" i="1"/>
  <c r="M260" i="1"/>
  <c r="N260" i="1"/>
  <c r="O260" i="1"/>
  <c r="P260" i="1"/>
  <c r="Q260" i="1"/>
  <c r="R260" i="1"/>
  <c r="B261" i="1"/>
  <c r="C261" i="1"/>
  <c r="E261" i="1"/>
  <c r="F261" i="1"/>
  <c r="L261" i="1"/>
  <c r="M261" i="1"/>
  <c r="N261" i="1"/>
  <c r="O261" i="1"/>
  <c r="P261" i="1"/>
  <c r="Q261" i="1"/>
  <c r="R261" i="1"/>
  <c r="B262" i="1"/>
  <c r="C262" i="1"/>
  <c r="E262" i="1"/>
  <c r="F262" i="1"/>
  <c r="L262" i="1"/>
  <c r="M262" i="1"/>
  <c r="N262" i="1"/>
  <c r="O262" i="1"/>
  <c r="P262" i="1"/>
  <c r="Q262" i="1"/>
  <c r="R262" i="1"/>
  <c r="B263" i="1"/>
  <c r="C263" i="1"/>
  <c r="E263" i="1"/>
  <c r="F263" i="1"/>
  <c r="L263" i="1"/>
  <c r="M263" i="1"/>
  <c r="N263" i="1"/>
  <c r="O263" i="1"/>
  <c r="P263" i="1"/>
  <c r="Q263" i="1"/>
  <c r="R263" i="1"/>
  <c r="B264" i="1"/>
  <c r="C264" i="1"/>
  <c r="E264" i="1"/>
  <c r="F264" i="1"/>
  <c r="L264" i="1"/>
  <c r="M264" i="1"/>
  <c r="N264" i="1"/>
  <c r="O264" i="1"/>
  <c r="P264" i="1"/>
  <c r="Q264" i="1"/>
  <c r="R264" i="1"/>
  <c r="B265" i="1"/>
  <c r="C265" i="1"/>
  <c r="E265" i="1"/>
  <c r="F265" i="1"/>
  <c r="L265" i="1"/>
  <c r="M265" i="1"/>
  <c r="N265" i="1"/>
  <c r="O265" i="1"/>
  <c r="P265" i="1"/>
  <c r="Q265" i="1"/>
  <c r="R265" i="1"/>
  <c r="B266" i="1"/>
  <c r="C266" i="1"/>
  <c r="E266" i="1"/>
  <c r="F266" i="1"/>
  <c r="L266" i="1"/>
  <c r="M266" i="1"/>
  <c r="N266" i="1"/>
  <c r="O266" i="1"/>
  <c r="P266" i="1"/>
  <c r="Q266" i="1"/>
  <c r="R266" i="1"/>
  <c r="B267" i="1"/>
  <c r="C267" i="1"/>
  <c r="E267" i="1"/>
  <c r="F267" i="1"/>
  <c r="L267" i="1"/>
  <c r="M267" i="1"/>
  <c r="N267" i="1"/>
  <c r="O267" i="1"/>
  <c r="P267" i="1"/>
  <c r="Q267" i="1"/>
  <c r="R267" i="1"/>
  <c r="B268" i="1"/>
  <c r="C268" i="1"/>
  <c r="E268" i="1"/>
  <c r="F268" i="1"/>
  <c r="L268" i="1"/>
  <c r="M268" i="1"/>
  <c r="N268" i="1"/>
  <c r="O268" i="1"/>
  <c r="P268" i="1"/>
  <c r="Q268" i="1"/>
  <c r="R268" i="1"/>
  <c r="B269" i="1"/>
  <c r="C269" i="1"/>
  <c r="E269" i="1"/>
  <c r="F269" i="1"/>
  <c r="L269" i="1"/>
  <c r="M269" i="1"/>
  <c r="N269" i="1"/>
  <c r="O269" i="1"/>
  <c r="P269" i="1"/>
  <c r="Q269" i="1"/>
  <c r="R269" i="1"/>
  <c r="B270" i="1"/>
  <c r="C270" i="1"/>
  <c r="E270" i="1"/>
  <c r="F270" i="1"/>
  <c r="L270" i="1"/>
  <c r="M270" i="1"/>
  <c r="N270" i="1"/>
  <c r="O270" i="1"/>
  <c r="P270" i="1"/>
  <c r="Q270" i="1"/>
  <c r="R270" i="1"/>
  <c r="B271" i="1"/>
  <c r="C271" i="1"/>
  <c r="E271" i="1"/>
  <c r="F271" i="1"/>
  <c r="L271" i="1"/>
  <c r="M271" i="1"/>
  <c r="N271" i="1"/>
  <c r="O271" i="1"/>
  <c r="P271" i="1"/>
  <c r="Q271" i="1"/>
  <c r="R271" i="1"/>
  <c r="B272" i="1"/>
  <c r="C272" i="1"/>
  <c r="E272" i="1"/>
  <c r="F272" i="1"/>
  <c r="L272" i="1"/>
  <c r="M272" i="1"/>
  <c r="N272" i="1"/>
  <c r="O272" i="1"/>
  <c r="P272" i="1"/>
  <c r="Q272" i="1"/>
  <c r="R272" i="1"/>
  <c r="B273" i="1"/>
  <c r="C273" i="1"/>
  <c r="E273" i="1"/>
  <c r="F273" i="1"/>
  <c r="L273" i="1"/>
  <c r="M273" i="1"/>
  <c r="N273" i="1"/>
  <c r="O273" i="1"/>
  <c r="P273" i="1"/>
  <c r="Q273" i="1"/>
  <c r="R273" i="1"/>
  <c r="B274" i="1"/>
  <c r="C274" i="1"/>
  <c r="E274" i="1"/>
  <c r="F274" i="1"/>
  <c r="L274" i="1"/>
  <c r="M274" i="1"/>
  <c r="N274" i="1"/>
  <c r="O274" i="1"/>
  <c r="P274" i="1"/>
  <c r="Q274" i="1"/>
  <c r="R274" i="1"/>
  <c r="B275" i="1"/>
  <c r="C275" i="1"/>
  <c r="E275" i="1"/>
  <c r="F275" i="1"/>
  <c r="L275" i="1"/>
  <c r="M275" i="1"/>
  <c r="N275" i="1"/>
  <c r="O275" i="1"/>
  <c r="P275" i="1"/>
  <c r="Q275" i="1"/>
  <c r="R275" i="1"/>
  <c r="B276" i="1"/>
  <c r="C276" i="1"/>
  <c r="E276" i="1"/>
  <c r="F276" i="1"/>
  <c r="L276" i="1"/>
  <c r="M276" i="1"/>
  <c r="N276" i="1"/>
  <c r="O276" i="1"/>
  <c r="P276" i="1"/>
  <c r="Q276" i="1"/>
  <c r="R276" i="1"/>
  <c r="B277" i="1"/>
  <c r="C277" i="1"/>
  <c r="E277" i="1"/>
  <c r="F277" i="1"/>
  <c r="L277" i="1"/>
  <c r="M277" i="1"/>
  <c r="N277" i="1"/>
  <c r="O277" i="1"/>
  <c r="P277" i="1"/>
  <c r="Q277" i="1"/>
  <c r="R277" i="1"/>
  <c r="B278" i="1"/>
  <c r="C278" i="1"/>
  <c r="E278" i="1"/>
  <c r="F278" i="1"/>
  <c r="L278" i="1"/>
  <c r="M278" i="1"/>
  <c r="N278" i="1"/>
  <c r="O278" i="1"/>
  <c r="P278" i="1"/>
  <c r="Q278" i="1"/>
  <c r="R278" i="1"/>
  <c r="B279" i="1"/>
  <c r="C279" i="1"/>
  <c r="E279" i="1"/>
  <c r="F279" i="1"/>
  <c r="L279" i="1"/>
  <c r="M279" i="1"/>
  <c r="N279" i="1"/>
  <c r="O279" i="1"/>
  <c r="P279" i="1"/>
  <c r="Q279" i="1"/>
  <c r="R279" i="1"/>
  <c r="B280" i="1"/>
  <c r="C280" i="1"/>
  <c r="E280" i="1"/>
  <c r="F280" i="1"/>
  <c r="L280" i="1"/>
  <c r="M280" i="1"/>
  <c r="N280" i="1"/>
  <c r="O280" i="1"/>
  <c r="P280" i="1"/>
  <c r="Q280" i="1"/>
  <c r="R280" i="1"/>
  <c r="B281" i="1"/>
  <c r="C281" i="1"/>
  <c r="E281" i="1"/>
  <c r="F281" i="1"/>
  <c r="L281" i="1"/>
  <c r="M281" i="1"/>
  <c r="N281" i="1"/>
  <c r="O281" i="1"/>
  <c r="P281" i="1"/>
  <c r="Q281" i="1"/>
  <c r="R281" i="1"/>
  <c r="B282" i="1"/>
  <c r="C282" i="1"/>
  <c r="E282" i="1"/>
  <c r="F282" i="1"/>
  <c r="L282" i="1"/>
  <c r="M282" i="1"/>
  <c r="N282" i="1"/>
  <c r="O282" i="1"/>
  <c r="P282" i="1"/>
  <c r="Q282" i="1"/>
  <c r="R282" i="1"/>
  <c r="B283" i="1"/>
  <c r="C283" i="1"/>
  <c r="E283" i="1"/>
  <c r="F283" i="1"/>
  <c r="L283" i="1"/>
  <c r="M283" i="1"/>
  <c r="N283" i="1"/>
  <c r="O283" i="1"/>
  <c r="P283" i="1"/>
  <c r="Q283" i="1"/>
  <c r="R283" i="1"/>
  <c r="B284" i="1"/>
  <c r="C284" i="1"/>
  <c r="E284" i="1"/>
  <c r="F284" i="1"/>
  <c r="L284" i="1"/>
  <c r="M284" i="1"/>
  <c r="N284" i="1"/>
  <c r="O284" i="1"/>
  <c r="P284" i="1"/>
  <c r="Q284" i="1"/>
  <c r="R284" i="1"/>
  <c r="B285" i="1"/>
  <c r="C285" i="1"/>
  <c r="E285" i="1"/>
  <c r="F285" i="1"/>
  <c r="L285" i="1"/>
  <c r="M285" i="1"/>
  <c r="N285" i="1"/>
  <c r="O285" i="1"/>
  <c r="P285" i="1"/>
  <c r="Q285" i="1"/>
  <c r="R285" i="1"/>
  <c r="B286" i="1"/>
  <c r="C286" i="1"/>
  <c r="E286" i="1"/>
  <c r="F286" i="1"/>
  <c r="L286" i="1"/>
  <c r="M286" i="1"/>
  <c r="N286" i="1"/>
  <c r="O286" i="1"/>
  <c r="P286" i="1"/>
  <c r="Q286" i="1"/>
  <c r="R286" i="1"/>
  <c r="B287" i="1"/>
  <c r="C287" i="1"/>
  <c r="E287" i="1"/>
  <c r="F287" i="1"/>
  <c r="L287" i="1"/>
  <c r="M287" i="1"/>
  <c r="N287" i="1"/>
  <c r="O287" i="1"/>
  <c r="P287" i="1"/>
  <c r="Q287" i="1"/>
  <c r="R287" i="1"/>
  <c r="B288" i="1"/>
  <c r="C288" i="1"/>
  <c r="E288" i="1"/>
  <c r="F288" i="1"/>
  <c r="L288" i="1"/>
  <c r="M288" i="1"/>
  <c r="N288" i="1"/>
  <c r="O288" i="1"/>
  <c r="P288" i="1"/>
  <c r="Q288" i="1"/>
  <c r="R288" i="1"/>
  <c r="B289" i="1"/>
  <c r="C289" i="1"/>
  <c r="E289" i="1"/>
  <c r="F289" i="1"/>
  <c r="L289" i="1"/>
  <c r="M289" i="1"/>
  <c r="N289" i="1"/>
  <c r="O289" i="1"/>
  <c r="P289" i="1"/>
  <c r="Q289" i="1"/>
  <c r="R289" i="1"/>
  <c r="B290" i="1"/>
  <c r="C290" i="1"/>
  <c r="E290" i="1"/>
  <c r="F290" i="1"/>
  <c r="L290" i="1"/>
  <c r="M290" i="1"/>
  <c r="N290" i="1"/>
  <c r="O290" i="1"/>
  <c r="P290" i="1"/>
  <c r="Q290" i="1"/>
  <c r="R290" i="1"/>
  <c r="B291" i="1"/>
  <c r="C291" i="1"/>
  <c r="E291" i="1"/>
  <c r="F291" i="1"/>
  <c r="L291" i="1"/>
  <c r="M291" i="1"/>
  <c r="N291" i="1"/>
  <c r="O291" i="1"/>
  <c r="P291" i="1"/>
  <c r="Q291" i="1"/>
  <c r="R291" i="1"/>
  <c r="B292" i="1"/>
  <c r="C292" i="1"/>
  <c r="E292" i="1"/>
  <c r="F292" i="1"/>
  <c r="L292" i="1"/>
  <c r="M292" i="1"/>
  <c r="N292" i="1"/>
  <c r="O292" i="1"/>
  <c r="P292" i="1"/>
  <c r="Q292" i="1"/>
  <c r="R292" i="1"/>
  <c r="B296" i="1"/>
  <c r="C296" i="1"/>
  <c r="E296" i="1"/>
  <c r="F296" i="1"/>
  <c r="L296" i="1"/>
  <c r="M296" i="1"/>
  <c r="N296" i="1"/>
  <c r="O296" i="1"/>
  <c r="P296" i="1"/>
  <c r="Q296" i="1"/>
  <c r="R296" i="1"/>
  <c r="B297" i="1"/>
  <c r="C297" i="1"/>
  <c r="E297" i="1"/>
  <c r="F297" i="1"/>
  <c r="L297" i="1"/>
  <c r="M297" i="1"/>
  <c r="N297" i="1"/>
  <c r="O297" i="1"/>
  <c r="P297" i="1"/>
  <c r="Q297" i="1"/>
  <c r="R297" i="1"/>
  <c r="B298" i="1"/>
  <c r="C298" i="1"/>
  <c r="E298" i="1"/>
  <c r="F298" i="1"/>
  <c r="L298" i="1"/>
  <c r="M298" i="1"/>
  <c r="N298" i="1"/>
  <c r="O298" i="1"/>
  <c r="P298" i="1"/>
  <c r="Q298" i="1"/>
  <c r="R298" i="1"/>
  <c r="B299" i="1"/>
  <c r="C299" i="1"/>
  <c r="E299" i="1"/>
  <c r="F299" i="1"/>
  <c r="L299" i="1"/>
  <c r="M299" i="1"/>
  <c r="N299" i="1"/>
  <c r="O299" i="1"/>
  <c r="P299" i="1"/>
  <c r="Q299" i="1"/>
  <c r="R299" i="1"/>
  <c r="B300" i="1"/>
  <c r="C300" i="1"/>
  <c r="E300" i="1"/>
  <c r="F300" i="1"/>
  <c r="L300" i="1"/>
  <c r="M300" i="1"/>
  <c r="N300" i="1"/>
  <c r="O300" i="1"/>
  <c r="P300" i="1"/>
  <c r="Q300" i="1"/>
  <c r="R300" i="1"/>
  <c r="B301" i="1"/>
  <c r="C301" i="1"/>
  <c r="E301" i="1"/>
  <c r="F301" i="1"/>
  <c r="L301" i="1"/>
  <c r="M301" i="1"/>
  <c r="N301" i="1"/>
  <c r="O301" i="1"/>
  <c r="P301" i="1"/>
  <c r="Q301" i="1"/>
  <c r="R301" i="1"/>
  <c r="B302" i="1"/>
  <c r="C302" i="1"/>
  <c r="E302" i="1"/>
  <c r="F302" i="1"/>
  <c r="L302" i="1"/>
  <c r="M302" i="1"/>
  <c r="N302" i="1"/>
  <c r="O302" i="1"/>
  <c r="P302" i="1"/>
  <c r="Q302" i="1"/>
  <c r="R302" i="1"/>
  <c r="B303" i="1"/>
  <c r="C303" i="1"/>
  <c r="E303" i="1"/>
  <c r="F303" i="1"/>
  <c r="L303" i="1"/>
  <c r="M303" i="1"/>
  <c r="N303" i="1"/>
  <c r="O303" i="1"/>
  <c r="P303" i="1"/>
  <c r="Q303" i="1"/>
  <c r="R303" i="1"/>
  <c r="B304" i="1"/>
  <c r="C304" i="1"/>
  <c r="E304" i="1"/>
  <c r="F304" i="1"/>
  <c r="L304" i="1"/>
  <c r="M304" i="1"/>
  <c r="N304" i="1"/>
  <c r="O304" i="1"/>
  <c r="P304" i="1"/>
  <c r="Q304" i="1"/>
  <c r="R304" i="1"/>
  <c r="B305" i="1"/>
  <c r="C305" i="1"/>
  <c r="E305" i="1"/>
  <c r="F305" i="1"/>
  <c r="L305" i="1"/>
  <c r="M305" i="1"/>
  <c r="N305" i="1"/>
  <c r="O305" i="1"/>
  <c r="P305" i="1"/>
  <c r="Q305" i="1"/>
  <c r="R305" i="1"/>
  <c r="B306" i="1"/>
  <c r="C306" i="1"/>
  <c r="E306" i="1"/>
  <c r="F306" i="1"/>
  <c r="L306" i="1"/>
  <c r="M306" i="1"/>
  <c r="N306" i="1"/>
  <c r="O306" i="1"/>
  <c r="P306" i="1"/>
  <c r="Q306" i="1"/>
  <c r="R306" i="1"/>
  <c r="B307" i="1"/>
  <c r="C307" i="1"/>
  <c r="E307" i="1"/>
  <c r="F307" i="1"/>
  <c r="L307" i="1"/>
  <c r="M307" i="1"/>
  <c r="N307" i="1"/>
  <c r="O307" i="1"/>
  <c r="P307" i="1"/>
  <c r="Q307" i="1"/>
  <c r="R307" i="1"/>
  <c r="B308" i="1"/>
  <c r="C308" i="1"/>
  <c r="E308" i="1"/>
  <c r="F308" i="1"/>
  <c r="L308" i="1"/>
  <c r="M308" i="1"/>
  <c r="N308" i="1"/>
  <c r="O308" i="1"/>
  <c r="P308" i="1"/>
  <c r="Q308" i="1"/>
  <c r="R308" i="1"/>
  <c r="B309" i="1"/>
  <c r="C309" i="1"/>
  <c r="E309" i="1"/>
  <c r="F309" i="1"/>
  <c r="L309" i="1"/>
  <c r="M309" i="1"/>
  <c r="N309" i="1"/>
  <c r="O309" i="1"/>
  <c r="P309" i="1"/>
  <c r="Q309" i="1"/>
  <c r="R309" i="1"/>
  <c r="B310" i="1"/>
  <c r="C310" i="1"/>
  <c r="E310" i="1"/>
  <c r="F310" i="1"/>
  <c r="L310" i="1"/>
  <c r="M310" i="1"/>
  <c r="N310" i="1"/>
  <c r="O310" i="1"/>
  <c r="P310" i="1"/>
  <c r="Q310" i="1"/>
  <c r="R310" i="1"/>
  <c r="B311" i="1"/>
  <c r="C311" i="1"/>
  <c r="E311" i="1"/>
  <c r="F311" i="1"/>
  <c r="L311" i="1"/>
  <c r="M311" i="1"/>
  <c r="N311" i="1"/>
  <c r="O311" i="1"/>
  <c r="P311" i="1"/>
  <c r="Q311" i="1"/>
  <c r="R311" i="1"/>
  <c r="B312" i="1"/>
  <c r="C312" i="1"/>
  <c r="E312" i="1"/>
  <c r="F312" i="1"/>
  <c r="L312" i="1"/>
  <c r="M312" i="1"/>
  <c r="N312" i="1"/>
  <c r="O312" i="1"/>
  <c r="P312" i="1"/>
  <c r="Q312" i="1"/>
  <c r="R312" i="1"/>
  <c r="B313" i="1"/>
  <c r="C313" i="1"/>
  <c r="E313" i="1"/>
  <c r="F313" i="1"/>
  <c r="L313" i="1"/>
  <c r="M313" i="1"/>
  <c r="N313" i="1"/>
  <c r="O313" i="1"/>
  <c r="P313" i="1"/>
  <c r="Q313" i="1"/>
  <c r="R313" i="1"/>
  <c r="B314" i="1"/>
  <c r="C314" i="1"/>
  <c r="E314" i="1"/>
  <c r="F314" i="1"/>
  <c r="L314" i="1"/>
  <c r="M314" i="1"/>
  <c r="N314" i="1"/>
  <c r="O314" i="1"/>
  <c r="P314" i="1"/>
  <c r="Q314" i="1"/>
  <c r="R314" i="1"/>
  <c r="B315" i="1"/>
  <c r="C315" i="1"/>
  <c r="E315" i="1"/>
  <c r="F315" i="1"/>
  <c r="L315" i="1"/>
  <c r="M315" i="1"/>
  <c r="N315" i="1"/>
  <c r="O315" i="1"/>
  <c r="P315" i="1"/>
  <c r="Q315" i="1"/>
  <c r="R315" i="1"/>
  <c r="B316" i="1"/>
  <c r="C316" i="1"/>
  <c r="E316" i="1"/>
  <c r="F316" i="1"/>
  <c r="L316" i="1"/>
  <c r="M316" i="1"/>
  <c r="N316" i="1"/>
  <c r="O316" i="1"/>
  <c r="P316" i="1"/>
  <c r="Q316" i="1"/>
  <c r="R316" i="1"/>
  <c r="B317" i="1"/>
  <c r="C317" i="1"/>
  <c r="E317" i="1"/>
  <c r="F317" i="1"/>
  <c r="L317" i="1"/>
  <c r="M317" i="1"/>
  <c r="N317" i="1"/>
  <c r="O317" i="1"/>
  <c r="P317" i="1"/>
  <c r="Q317" i="1"/>
  <c r="R317" i="1"/>
  <c r="B318" i="1"/>
  <c r="C318" i="1"/>
  <c r="E318" i="1"/>
  <c r="F318" i="1"/>
  <c r="L318" i="1"/>
  <c r="M318" i="1"/>
  <c r="N318" i="1"/>
  <c r="O318" i="1"/>
  <c r="P318" i="1"/>
  <c r="Q318" i="1"/>
  <c r="R318" i="1"/>
  <c r="B319" i="1"/>
  <c r="C319" i="1"/>
  <c r="E319" i="1"/>
  <c r="F319" i="1"/>
  <c r="L319" i="1"/>
  <c r="M319" i="1"/>
  <c r="N319" i="1"/>
  <c r="O319" i="1"/>
  <c r="P319" i="1"/>
  <c r="Q319" i="1"/>
  <c r="R319" i="1"/>
  <c r="B320" i="1"/>
  <c r="C320" i="1"/>
  <c r="E320" i="1"/>
  <c r="F320" i="1"/>
  <c r="L320" i="1"/>
  <c r="M320" i="1"/>
  <c r="N320" i="1"/>
  <c r="O320" i="1"/>
  <c r="P320" i="1"/>
  <c r="Q320" i="1"/>
  <c r="R320" i="1"/>
  <c r="B321" i="1"/>
  <c r="C321" i="1"/>
  <c r="E321" i="1"/>
  <c r="F321" i="1"/>
  <c r="L321" i="1"/>
  <c r="M321" i="1"/>
  <c r="N321" i="1"/>
  <c r="O321" i="1"/>
  <c r="P321" i="1"/>
  <c r="Q321" i="1"/>
  <c r="R321" i="1"/>
  <c r="B322" i="1"/>
  <c r="C322" i="1"/>
  <c r="E322" i="1"/>
  <c r="F322" i="1"/>
  <c r="L322" i="1"/>
  <c r="M322" i="1"/>
  <c r="N322" i="1"/>
  <c r="O322" i="1"/>
  <c r="P322" i="1"/>
  <c r="Q322" i="1"/>
  <c r="R322" i="1"/>
  <c r="B323" i="1"/>
  <c r="C323" i="1"/>
  <c r="E323" i="1"/>
  <c r="F323" i="1"/>
  <c r="L323" i="1"/>
  <c r="M323" i="1"/>
  <c r="N323" i="1"/>
  <c r="O323" i="1"/>
  <c r="P323" i="1"/>
  <c r="Q323" i="1"/>
  <c r="R323" i="1"/>
  <c r="B324" i="1"/>
  <c r="C324" i="1"/>
  <c r="E324" i="1"/>
  <c r="F324" i="1"/>
  <c r="L324" i="1"/>
  <c r="M324" i="1"/>
  <c r="N324" i="1"/>
  <c r="O324" i="1"/>
  <c r="P324" i="1"/>
  <c r="Q324" i="1"/>
  <c r="R324" i="1"/>
  <c r="B325" i="1"/>
  <c r="C325" i="1"/>
  <c r="E325" i="1"/>
  <c r="F325" i="1"/>
  <c r="L325" i="1"/>
  <c r="M325" i="1"/>
  <c r="N325" i="1"/>
  <c r="O325" i="1"/>
  <c r="P325" i="1"/>
  <c r="Q325" i="1"/>
  <c r="R325" i="1"/>
  <c r="B326" i="1"/>
  <c r="C326" i="1"/>
  <c r="E326" i="1"/>
  <c r="F326" i="1"/>
  <c r="L326" i="1"/>
  <c r="M326" i="1"/>
  <c r="N326" i="1"/>
  <c r="O326" i="1"/>
  <c r="P326" i="1"/>
  <c r="Q326" i="1"/>
  <c r="R326" i="1"/>
  <c r="B327" i="1"/>
  <c r="C327" i="1"/>
  <c r="E327" i="1"/>
  <c r="F327" i="1"/>
  <c r="L327" i="1"/>
  <c r="M327" i="1"/>
  <c r="N327" i="1"/>
  <c r="O327" i="1"/>
  <c r="P327" i="1"/>
  <c r="Q327" i="1"/>
  <c r="R327" i="1"/>
  <c r="B328" i="1"/>
  <c r="C328" i="1"/>
  <c r="E328" i="1"/>
  <c r="F328" i="1"/>
  <c r="L328" i="1"/>
  <c r="M328" i="1"/>
  <c r="N328" i="1"/>
  <c r="O328" i="1"/>
  <c r="P328" i="1"/>
  <c r="Q328" i="1"/>
  <c r="R328" i="1"/>
  <c r="B329" i="1"/>
  <c r="C329" i="1"/>
  <c r="E329" i="1"/>
  <c r="F329" i="1"/>
  <c r="L329" i="1"/>
  <c r="M329" i="1"/>
  <c r="N329" i="1"/>
  <c r="O329" i="1"/>
  <c r="P329" i="1"/>
  <c r="Q329" i="1"/>
  <c r="R329" i="1"/>
  <c r="B330" i="1"/>
  <c r="C330" i="1"/>
  <c r="E330" i="1"/>
  <c r="F330" i="1"/>
  <c r="L330" i="1"/>
  <c r="M330" i="1"/>
  <c r="N330" i="1"/>
  <c r="O330" i="1"/>
  <c r="P330" i="1"/>
  <c r="Q330" i="1"/>
  <c r="R330" i="1"/>
  <c r="B331" i="1"/>
  <c r="C331" i="1"/>
  <c r="E331" i="1"/>
  <c r="F331" i="1"/>
  <c r="L331" i="1"/>
  <c r="M331" i="1"/>
  <c r="N331" i="1"/>
  <c r="O331" i="1"/>
  <c r="P331" i="1"/>
  <c r="Q331" i="1"/>
  <c r="R331" i="1"/>
  <c r="B332" i="1"/>
  <c r="C332" i="1"/>
  <c r="E332" i="1"/>
  <c r="F332" i="1"/>
  <c r="L332" i="1"/>
  <c r="M332" i="1"/>
  <c r="N332" i="1"/>
  <c r="O332" i="1"/>
  <c r="P332" i="1"/>
  <c r="Q332" i="1"/>
  <c r="R332" i="1"/>
  <c r="B333" i="1"/>
  <c r="C333" i="1"/>
  <c r="E333" i="1"/>
  <c r="F333" i="1"/>
  <c r="L333" i="1"/>
  <c r="M333" i="1"/>
  <c r="N333" i="1"/>
  <c r="O333" i="1"/>
  <c r="P333" i="1"/>
  <c r="Q333" i="1"/>
  <c r="R333" i="1"/>
  <c r="B334" i="1"/>
  <c r="C334" i="1"/>
  <c r="E334" i="1"/>
  <c r="F334" i="1"/>
  <c r="L334" i="1"/>
  <c r="M334" i="1"/>
  <c r="N334" i="1"/>
  <c r="O334" i="1"/>
  <c r="P334" i="1"/>
  <c r="Q334" i="1"/>
  <c r="R334" i="1"/>
  <c r="B335" i="1"/>
  <c r="C335" i="1"/>
  <c r="E335" i="1"/>
  <c r="F335" i="1"/>
  <c r="L335" i="1"/>
  <c r="M335" i="1"/>
  <c r="N335" i="1"/>
  <c r="O335" i="1"/>
  <c r="P335" i="1"/>
  <c r="Q335" i="1"/>
  <c r="R335" i="1"/>
  <c r="B336" i="1"/>
  <c r="C336" i="1"/>
  <c r="E336" i="1"/>
  <c r="F336" i="1"/>
  <c r="L336" i="1"/>
  <c r="M336" i="1"/>
  <c r="N336" i="1"/>
  <c r="O336" i="1"/>
  <c r="P336" i="1"/>
  <c r="Q336" i="1"/>
  <c r="R336" i="1"/>
  <c r="B337" i="1"/>
  <c r="C337" i="1"/>
  <c r="E337" i="1"/>
  <c r="F337" i="1"/>
  <c r="L337" i="1"/>
  <c r="M337" i="1"/>
  <c r="N337" i="1"/>
  <c r="O337" i="1"/>
  <c r="P337" i="1"/>
  <c r="Q337" i="1"/>
  <c r="R337" i="1"/>
  <c r="B338" i="1"/>
  <c r="C338" i="1"/>
  <c r="E338" i="1"/>
  <c r="F338" i="1"/>
  <c r="L338" i="1"/>
  <c r="M338" i="1"/>
  <c r="N338" i="1"/>
  <c r="O338" i="1"/>
  <c r="P338" i="1"/>
  <c r="Q338" i="1"/>
  <c r="R338" i="1"/>
  <c r="B339" i="1"/>
  <c r="C339" i="1"/>
  <c r="E339" i="1"/>
  <c r="F339" i="1"/>
  <c r="L339" i="1"/>
  <c r="M339" i="1"/>
  <c r="N339" i="1"/>
  <c r="O339" i="1"/>
  <c r="P339" i="1"/>
  <c r="Q339" i="1"/>
  <c r="R339" i="1"/>
  <c r="B340" i="1"/>
  <c r="C340" i="1"/>
  <c r="E340" i="1"/>
  <c r="F340" i="1"/>
  <c r="L340" i="1"/>
  <c r="M340" i="1"/>
  <c r="N340" i="1"/>
  <c r="O340" i="1"/>
  <c r="P340" i="1"/>
  <c r="Q340" i="1"/>
  <c r="R340" i="1"/>
  <c r="B341" i="1"/>
  <c r="C341" i="1"/>
  <c r="E341" i="1"/>
  <c r="F341" i="1"/>
  <c r="L341" i="1"/>
  <c r="M341" i="1"/>
  <c r="N341" i="1"/>
  <c r="O341" i="1"/>
  <c r="P341" i="1"/>
  <c r="Q341" i="1"/>
  <c r="R341" i="1"/>
  <c r="B342" i="1"/>
  <c r="C342" i="1"/>
  <c r="E342" i="1"/>
  <c r="F342" i="1"/>
  <c r="L342" i="1"/>
  <c r="M342" i="1"/>
  <c r="N342" i="1"/>
  <c r="O342" i="1"/>
  <c r="P342" i="1"/>
  <c r="Q342" i="1"/>
  <c r="R342" i="1"/>
  <c r="B343" i="1"/>
  <c r="C343" i="1"/>
  <c r="E343" i="1"/>
  <c r="F343" i="1"/>
  <c r="L343" i="1"/>
  <c r="M343" i="1"/>
  <c r="N343" i="1"/>
  <c r="O343" i="1"/>
  <c r="P343" i="1"/>
  <c r="Q343" i="1"/>
  <c r="R343" i="1"/>
  <c r="B344" i="1"/>
  <c r="C344" i="1"/>
  <c r="E344" i="1"/>
  <c r="F344" i="1"/>
  <c r="L344" i="1"/>
  <c r="M344" i="1"/>
  <c r="N344" i="1"/>
  <c r="O344" i="1"/>
  <c r="P344" i="1"/>
  <c r="Q344" i="1"/>
  <c r="R344" i="1"/>
  <c r="B345" i="1"/>
  <c r="C345" i="1"/>
  <c r="E345" i="1"/>
  <c r="F345" i="1"/>
  <c r="L345" i="1"/>
  <c r="M345" i="1"/>
  <c r="N345" i="1"/>
  <c r="O345" i="1"/>
  <c r="P345" i="1"/>
  <c r="Q345" i="1"/>
  <c r="R345" i="1"/>
  <c r="B346" i="1"/>
  <c r="C346" i="1"/>
  <c r="E346" i="1"/>
  <c r="F346" i="1"/>
  <c r="L346" i="1"/>
  <c r="M346" i="1"/>
  <c r="N346" i="1"/>
  <c r="O346" i="1"/>
  <c r="P346" i="1"/>
  <c r="Q346" i="1"/>
  <c r="R346" i="1"/>
  <c r="B347" i="1"/>
  <c r="C347" i="1"/>
  <c r="E347" i="1"/>
  <c r="F347" i="1"/>
  <c r="L347" i="1"/>
  <c r="M347" i="1"/>
  <c r="N347" i="1"/>
  <c r="O347" i="1"/>
  <c r="P347" i="1"/>
  <c r="Q347" i="1"/>
  <c r="R347" i="1"/>
  <c r="B348" i="1"/>
  <c r="C348" i="1"/>
  <c r="E348" i="1"/>
  <c r="F348" i="1"/>
  <c r="L348" i="1"/>
  <c r="M348" i="1"/>
  <c r="N348" i="1"/>
  <c r="O348" i="1"/>
  <c r="P348" i="1"/>
  <c r="Q348" i="1"/>
  <c r="R348" i="1"/>
  <c r="B349" i="1"/>
  <c r="C349" i="1"/>
  <c r="E349" i="1"/>
  <c r="F349" i="1"/>
  <c r="L349" i="1"/>
  <c r="M349" i="1"/>
  <c r="N349" i="1"/>
  <c r="O349" i="1"/>
  <c r="P349" i="1"/>
  <c r="Q349" i="1"/>
  <c r="R349" i="1"/>
  <c r="B350" i="1"/>
  <c r="C350" i="1"/>
  <c r="E350" i="1"/>
  <c r="F350" i="1"/>
  <c r="L350" i="1"/>
  <c r="M350" i="1"/>
  <c r="N350" i="1"/>
  <c r="O350" i="1"/>
  <c r="P350" i="1"/>
  <c r="Q350" i="1"/>
  <c r="R350" i="1"/>
  <c r="B351" i="1"/>
  <c r="C351" i="1"/>
  <c r="E351" i="1"/>
  <c r="F351" i="1"/>
  <c r="L351" i="1"/>
  <c r="M351" i="1"/>
  <c r="N351" i="1"/>
  <c r="O351" i="1"/>
  <c r="P351" i="1"/>
  <c r="Q351" i="1"/>
  <c r="R351" i="1"/>
  <c r="B352" i="1"/>
  <c r="C352" i="1"/>
  <c r="E352" i="1"/>
  <c r="F352" i="1"/>
  <c r="L352" i="1"/>
  <c r="M352" i="1"/>
  <c r="N352" i="1"/>
  <c r="O352" i="1"/>
  <c r="P352" i="1"/>
  <c r="Q352" i="1"/>
  <c r="R352" i="1"/>
  <c r="B353" i="1"/>
  <c r="C353" i="1"/>
  <c r="E353" i="1"/>
  <c r="F353" i="1"/>
  <c r="L353" i="1"/>
  <c r="M353" i="1"/>
  <c r="N353" i="1"/>
  <c r="O353" i="1"/>
  <c r="P353" i="1"/>
  <c r="Q353" i="1"/>
  <c r="R353" i="1"/>
  <c r="B354" i="1"/>
  <c r="C354" i="1"/>
  <c r="E354" i="1"/>
  <c r="F354" i="1"/>
  <c r="L354" i="1"/>
  <c r="M354" i="1"/>
  <c r="N354" i="1"/>
  <c r="O354" i="1"/>
  <c r="P354" i="1"/>
  <c r="Q354" i="1"/>
  <c r="R354" i="1"/>
  <c r="B355" i="1"/>
  <c r="C355" i="1"/>
  <c r="E355" i="1"/>
  <c r="F355" i="1"/>
  <c r="L355" i="1"/>
  <c r="M355" i="1"/>
  <c r="N355" i="1"/>
  <c r="O355" i="1"/>
  <c r="P355" i="1"/>
  <c r="Q355" i="1"/>
  <c r="R355" i="1"/>
  <c r="B356" i="1"/>
  <c r="C356" i="1"/>
  <c r="E356" i="1"/>
  <c r="F356" i="1"/>
  <c r="L356" i="1"/>
  <c r="M356" i="1"/>
  <c r="N356" i="1"/>
  <c r="O356" i="1"/>
  <c r="P356" i="1"/>
  <c r="Q356" i="1"/>
  <c r="R356" i="1"/>
  <c r="B357" i="1"/>
  <c r="C357" i="1"/>
  <c r="E357" i="1"/>
  <c r="F357" i="1"/>
  <c r="L357" i="1"/>
  <c r="M357" i="1"/>
  <c r="N357" i="1"/>
  <c r="O357" i="1"/>
  <c r="P357" i="1"/>
  <c r="Q357" i="1"/>
  <c r="R357" i="1"/>
  <c r="B358" i="1"/>
  <c r="C358" i="1"/>
  <c r="E358" i="1"/>
  <c r="F358" i="1"/>
  <c r="L358" i="1"/>
  <c r="M358" i="1"/>
  <c r="N358" i="1"/>
  <c r="O358" i="1"/>
  <c r="P358" i="1"/>
  <c r="Q358" i="1"/>
  <c r="R358" i="1"/>
  <c r="B359" i="1"/>
  <c r="C359" i="1"/>
  <c r="E359" i="1"/>
  <c r="F359" i="1"/>
  <c r="L359" i="1"/>
  <c r="M359" i="1"/>
  <c r="N359" i="1"/>
  <c r="O359" i="1"/>
  <c r="P359" i="1"/>
  <c r="Q359" i="1"/>
  <c r="R359" i="1"/>
  <c r="B360" i="1"/>
  <c r="C360" i="1"/>
  <c r="E360" i="1"/>
  <c r="F360" i="1"/>
  <c r="L360" i="1"/>
  <c r="M360" i="1"/>
  <c r="N360" i="1"/>
  <c r="O360" i="1"/>
  <c r="P360" i="1"/>
  <c r="Q360" i="1"/>
  <c r="R360" i="1"/>
  <c r="B361" i="1"/>
  <c r="C361" i="1"/>
  <c r="E361" i="1"/>
  <c r="F361" i="1"/>
  <c r="L361" i="1"/>
  <c r="M361" i="1"/>
  <c r="N361" i="1"/>
  <c r="O361" i="1"/>
  <c r="P361" i="1"/>
  <c r="Q361" i="1"/>
  <c r="R361" i="1"/>
  <c r="B362" i="1"/>
  <c r="C362" i="1"/>
  <c r="E362" i="1"/>
  <c r="F362" i="1"/>
  <c r="L362" i="1"/>
  <c r="M362" i="1"/>
  <c r="N362" i="1"/>
  <c r="O362" i="1"/>
  <c r="P362" i="1"/>
  <c r="Q362" i="1"/>
  <c r="R362" i="1"/>
  <c r="B363" i="1"/>
  <c r="C363" i="1"/>
  <c r="E363" i="1"/>
  <c r="F363" i="1"/>
  <c r="L363" i="1"/>
  <c r="M363" i="1"/>
  <c r="N363" i="1"/>
  <c r="O363" i="1"/>
  <c r="P363" i="1"/>
  <c r="Q363" i="1"/>
  <c r="R363" i="1"/>
  <c r="B364" i="1"/>
  <c r="C364" i="1"/>
  <c r="E364" i="1"/>
  <c r="F364" i="1"/>
  <c r="L364" i="1"/>
  <c r="M364" i="1"/>
  <c r="N364" i="1"/>
  <c r="O364" i="1"/>
  <c r="P364" i="1"/>
  <c r="Q364" i="1"/>
  <c r="R364" i="1"/>
  <c r="B365" i="1"/>
  <c r="C365" i="1"/>
  <c r="E365" i="1"/>
  <c r="F365" i="1"/>
  <c r="L365" i="1"/>
  <c r="M365" i="1"/>
  <c r="N365" i="1"/>
  <c r="O365" i="1"/>
  <c r="P365" i="1"/>
  <c r="Q365" i="1"/>
  <c r="R365" i="1"/>
  <c r="B366" i="1"/>
  <c r="C366" i="1"/>
  <c r="E366" i="1"/>
  <c r="F366" i="1"/>
  <c r="L366" i="1"/>
  <c r="M366" i="1"/>
  <c r="N366" i="1"/>
  <c r="O366" i="1"/>
  <c r="P366" i="1"/>
  <c r="Q366" i="1"/>
  <c r="R366" i="1"/>
  <c r="B367" i="1"/>
  <c r="C367" i="1"/>
  <c r="E367" i="1"/>
  <c r="F367" i="1"/>
  <c r="L367" i="1"/>
  <c r="M367" i="1"/>
  <c r="N367" i="1"/>
  <c r="O367" i="1"/>
  <c r="P367" i="1"/>
  <c r="Q367" i="1"/>
  <c r="R367" i="1"/>
  <c r="B368" i="1"/>
  <c r="C368" i="1"/>
  <c r="E368" i="1"/>
  <c r="F368" i="1"/>
  <c r="L368" i="1"/>
  <c r="M368" i="1"/>
  <c r="N368" i="1"/>
  <c r="O368" i="1"/>
  <c r="P368" i="1"/>
  <c r="Q368" i="1"/>
  <c r="R368" i="1"/>
  <c r="B369" i="1"/>
  <c r="C369" i="1"/>
  <c r="E369" i="1"/>
  <c r="F369" i="1"/>
  <c r="L369" i="1"/>
  <c r="M369" i="1"/>
  <c r="N369" i="1"/>
  <c r="O369" i="1"/>
  <c r="P369" i="1"/>
  <c r="Q369" i="1"/>
  <c r="R369" i="1"/>
  <c r="B370" i="1"/>
  <c r="C370" i="1"/>
  <c r="E370" i="1"/>
  <c r="F370" i="1"/>
  <c r="L370" i="1"/>
  <c r="M370" i="1"/>
  <c r="N370" i="1"/>
  <c r="O370" i="1"/>
  <c r="P370" i="1"/>
  <c r="Q370" i="1"/>
  <c r="R370" i="1"/>
  <c r="B371" i="1"/>
  <c r="C371" i="1"/>
  <c r="E371" i="1"/>
  <c r="F371" i="1"/>
  <c r="L371" i="1"/>
  <c r="M371" i="1"/>
  <c r="N371" i="1"/>
  <c r="O371" i="1"/>
  <c r="P371" i="1"/>
  <c r="Q371" i="1"/>
  <c r="R371" i="1"/>
  <c r="B372" i="1"/>
  <c r="C372" i="1"/>
  <c r="E372" i="1"/>
  <c r="F372" i="1"/>
  <c r="L372" i="1"/>
  <c r="M372" i="1"/>
  <c r="N372" i="1"/>
  <c r="O372" i="1"/>
  <c r="P372" i="1"/>
  <c r="Q372" i="1"/>
  <c r="R372" i="1"/>
  <c r="B373" i="1"/>
  <c r="C373" i="1"/>
  <c r="E373" i="1"/>
  <c r="F373" i="1"/>
  <c r="L373" i="1"/>
  <c r="M373" i="1"/>
  <c r="N373" i="1"/>
  <c r="O373" i="1"/>
  <c r="P373" i="1"/>
  <c r="Q373" i="1"/>
  <c r="R373" i="1"/>
  <c r="B374" i="1"/>
  <c r="C374" i="1"/>
  <c r="E374" i="1"/>
  <c r="F374" i="1"/>
  <c r="L374" i="1"/>
  <c r="M374" i="1"/>
  <c r="N374" i="1"/>
  <c r="O374" i="1"/>
  <c r="P374" i="1"/>
  <c r="Q374" i="1"/>
  <c r="R374" i="1"/>
  <c r="B375" i="1"/>
  <c r="C375" i="1"/>
  <c r="E375" i="1"/>
  <c r="F375" i="1"/>
  <c r="L375" i="1"/>
  <c r="M375" i="1"/>
  <c r="N375" i="1"/>
  <c r="O375" i="1"/>
  <c r="P375" i="1"/>
  <c r="Q375" i="1"/>
  <c r="R375" i="1"/>
  <c r="B376" i="1"/>
  <c r="C376" i="1"/>
  <c r="E376" i="1"/>
  <c r="F376" i="1"/>
  <c r="L376" i="1"/>
  <c r="M376" i="1"/>
  <c r="N376" i="1"/>
  <c r="O376" i="1"/>
  <c r="P376" i="1"/>
  <c r="Q376" i="1"/>
  <c r="R376" i="1"/>
  <c r="B377" i="1"/>
  <c r="C377" i="1"/>
  <c r="E377" i="1"/>
  <c r="F377" i="1"/>
  <c r="L377" i="1"/>
  <c r="M377" i="1"/>
  <c r="N377" i="1"/>
  <c r="O377" i="1"/>
  <c r="P377" i="1"/>
  <c r="Q377" i="1"/>
  <c r="R377" i="1"/>
  <c r="B378" i="1"/>
  <c r="C378" i="1"/>
  <c r="E378" i="1"/>
  <c r="F378" i="1"/>
  <c r="L378" i="1"/>
  <c r="M378" i="1"/>
  <c r="N378" i="1"/>
  <c r="O378" i="1"/>
  <c r="P378" i="1"/>
  <c r="Q378" i="1"/>
  <c r="R378" i="1"/>
  <c r="B379" i="1"/>
  <c r="C379" i="1"/>
  <c r="E379" i="1"/>
  <c r="F379" i="1"/>
  <c r="L379" i="1"/>
  <c r="M379" i="1"/>
  <c r="N379" i="1"/>
  <c r="O379" i="1"/>
  <c r="P379" i="1"/>
  <c r="Q379" i="1"/>
  <c r="R379" i="1"/>
  <c r="B380" i="1"/>
  <c r="C380" i="1"/>
  <c r="E380" i="1"/>
  <c r="F380" i="1"/>
  <c r="L380" i="1"/>
  <c r="M380" i="1"/>
  <c r="N380" i="1"/>
  <c r="O380" i="1"/>
  <c r="P380" i="1"/>
  <c r="Q380" i="1"/>
  <c r="R380" i="1"/>
  <c r="B381" i="1"/>
  <c r="C381" i="1"/>
  <c r="E381" i="1"/>
  <c r="F381" i="1"/>
  <c r="L381" i="1"/>
  <c r="M381" i="1"/>
  <c r="N381" i="1"/>
  <c r="O381" i="1"/>
  <c r="P381" i="1"/>
  <c r="Q381" i="1"/>
  <c r="R381" i="1"/>
  <c r="B382" i="1"/>
  <c r="C382" i="1"/>
  <c r="E382" i="1"/>
  <c r="F382" i="1"/>
  <c r="L382" i="1"/>
  <c r="M382" i="1"/>
  <c r="N382" i="1"/>
  <c r="O382" i="1"/>
  <c r="P382" i="1"/>
  <c r="Q382" i="1"/>
  <c r="R382" i="1"/>
  <c r="B383" i="1"/>
  <c r="C383" i="1"/>
  <c r="E383" i="1"/>
  <c r="F383" i="1"/>
  <c r="L383" i="1"/>
  <c r="M383" i="1"/>
  <c r="N383" i="1"/>
  <c r="O383" i="1"/>
  <c r="P383" i="1"/>
  <c r="Q383" i="1"/>
  <c r="R383" i="1"/>
  <c r="B384" i="1"/>
  <c r="C384" i="1"/>
  <c r="E384" i="1"/>
  <c r="F384" i="1"/>
  <c r="L384" i="1"/>
  <c r="M384" i="1"/>
  <c r="N384" i="1"/>
  <c r="O384" i="1"/>
  <c r="P384" i="1"/>
  <c r="Q384" i="1"/>
  <c r="R384" i="1"/>
  <c r="B385" i="1"/>
  <c r="C385" i="1"/>
  <c r="E385" i="1"/>
  <c r="F385" i="1"/>
  <c r="L385" i="1"/>
  <c r="M385" i="1"/>
  <c r="N385" i="1"/>
  <c r="O385" i="1"/>
  <c r="P385" i="1"/>
  <c r="Q385" i="1"/>
  <c r="R385" i="1"/>
  <c r="B386" i="1"/>
  <c r="C386" i="1"/>
  <c r="E386" i="1"/>
  <c r="F386" i="1"/>
  <c r="L386" i="1"/>
  <c r="M386" i="1"/>
  <c r="N386" i="1"/>
  <c r="O386" i="1"/>
  <c r="P386" i="1"/>
  <c r="Q386" i="1"/>
  <c r="R386" i="1"/>
  <c r="B387" i="1"/>
  <c r="C387" i="1"/>
  <c r="E387" i="1"/>
  <c r="F387" i="1"/>
  <c r="L387" i="1"/>
  <c r="M387" i="1"/>
  <c r="N387" i="1"/>
  <c r="O387" i="1"/>
  <c r="P387" i="1"/>
  <c r="Q387" i="1"/>
  <c r="R387" i="1"/>
  <c r="B388" i="1"/>
  <c r="C388" i="1"/>
  <c r="E388" i="1"/>
  <c r="F388" i="1"/>
  <c r="L388" i="1"/>
  <c r="M388" i="1"/>
  <c r="N388" i="1"/>
  <c r="O388" i="1"/>
  <c r="P388" i="1"/>
  <c r="Q388" i="1"/>
  <c r="R388" i="1"/>
  <c r="B389" i="1"/>
  <c r="C389" i="1"/>
  <c r="E389" i="1"/>
  <c r="F389" i="1"/>
  <c r="L389" i="1"/>
  <c r="M389" i="1"/>
  <c r="N389" i="1"/>
  <c r="O389" i="1"/>
  <c r="P389" i="1"/>
  <c r="Q389" i="1"/>
  <c r="R389" i="1"/>
  <c r="B390" i="1"/>
  <c r="C390" i="1"/>
  <c r="E390" i="1"/>
  <c r="F390" i="1"/>
  <c r="L390" i="1"/>
  <c r="M390" i="1"/>
  <c r="N390" i="1"/>
  <c r="O390" i="1"/>
  <c r="P390" i="1"/>
  <c r="Q390" i="1"/>
  <c r="R390" i="1"/>
  <c r="B391" i="1"/>
  <c r="C391" i="1"/>
  <c r="E391" i="1"/>
  <c r="F391" i="1"/>
  <c r="L391" i="1"/>
  <c r="M391" i="1"/>
  <c r="N391" i="1"/>
  <c r="O391" i="1"/>
  <c r="P391" i="1"/>
  <c r="Q391" i="1"/>
  <c r="R391" i="1"/>
  <c r="B392" i="1"/>
  <c r="C392" i="1"/>
  <c r="E392" i="1"/>
  <c r="F392" i="1"/>
  <c r="L392" i="1"/>
  <c r="M392" i="1"/>
  <c r="N392" i="1"/>
  <c r="O392" i="1"/>
  <c r="P392" i="1"/>
  <c r="Q392" i="1"/>
  <c r="R392" i="1"/>
  <c r="B393" i="1"/>
  <c r="C393" i="1"/>
  <c r="E393" i="1"/>
  <c r="F393" i="1"/>
  <c r="L393" i="1"/>
  <c r="M393" i="1"/>
  <c r="N393" i="1"/>
  <c r="O393" i="1"/>
  <c r="P393" i="1"/>
  <c r="Q393" i="1"/>
  <c r="R393" i="1"/>
  <c r="B394" i="1"/>
  <c r="C394" i="1"/>
  <c r="E394" i="1"/>
  <c r="F394" i="1"/>
  <c r="L394" i="1"/>
  <c r="M394" i="1"/>
  <c r="N394" i="1"/>
  <c r="O394" i="1"/>
  <c r="P394" i="1"/>
  <c r="Q394" i="1"/>
  <c r="R394" i="1"/>
  <c r="B395" i="1"/>
  <c r="C395" i="1"/>
  <c r="E395" i="1"/>
  <c r="F395" i="1"/>
  <c r="L395" i="1"/>
  <c r="M395" i="1"/>
  <c r="N395" i="1"/>
  <c r="O395" i="1"/>
  <c r="P395" i="1"/>
  <c r="Q395" i="1"/>
  <c r="R395" i="1"/>
  <c r="B396" i="1"/>
  <c r="C396" i="1"/>
  <c r="E396" i="1"/>
  <c r="F396" i="1"/>
  <c r="L396" i="1"/>
  <c r="M396" i="1"/>
  <c r="N396" i="1"/>
  <c r="O396" i="1"/>
  <c r="P396" i="1"/>
  <c r="Q396" i="1"/>
  <c r="R396" i="1"/>
  <c r="B397" i="1"/>
  <c r="C397" i="1"/>
  <c r="E397" i="1"/>
  <c r="F397" i="1"/>
  <c r="L397" i="1"/>
  <c r="M397" i="1"/>
  <c r="N397" i="1"/>
  <c r="O397" i="1"/>
  <c r="P397" i="1"/>
  <c r="Q397" i="1"/>
  <c r="R397" i="1"/>
  <c r="B398" i="1"/>
  <c r="C398" i="1"/>
  <c r="E398" i="1"/>
  <c r="F398" i="1"/>
  <c r="L398" i="1"/>
  <c r="M398" i="1"/>
  <c r="N398" i="1"/>
  <c r="O398" i="1"/>
  <c r="P398" i="1"/>
  <c r="Q398" i="1"/>
  <c r="R398" i="1"/>
  <c r="B399" i="1"/>
  <c r="C399" i="1"/>
  <c r="E399" i="1"/>
  <c r="F399" i="1"/>
  <c r="L399" i="1"/>
  <c r="M399" i="1"/>
  <c r="N399" i="1"/>
  <c r="O399" i="1"/>
  <c r="P399" i="1"/>
  <c r="Q399" i="1"/>
  <c r="R399" i="1"/>
  <c r="B400" i="1"/>
  <c r="C400" i="1"/>
  <c r="E400" i="1"/>
  <c r="F400" i="1"/>
  <c r="L400" i="1"/>
  <c r="M400" i="1"/>
  <c r="N400" i="1"/>
  <c r="O400" i="1"/>
  <c r="P400" i="1"/>
  <c r="Q400" i="1"/>
  <c r="R400" i="1"/>
  <c r="B401" i="1"/>
  <c r="C401" i="1"/>
  <c r="E401" i="1"/>
  <c r="F401" i="1"/>
  <c r="L401" i="1"/>
  <c r="M401" i="1"/>
  <c r="N401" i="1"/>
  <c r="O401" i="1"/>
  <c r="P401" i="1"/>
  <c r="Q401" i="1"/>
  <c r="R401" i="1"/>
  <c r="B402" i="1"/>
  <c r="C402" i="1"/>
  <c r="E402" i="1"/>
  <c r="F402" i="1"/>
  <c r="L402" i="1"/>
  <c r="M402" i="1"/>
  <c r="N402" i="1"/>
  <c r="O402" i="1"/>
  <c r="P402" i="1"/>
  <c r="Q402" i="1"/>
  <c r="R402" i="1"/>
  <c r="B403" i="1"/>
  <c r="C403" i="1"/>
  <c r="E403" i="1"/>
  <c r="F403" i="1"/>
  <c r="L403" i="1"/>
  <c r="M403" i="1"/>
  <c r="N403" i="1"/>
  <c r="O403" i="1"/>
  <c r="P403" i="1"/>
  <c r="Q403" i="1"/>
  <c r="R403" i="1"/>
  <c r="B404" i="1"/>
  <c r="C404" i="1"/>
  <c r="E404" i="1"/>
  <c r="F404" i="1"/>
  <c r="L404" i="1"/>
  <c r="M404" i="1"/>
  <c r="N404" i="1"/>
  <c r="O404" i="1"/>
  <c r="P404" i="1"/>
  <c r="Q404" i="1"/>
  <c r="R404" i="1"/>
  <c r="B408" i="1"/>
  <c r="C408" i="1"/>
  <c r="E408" i="1"/>
  <c r="F408" i="1"/>
  <c r="L408" i="1"/>
  <c r="M408" i="1"/>
  <c r="N408" i="1"/>
  <c r="O408" i="1"/>
  <c r="P408" i="1"/>
  <c r="Q408" i="1"/>
  <c r="R408" i="1"/>
  <c r="B409" i="1"/>
  <c r="C409" i="1"/>
  <c r="E409" i="1"/>
  <c r="F409" i="1"/>
  <c r="L409" i="1"/>
  <c r="M409" i="1"/>
  <c r="N409" i="1"/>
  <c r="O409" i="1"/>
  <c r="P409" i="1"/>
  <c r="Q409" i="1"/>
  <c r="R409" i="1"/>
  <c r="B410" i="1"/>
  <c r="C410" i="1"/>
  <c r="E410" i="1"/>
  <c r="F410" i="1"/>
  <c r="L410" i="1"/>
  <c r="M410" i="1"/>
  <c r="N410" i="1"/>
  <c r="O410" i="1"/>
  <c r="P410" i="1"/>
  <c r="Q410" i="1"/>
  <c r="R410" i="1"/>
  <c r="B411" i="1"/>
  <c r="C411" i="1"/>
  <c r="E411" i="1"/>
  <c r="F411" i="1"/>
  <c r="L411" i="1"/>
  <c r="M411" i="1"/>
  <c r="N411" i="1"/>
  <c r="O411" i="1"/>
  <c r="P411" i="1"/>
  <c r="Q411" i="1"/>
  <c r="R411" i="1"/>
  <c r="B412" i="1"/>
  <c r="C412" i="1"/>
  <c r="E412" i="1"/>
  <c r="F412" i="1"/>
  <c r="L412" i="1"/>
  <c r="M412" i="1"/>
  <c r="N412" i="1"/>
  <c r="O412" i="1"/>
  <c r="P412" i="1"/>
  <c r="Q412" i="1"/>
  <c r="R412" i="1"/>
  <c r="B413" i="1"/>
  <c r="C413" i="1"/>
  <c r="E413" i="1"/>
  <c r="F413" i="1"/>
  <c r="L413" i="1"/>
  <c r="M413" i="1"/>
  <c r="N413" i="1"/>
  <c r="O413" i="1"/>
  <c r="P413" i="1"/>
  <c r="Q413" i="1"/>
  <c r="R413" i="1"/>
  <c r="B414" i="1"/>
  <c r="C414" i="1"/>
  <c r="E414" i="1"/>
  <c r="F414" i="1"/>
  <c r="L414" i="1"/>
  <c r="M414" i="1"/>
  <c r="N414" i="1"/>
  <c r="O414" i="1"/>
  <c r="P414" i="1"/>
  <c r="Q414" i="1"/>
  <c r="R414" i="1"/>
  <c r="B415" i="1"/>
  <c r="C415" i="1"/>
  <c r="E415" i="1"/>
  <c r="F415" i="1"/>
  <c r="L415" i="1"/>
  <c r="M415" i="1"/>
  <c r="N415" i="1"/>
  <c r="O415" i="1"/>
  <c r="P415" i="1"/>
  <c r="Q415" i="1"/>
  <c r="R415" i="1"/>
  <c r="B416" i="1"/>
  <c r="C416" i="1"/>
  <c r="E416" i="1"/>
  <c r="F416" i="1"/>
  <c r="L416" i="1"/>
  <c r="M416" i="1"/>
  <c r="N416" i="1"/>
  <c r="O416" i="1"/>
  <c r="P416" i="1"/>
  <c r="Q416" i="1"/>
  <c r="R416" i="1"/>
  <c r="B417" i="1"/>
  <c r="C417" i="1"/>
  <c r="E417" i="1"/>
  <c r="F417" i="1"/>
  <c r="L417" i="1"/>
  <c r="M417" i="1"/>
  <c r="N417" i="1"/>
  <c r="O417" i="1"/>
  <c r="P417" i="1"/>
  <c r="Q417" i="1"/>
  <c r="R417" i="1"/>
  <c r="B418" i="1"/>
  <c r="C418" i="1"/>
  <c r="E418" i="1"/>
  <c r="F418" i="1"/>
  <c r="L418" i="1"/>
  <c r="M418" i="1"/>
  <c r="N418" i="1"/>
  <c r="O418" i="1"/>
  <c r="P418" i="1"/>
  <c r="Q418" i="1"/>
  <c r="R418" i="1"/>
  <c r="B419" i="1"/>
  <c r="C419" i="1"/>
  <c r="E419" i="1"/>
  <c r="F419" i="1"/>
  <c r="L419" i="1"/>
  <c r="M419" i="1"/>
  <c r="N419" i="1"/>
  <c r="O419" i="1"/>
  <c r="P419" i="1"/>
  <c r="Q419" i="1"/>
  <c r="R419" i="1"/>
  <c r="B420" i="1"/>
  <c r="C420" i="1"/>
  <c r="E420" i="1"/>
  <c r="F420" i="1"/>
  <c r="L420" i="1"/>
  <c r="M420" i="1"/>
  <c r="N420" i="1"/>
  <c r="O420" i="1"/>
  <c r="P420" i="1"/>
  <c r="Q420" i="1"/>
  <c r="R420" i="1"/>
  <c r="B421" i="1"/>
  <c r="C421" i="1"/>
  <c r="E421" i="1"/>
  <c r="F421" i="1"/>
  <c r="L421" i="1"/>
  <c r="M421" i="1"/>
  <c r="N421" i="1"/>
  <c r="O421" i="1"/>
  <c r="P421" i="1"/>
  <c r="Q421" i="1"/>
  <c r="R421" i="1"/>
  <c r="B422" i="1"/>
  <c r="C422" i="1"/>
  <c r="E422" i="1"/>
  <c r="F422" i="1"/>
  <c r="L422" i="1"/>
  <c r="M422" i="1"/>
  <c r="N422" i="1"/>
  <c r="O422" i="1"/>
  <c r="P422" i="1"/>
  <c r="Q422" i="1"/>
  <c r="R422" i="1"/>
  <c r="B423" i="1"/>
  <c r="C423" i="1"/>
  <c r="E423" i="1"/>
  <c r="F423" i="1"/>
  <c r="L423" i="1"/>
  <c r="M423" i="1"/>
  <c r="N423" i="1"/>
  <c r="O423" i="1"/>
  <c r="P423" i="1"/>
  <c r="Q423" i="1"/>
  <c r="R423" i="1"/>
  <c r="B424" i="1"/>
  <c r="C424" i="1"/>
  <c r="E424" i="1"/>
  <c r="F424" i="1"/>
  <c r="L424" i="1"/>
  <c r="M424" i="1"/>
  <c r="N424" i="1"/>
  <c r="O424" i="1"/>
  <c r="P424" i="1"/>
  <c r="Q424" i="1"/>
  <c r="R424" i="1"/>
  <c r="B425" i="1"/>
  <c r="C425" i="1"/>
  <c r="E425" i="1"/>
  <c r="F425" i="1"/>
  <c r="L425" i="1"/>
  <c r="M425" i="1"/>
  <c r="N425" i="1"/>
  <c r="O425" i="1"/>
  <c r="P425" i="1"/>
  <c r="Q425" i="1"/>
  <c r="R425" i="1"/>
  <c r="B426" i="1"/>
  <c r="C426" i="1"/>
  <c r="E426" i="1"/>
  <c r="F426" i="1"/>
  <c r="L426" i="1"/>
  <c r="M426" i="1"/>
  <c r="N426" i="1"/>
  <c r="O426" i="1"/>
  <c r="P426" i="1"/>
  <c r="Q426" i="1"/>
  <c r="R426" i="1"/>
  <c r="B427" i="1"/>
  <c r="C427" i="1"/>
  <c r="E427" i="1"/>
  <c r="F427" i="1"/>
  <c r="L427" i="1"/>
  <c r="M427" i="1"/>
  <c r="N427" i="1"/>
  <c r="O427" i="1"/>
  <c r="P427" i="1"/>
  <c r="Q427" i="1"/>
  <c r="R427" i="1"/>
  <c r="B428" i="1"/>
  <c r="C428" i="1"/>
  <c r="E428" i="1"/>
  <c r="F428" i="1"/>
  <c r="L428" i="1"/>
  <c r="M428" i="1"/>
  <c r="N428" i="1"/>
  <c r="O428" i="1"/>
  <c r="P428" i="1"/>
  <c r="Q428" i="1"/>
  <c r="R428" i="1"/>
  <c r="B429" i="1"/>
  <c r="C429" i="1"/>
  <c r="E429" i="1"/>
  <c r="F429" i="1"/>
  <c r="L429" i="1"/>
  <c r="M429" i="1"/>
  <c r="N429" i="1"/>
  <c r="O429" i="1"/>
  <c r="P429" i="1"/>
  <c r="Q429" i="1"/>
  <c r="R429" i="1"/>
  <c r="B430" i="1"/>
  <c r="C430" i="1"/>
  <c r="E430" i="1"/>
  <c r="F430" i="1"/>
  <c r="L430" i="1"/>
  <c r="M430" i="1"/>
  <c r="N430" i="1"/>
  <c r="O430" i="1"/>
  <c r="P430" i="1"/>
  <c r="Q430" i="1"/>
  <c r="R430" i="1"/>
  <c r="B431" i="1"/>
  <c r="C431" i="1"/>
  <c r="E431" i="1"/>
  <c r="F431" i="1"/>
  <c r="L431" i="1"/>
  <c r="M431" i="1"/>
  <c r="N431" i="1"/>
  <c r="O431" i="1"/>
  <c r="P431" i="1"/>
  <c r="Q431" i="1"/>
  <c r="R431" i="1"/>
  <c r="B432" i="1"/>
  <c r="C432" i="1"/>
  <c r="E432" i="1"/>
  <c r="F432" i="1"/>
  <c r="L432" i="1"/>
  <c r="M432" i="1"/>
  <c r="N432" i="1"/>
  <c r="O432" i="1"/>
  <c r="P432" i="1"/>
  <c r="Q432" i="1"/>
  <c r="R432" i="1"/>
  <c r="B433" i="1"/>
  <c r="C433" i="1"/>
  <c r="E433" i="1"/>
  <c r="F433" i="1"/>
  <c r="L433" i="1"/>
  <c r="M433" i="1"/>
  <c r="N433" i="1"/>
  <c r="O433" i="1"/>
  <c r="P433" i="1"/>
  <c r="Q433" i="1"/>
  <c r="R433" i="1"/>
  <c r="B434" i="1"/>
  <c r="C434" i="1"/>
  <c r="E434" i="1"/>
  <c r="F434" i="1"/>
  <c r="L434" i="1"/>
  <c r="M434" i="1"/>
  <c r="N434" i="1"/>
  <c r="O434" i="1"/>
  <c r="P434" i="1"/>
  <c r="Q434" i="1"/>
  <c r="R434" i="1"/>
  <c r="B435" i="1"/>
  <c r="C435" i="1"/>
  <c r="E435" i="1"/>
  <c r="F435" i="1"/>
  <c r="L435" i="1"/>
  <c r="M435" i="1"/>
  <c r="N435" i="1"/>
  <c r="O435" i="1"/>
  <c r="P435" i="1"/>
  <c r="Q435" i="1"/>
  <c r="R435" i="1"/>
  <c r="B436" i="1"/>
  <c r="C436" i="1"/>
  <c r="E436" i="1"/>
  <c r="F436" i="1"/>
  <c r="L436" i="1"/>
  <c r="M436" i="1"/>
  <c r="N436" i="1"/>
  <c r="O436" i="1"/>
  <c r="P436" i="1"/>
  <c r="Q436" i="1"/>
  <c r="R436" i="1"/>
  <c r="B437" i="1"/>
  <c r="C437" i="1"/>
  <c r="E437" i="1"/>
  <c r="F437" i="1"/>
  <c r="L437" i="1"/>
  <c r="M437" i="1"/>
  <c r="N437" i="1"/>
  <c r="O437" i="1"/>
  <c r="P437" i="1"/>
  <c r="Q437" i="1"/>
  <c r="R437" i="1"/>
  <c r="B438" i="1"/>
  <c r="C438" i="1"/>
  <c r="E438" i="1"/>
  <c r="F438" i="1"/>
  <c r="L438" i="1"/>
  <c r="M438" i="1"/>
  <c r="N438" i="1"/>
  <c r="O438" i="1"/>
  <c r="P438" i="1"/>
  <c r="Q438" i="1"/>
  <c r="R438" i="1"/>
  <c r="B439" i="1"/>
  <c r="C439" i="1"/>
  <c r="E439" i="1"/>
  <c r="F439" i="1"/>
  <c r="L439" i="1"/>
  <c r="M439" i="1"/>
  <c r="N439" i="1"/>
  <c r="O439" i="1"/>
  <c r="P439" i="1"/>
  <c r="Q439" i="1"/>
  <c r="R439" i="1"/>
  <c r="B440" i="1"/>
  <c r="C440" i="1"/>
  <c r="E440" i="1"/>
  <c r="F440" i="1"/>
  <c r="L440" i="1"/>
  <c r="M440" i="1"/>
  <c r="N440" i="1"/>
  <c r="O440" i="1"/>
  <c r="P440" i="1"/>
  <c r="Q440" i="1"/>
  <c r="R440" i="1"/>
  <c r="B441" i="1"/>
  <c r="C441" i="1"/>
  <c r="E441" i="1"/>
  <c r="F441" i="1"/>
  <c r="L441" i="1"/>
  <c r="M441" i="1"/>
  <c r="N441" i="1"/>
  <c r="O441" i="1"/>
  <c r="P441" i="1"/>
  <c r="Q441" i="1"/>
  <c r="R441" i="1"/>
  <c r="B442" i="1"/>
  <c r="C442" i="1"/>
  <c r="E442" i="1"/>
  <c r="F442" i="1"/>
  <c r="L442" i="1"/>
  <c r="M442" i="1"/>
  <c r="N442" i="1"/>
  <c r="O442" i="1"/>
  <c r="P442" i="1"/>
  <c r="Q442" i="1"/>
  <c r="R442" i="1"/>
  <c r="B443" i="1"/>
  <c r="C443" i="1"/>
  <c r="E443" i="1"/>
  <c r="F443" i="1"/>
  <c r="L443" i="1"/>
  <c r="M443" i="1"/>
  <c r="N443" i="1"/>
  <c r="O443" i="1"/>
  <c r="P443" i="1"/>
  <c r="Q443" i="1"/>
  <c r="R443" i="1"/>
  <c r="B444" i="1"/>
  <c r="C444" i="1"/>
  <c r="E444" i="1"/>
  <c r="F444" i="1"/>
  <c r="L444" i="1"/>
  <c r="M444" i="1"/>
  <c r="N444" i="1"/>
  <c r="O444" i="1"/>
  <c r="P444" i="1"/>
  <c r="Q444" i="1"/>
  <c r="R444" i="1"/>
  <c r="B445" i="1"/>
  <c r="C445" i="1"/>
  <c r="E445" i="1"/>
  <c r="F445" i="1"/>
  <c r="L445" i="1"/>
  <c r="M445" i="1"/>
  <c r="N445" i="1"/>
  <c r="O445" i="1"/>
  <c r="P445" i="1"/>
  <c r="Q445" i="1"/>
  <c r="R445" i="1"/>
  <c r="B446" i="1"/>
  <c r="C446" i="1"/>
  <c r="E446" i="1"/>
  <c r="F446" i="1"/>
  <c r="L446" i="1"/>
  <c r="M446" i="1"/>
  <c r="N446" i="1"/>
  <c r="O446" i="1"/>
  <c r="P446" i="1"/>
  <c r="Q446" i="1"/>
  <c r="R446" i="1"/>
  <c r="B447" i="1"/>
  <c r="C447" i="1"/>
  <c r="E447" i="1"/>
  <c r="F447" i="1"/>
  <c r="L447" i="1"/>
  <c r="M447" i="1"/>
  <c r="N447" i="1"/>
  <c r="O447" i="1"/>
  <c r="P447" i="1"/>
  <c r="Q447" i="1"/>
  <c r="R447" i="1"/>
  <c r="B448" i="1"/>
  <c r="C448" i="1"/>
  <c r="E448" i="1"/>
  <c r="F448" i="1"/>
  <c r="L448" i="1"/>
  <c r="M448" i="1"/>
  <c r="N448" i="1"/>
  <c r="O448" i="1"/>
  <c r="P448" i="1"/>
  <c r="Q448" i="1"/>
  <c r="R448" i="1"/>
  <c r="B449" i="1"/>
  <c r="C449" i="1"/>
  <c r="E449" i="1"/>
  <c r="F449" i="1"/>
  <c r="L449" i="1"/>
  <c r="M449" i="1"/>
  <c r="N449" i="1"/>
  <c r="O449" i="1"/>
  <c r="P449" i="1"/>
  <c r="Q449" i="1"/>
  <c r="R449" i="1"/>
  <c r="B450" i="1"/>
  <c r="C450" i="1"/>
  <c r="E450" i="1"/>
  <c r="F450" i="1"/>
  <c r="L450" i="1"/>
  <c r="M450" i="1"/>
  <c r="N450" i="1"/>
  <c r="O450" i="1"/>
  <c r="P450" i="1"/>
  <c r="Q450" i="1"/>
  <c r="R450" i="1"/>
  <c r="B451" i="1"/>
  <c r="C451" i="1"/>
  <c r="E451" i="1"/>
  <c r="F451" i="1"/>
  <c r="L451" i="1"/>
  <c r="M451" i="1"/>
  <c r="N451" i="1"/>
  <c r="O451" i="1"/>
  <c r="P451" i="1"/>
  <c r="Q451" i="1"/>
  <c r="R451" i="1"/>
  <c r="B452" i="1"/>
  <c r="C452" i="1"/>
  <c r="E452" i="1"/>
  <c r="F452" i="1"/>
  <c r="L452" i="1"/>
  <c r="M452" i="1"/>
  <c r="N452" i="1"/>
  <c r="O452" i="1"/>
  <c r="P452" i="1"/>
  <c r="Q452" i="1"/>
  <c r="R452" i="1"/>
  <c r="B453" i="1"/>
  <c r="C453" i="1"/>
  <c r="E453" i="1"/>
  <c r="F453" i="1"/>
  <c r="L453" i="1"/>
  <c r="M453" i="1"/>
  <c r="N453" i="1"/>
  <c r="O453" i="1"/>
  <c r="P453" i="1"/>
  <c r="Q453" i="1"/>
  <c r="R453" i="1"/>
  <c r="B454" i="1"/>
  <c r="C454" i="1"/>
  <c r="E454" i="1"/>
  <c r="F454" i="1"/>
  <c r="L454" i="1"/>
  <c r="M454" i="1"/>
  <c r="N454" i="1"/>
  <c r="O454" i="1"/>
  <c r="P454" i="1"/>
  <c r="Q454" i="1"/>
  <c r="R454" i="1"/>
  <c r="B455" i="1"/>
  <c r="C455" i="1"/>
  <c r="E455" i="1"/>
  <c r="F455" i="1"/>
  <c r="L455" i="1"/>
  <c r="M455" i="1"/>
  <c r="N455" i="1"/>
  <c r="O455" i="1"/>
  <c r="P455" i="1"/>
  <c r="Q455" i="1"/>
  <c r="R455" i="1"/>
  <c r="B456" i="1"/>
  <c r="C456" i="1"/>
  <c r="E456" i="1"/>
  <c r="F456" i="1"/>
  <c r="L456" i="1"/>
  <c r="M456" i="1"/>
  <c r="N456" i="1"/>
  <c r="O456" i="1"/>
  <c r="P456" i="1"/>
  <c r="Q456" i="1"/>
  <c r="R456" i="1"/>
  <c r="B457" i="1"/>
  <c r="C457" i="1"/>
  <c r="E457" i="1"/>
  <c r="F457" i="1"/>
  <c r="L457" i="1"/>
  <c r="M457" i="1"/>
  <c r="N457" i="1"/>
  <c r="O457" i="1"/>
  <c r="P457" i="1"/>
  <c r="Q457" i="1"/>
  <c r="R457" i="1"/>
  <c r="B458" i="1"/>
  <c r="C458" i="1"/>
  <c r="E458" i="1"/>
  <c r="F458" i="1"/>
  <c r="L458" i="1"/>
  <c r="M458" i="1"/>
  <c r="N458" i="1"/>
  <c r="O458" i="1"/>
  <c r="P458" i="1"/>
  <c r="Q458" i="1"/>
  <c r="R458" i="1"/>
  <c r="B459" i="1"/>
  <c r="C459" i="1"/>
  <c r="E459" i="1"/>
  <c r="F459" i="1"/>
  <c r="L459" i="1"/>
  <c r="M459" i="1"/>
  <c r="N459" i="1"/>
  <c r="O459" i="1"/>
  <c r="P459" i="1"/>
  <c r="Q459" i="1"/>
  <c r="R459" i="1"/>
  <c r="B460" i="1"/>
  <c r="C460" i="1"/>
  <c r="E460" i="1"/>
  <c r="F460" i="1"/>
  <c r="L460" i="1"/>
  <c r="M460" i="1"/>
  <c r="N460" i="1"/>
  <c r="O460" i="1"/>
  <c r="P460" i="1"/>
  <c r="Q460" i="1"/>
  <c r="R460" i="1"/>
  <c r="B461" i="1"/>
  <c r="C461" i="1"/>
  <c r="E461" i="1"/>
  <c r="F461" i="1"/>
  <c r="L461" i="1"/>
  <c r="M461" i="1"/>
  <c r="N461" i="1"/>
  <c r="O461" i="1"/>
  <c r="P461" i="1"/>
  <c r="Q461" i="1"/>
  <c r="R461" i="1"/>
  <c r="B462" i="1"/>
  <c r="C462" i="1"/>
  <c r="E462" i="1"/>
  <c r="F462" i="1"/>
  <c r="L462" i="1"/>
  <c r="M462" i="1"/>
  <c r="N462" i="1"/>
  <c r="O462" i="1"/>
  <c r="P462" i="1"/>
  <c r="Q462" i="1"/>
  <c r="R462" i="1"/>
  <c r="B463" i="1"/>
  <c r="C463" i="1"/>
  <c r="E463" i="1"/>
  <c r="F463" i="1"/>
  <c r="L463" i="1"/>
  <c r="M463" i="1"/>
  <c r="N463" i="1"/>
  <c r="O463" i="1"/>
  <c r="P463" i="1"/>
  <c r="Q463" i="1"/>
  <c r="R463" i="1"/>
  <c r="B464" i="1"/>
  <c r="C464" i="1"/>
  <c r="E464" i="1"/>
  <c r="F464" i="1"/>
  <c r="L464" i="1"/>
  <c r="M464" i="1"/>
  <c r="N464" i="1"/>
  <c r="O464" i="1"/>
  <c r="P464" i="1"/>
  <c r="Q464" i="1"/>
  <c r="R464" i="1"/>
  <c r="B465" i="1"/>
  <c r="C465" i="1"/>
  <c r="E465" i="1"/>
  <c r="F465" i="1"/>
  <c r="L465" i="1"/>
  <c r="M465" i="1"/>
  <c r="N465" i="1"/>
  <c r="O465" i="1"/>
  <c r="P465" i="1"/>
  <c r="Q465" i="1"/>
  <c r="R465" i="1"/>
  <c r="B466" i="1"/>
  <c r="C466" i="1"/>
  <c r="E466" i="1"/>
  <c r="F466" i="1"/>
  <c r="L466" i="1"/>
  <c r="M466" i="1"/>
  <c r="N466" i="1"/>
  <c r="O466" i="1"/>
  <c r="P466" i="1"/>
  <c r="Q466" i="1"/>
  <c r="R466" i="1"/>
  <c r="B467" i="1"/>
  <c r="C467" i="1"/>
  <c r="E467" i="1"/>
  <c r="F467" i="1"/>
  <c r="L467" i="1"/>
  <c r="M467" i="1"/>
  <c r="N467" i="1"/>
  <c r="O467" i="1"/>
  <c r="P467" i="1"/>
  <c r="Q467" i="1"/>
  <c r="R467" i="1"/>
  <c r="B468" i="1"/>
  <c r="C468" i="1"/>
  <c r="E468" i="1"/>
  <c r="F468" i="1"/>
  <c r="L468" i="1"/>
  <c r="M468" i="1"/>
  <c r="N468" i="1"/>
  <c r="O468" i="1"/>
  <c r="P468" i="1"/>
  <c r="Q468" i="1"/>
  <c r="R468" i="1"/>
  <c r="B469" i="1"/>
  <c r="C469" i="1"/>
  <c r="E469" i="1"/>
  <c r="F469" i="1"/>
  <c r="L469" i="1"/>
  <c r="M469" i="1"/>
  <c r="N469" i="1"/>
  <c r="O469" i="1"/>
  <c r="P469" i="1"/>
  <c r="Q469" i="1"/>
  <c r="R469" i="1"/>
  <c r="B470" i="1"/>
  <c r="C470" i="1"/>
  <c r="E470" i="1"/>
  <c r="F470" i="1"/>
  <c r="L470" i="1"/>
  <c r="M470" i="1"/>
  <c r="N470" i="1"/>
  <c r="O470" i="1"/>
  <c r="P470" i="1"/>
  <c r="Q470" i="1"/>
  <c r="R470" i="1"/>
  <c r="B471" i="1"/>
  <c r="C471" i="1"/>
  <c r="E471" i="1"/>
  <c r="F471" i="1"/>
  <c r="L471" i="1"/>
  <c r="M471" i="1"/>
  <c r="N471" i="1"/>
  <c r="O471" i="1"/>
  <c r="P471" i="1"/>
  <c r="Q471" i="1"/>
  <c r="R471" i="1"/>
  <c r="B472" i="1"/>
  <c r="C472" i="1"/>
  <c r="E472" i="1"/>
  <c r="F472" i="1"/>
  <c r="L472" i="1"/>
  <c r="M472" i="1"/>
  <c r="N472" i="1"/>
  <c r="O472" i="1"/>
  <c r="P472" i="1"/>
  <c r="Q472" i="1"/>
  <c r="R472" i="1"/>
  <c r="B473" i="1"/>
  <c r="C473" i="1"/>
  <c r="E473" i="1"/>
  <c r="F473" i="1"/>
  <c r="L473" i="1"/>
  <c r="M473" i="1"/>
  <c r="N473" i="1"/>
  <c r="O473" i="1"/>
  <c r="P473" i="1"/>
  <c r="Q473" i="1"/>
  <c r="R473" i="1"/>
  <c r="B474" i="1"/>
  <c r="C474" i="1"/>
  <c r="E474" i="1"/>
  <c r="F474" i="1"/>
  <c r="L474" i="1"/>
  <c r="M474" i="1"/>
  <c r="N474" i="1"/>
  <c r="O474" i="1"/>
  <c r="P474" i="1"/>
  <c r="Q474" i="1"/>
  <c r="R474" i="1"/>
  <c r="B475" i="1"/>
  <c r="C475" i="1"/>
  <c r="E475" i="1"/>
  <c r="F475" i="1"/>
  <c r="L475" i="1"/>
  <c r="M475" i="1"/>
  <c r="N475" i="1"/>
  <c r="O475" i="1"/>
  <c r="P475" i="1"/>
  <c r="Q475" i="1"/>
  <c r="R475" i="1"/>
  <c r="B476" i="1"/>
  <c r="C476" i="1"/>
  <c r="E476" i="1"/>
  <c r="F476" i="1"/>
  <c r="L476" i="1"/>
  <c r="M476" i="1"/>
  <c r="N476" i="1"/>
  <c r="O476" i="1"/>
  <c r="P476" i="1"/>
  <c r="Q476" i="1"/>
  <c r="R476" i="1"/>
  <c r="B477" i="1"/>
  <c r="C477" i="1"/>
  <c r="E477" i="1"/>
  <c r="F477" i="1"/>
  <c r="L477" i="1"/>
  <c r="M477" i="1"/>
  <c r="N477" i="1"/>
  <c r="O477" i="1"/>
  <c r="P477" i="1"/>
  <c r="Q477" i="1"/>
  <c r="R477" i="1"/>
  <c r="B478" i="1"/>
  <c r="C478" i="1"/>
  <c r="E478" i="1"/>
  <c r="F478" i="1"/>
  <c r="L478" i="1"/>
  <c r="M478" i="1"/>
  <c r="N478" i="1"/>
  <c r="O478" i="1"/>
  <c r="P478" i="1"/>
  <c r="Q478" i="1"/>
  <c r="R478" i="1"/>
  <c r="B479" i="1"/>
  <c r="C479" i="1"/>
  <c r="E479" i="1"/>
  <c r="F479" i="1"/>
  <c r="L479" i="1"/>
  <c r="M479" i="1"/>
  <c r="N479" i="1"/>
  <c r="O479" i="1"/>
  <c r="P479" i="1"/>
  <c r="Q479" i="1"/>
  <c r="R479" i="1"/>
  <c r="B480" i="1"/>
  <c r="C480" i="1"/>
  <c r="E480" i="1"/>
  <c r="F480" i="1"/>
  <c r="L480" i="1"/>
  <c r="M480" i="1"/>
  <c r="N480" i="1"/>
  <c r="O480" i="1"/>
  <c r="P480" i="1"/>
  <c r="Q480" i="1"/>
  <c r="R480" i="1"/>
  <c r="B481" i="1"/>
  <c r="C481" i="1"/>
  <c r="E481" i="1"/>
  <c r="F481" i="1"/>
  <c r="L481" i="1"/>
  <c r="M481" i="1"/>
  <c r="N481" i="1"/>
  <c r="O481" i="1"/>
  <c r="P481" i="1"/>
  <c r="Q481" i="1"/>
  <c r="R481" i="1"/>
  <c r="B482" i="1"/>
  <c r="C482" i="1"/>
  <c r="E482" i="1"/>
  <c r="F482" i="1"/>
  <c r="L482" i="1"/>
  <c r="M482" i="1"/>
  <c r="N482" i="1"/>
  <c r="O482" i="1"/>
  <c r="P482" i="1"/>
  <c r="Q482" i="1"/>
  <c r="R482" i="1"/>
  <c r="B483" i="1"/>
  <c r="C483" i="1"/>
  <c r="E483" i="1"/>
  <c r="F483" i="1"/>
  <c r="L483" i="1"/>
  <c r="M483" i="1"/>
  <c r="N483" i="1"/>
  <c r="O483" i="1"/>
  <c r="P483" i="1"/>
  <c r="Q483" i="1"/>
  <c r="R483" i="1"/>
  <c r="B484" i="1"/>
  <c r="C484" i="1"/>
  <c r="E484" i="1"/>
  <c r="F484" i="1"/>
  <c r="L484" i="1"/>
  <c r="M484" i="1"/>
  <c r="N484" i="1"/>
  <c r="O484" i="1"/>
  <c r="P484" i="1"/>
  <c r="Q484" i="1"/>
  <c r="R484" i="1"/>
  <c r="B485" i="1"/>
  <c r="C485" i="1"/>
  <c r="E485" i="1"/>
  <c r="F485" i="1"/>
  <c r="L485" i="1"/>
  <c r="M485" i="1"/>
  <c r="N485" i="1"/>
  <c r="O485" i="1"/>
  <c r="P485" i="1"/>
  <c r="Q485" i="1"/>
  <c r="R485" i="1"/>
  <c r="B486" i="1"/>
  <c r="C486" i="1"/>
  <c r="E486" i="1"/>
  <c r="F486" i="1"/>
  <c r="L486" i="1"/>
  <c r="M486" i="1"/>
  <c r="N486" i="1"/>
  <c r="O486" i="1"/>
  <c r="P486" i="1"/>
  <c r="Q486" i="1"/>
  <c r="R486" i="1"/>
  <c r="B487" i="1"/>
  <c r="C487" i="1"/>
  <c r="E487" i="1"/>
  <c r="F487" i="1"/>
  <c r="L487" i="1"/>
  <c r="M487" i="1"/>
  <c r="N487" i="1"/>
  <c r="O487" i="1"/>
  <c r="P487" i="1"/>
  <c r="Q487" i="1"/>
  <c r="R487" i="1"/>
  <c r="B488" i="1"/>
  <c r="C488" i="1"/>
  <c r="E488" i="1"/>
  <c r="F488" i="1"/>
  <c r="L488" i="1"/>
  <c r="M488" i="1"/>
  <c r="N488" i="1"/>
  <c r="O488" i="1"/>
  <c r="P488" i="1"/>
  <c r="Q488" i="1"/>
  <c r="R488" i="1"/>
  <c r="B489" i="1"/>
  <c r="C489" i="1"/>
  <c r="E489" i="1"/>
  <c r="F489" i="1"/>
  <c r="L489" i="1"/>
  <c r="M489" i="1"/>
  <c r="N489" i="1"/>
  <c r="O489" i="1"/>
  <c r="P489" i="1"/>
  <c r="Q489" i="1"/>
  <c r="R489" i="1"/>
  <c r="B490" i="1"/>
  <c r="C490" i="1"/>
  <c r="E490" i="1"/>
  <c r="F490" i="1"/>
  <c r="L490" i="1"/>
  <c r="M490" i="1"/>
  <c r="N490" i="1"/>
  <c r="O490" i="1"/>
  <c r="P490" i="1"/>
  <c r="Q490" i="1"/>
  <c r="R490" i="1"/>
  <c r="B491" i="1"/>
  <c r="C491" i="1"/>
  <c r="E491" i="1"/>
  <c r="F491" i="1"/>
  <c r="L491" i="1"/>
  <c r="M491" i="1"/>
  <c r="N491" i="1"/>
  <c r="O491" i="1"/>
  <c r="P491" i="1"/>
  <c r="Q491" i="1"/>
  <c r="R491" i="1"/>
  <c r="B492" i="1"/>
  <c r="C492" i="1"/>
  <c r="E492" i="1"/>
  <c r="F492" i="1"/>
  <c r="L492" i="1"/>
  <c r="M492" i="1"/>
  <c r="N492" i="1"/>
  <c r="O492" i="1"/>
  <c r="P492" i="1"/>
  <c r="Q492" i="1"/>
  <c r="R492" i="1"/>
  <c r="B493" i="1"/>
  <c r="C493" i="1"/>
  <c r="E493" i="1"/>
  <c r="F493" i="1"/>
  <c r="L493" i="1"/>
  <c r="M493" i="1"/>
  <c r="N493" i="1"/>
  <c r="O493" i="1"/>
  <c r="P493" i="1"/>
  <c r="Q493" i="1"/>
  <c r="R493" i="1"/>
  <c r="B494" i="1"/>
  <c r="C494" i="1"/>
  <c r="E494" i="1"/>
  <c r="F494" i="1"/>
  <c r="L494" i="1"/>
  <c r="M494" i="1"/>
  <c r="N494" i="1"/>
  <c r="O494" i="1"/>
  <c r="P494" i="1"/>
  <c r="Q494" i="1"/>
  <c r="R494" i="1"/>
  <c r="B495" i="1"/>
  <c r="C495" i="1"/>
  <c r="E495" i="1"/>
  <c r="F495" i="1"/>
  <c r="L495" i="1"/>
  <c r="M495" i="1"/>
  <c r="N495" i="1"/>
  <c r="O495" i="1"/>
  <c r="P495" i="1"/>
  <c r="Q495" i="1"/>
  <c r="R495" i="1"/>
  <c r="B496" i="1"/>
  <c r="C496" i="1"/>
  <c r="E496" i="1"/>
  <c r="F496" i="1"/>
  <c r="L496" i="1"/>
  <c r="M496" i="1"/>
  <c r="N496" i="1"/>
  <c r="O496" i="1"/>
  <c r="P496" i="1"/>
  <c r="Q496" i="1"/>
  <c r="R496" i="1"/>
  <c r="B497" i="1"/>
  <c r="C497" i="1"/>
  <c r="E497" i="1"/>
  <c r="F497" i="1"/>
  <c r="L497" i="1"/>
  <c r="M497" i="1"/>
  <c r="N497" i="1"/>
  <c r="O497" i="1"/>
  <c r="P497" i="1"/>
  <c r="Q497" i="1"/>
  <c r="R497" i="1"/>
  <c r="B498" i="1"/>
  <c r="C498" i="1"/>
  <c r="E498" i="1"/>
  <c r="F498" i="1"/>
  <c r="L498" i="1"/>
  <c r="M498" i="1"/>
  <c r="N498" i="1"/>
  <c r="O498" i="1"/>
  <c r="P498" i="1"/>
  <c r="Q498" i="1"/>
  <c r="R498" i="1"/>
  <c r="B499" i="1"/>
  <c r="C499" i="1"/>
  <c r="E499" i="1"/>
  <c r="F499" i="1"/>
  <c r="L499" i="1"/>
  <c r="M499" i="1"/>
  <c r="N499" i="1"/>
  <c r="O499" i="1"/>
  <c r="P499" i="1"/>
  <c r="Q499" i="1"/>
  <c r="R499" i="1"/>
  <c r="B500" i="1"/>
  <c r="C500" i="1"/>
  <c r="E500" i="1"/>
  <c r="F500" i="1"/>
  <c r="L500" i="1"/>
  <c r="M500" i="1"/>
  <c r="N500" i="1"/>
  <c r="O500" i="1"/>
  <c r="P500" i="1"/>
  <c r="Q500" i="1"/>
  <c r="R500" i="1"/>
  <c r="B501" i="1"/>
  <c r="C501" i="1"/>
  <c r="E501" i="1"/>
  <c r="F501" i="1"/>
  <c r="L501" i="1"/>
  <c r="M501" i="1"/>
  <c r="N501" i="1"/>
  <c r="O501" i="1"/>
  <c r="P501" i="1"/>
  <c r="Q501" i="1"/>
  <c r="R501" i="1"/>
  <c r="B502" i="1"/>
  <c r="C502" i="1"/>
  <c r="E502" i="1"/>
  <c r="F502" i="1"/>
  <c r="L502" i="1"/>
  <c r="M502" i="1"/>
  <c r="N502" i="1"/>
  <c r="O502" i="1"/>
  <c r="P502" i="1"/>
  <c r="Q502" i="1"/>
  <c r="R502" i="1"/>
  <c r="B503" i="1"/>
  <c r="C503" i="1"/>
  <c r="E503" i="1"/>
  <c r="F503" i="1"/>
  <c r="L503" i="1"/>
  <c r="M503" i="1"/>
  <c r="N503" i="1"/>
  <c r="O503" i="1"/>
  <c r="P503" i="1"/>
  <c r="Q503" i="1"/>
  <c r="R503" i="1"/>
  <c r="B504" i="1"/>
  <c r="C504" i="1"/>
  <c r="E504" i="1"/>
  <c r="F504" i="1"/>
  <c r="L504" i="1"/>
  <c r="M504" i="1"/>
  <c r="N504" i="1"/>
  <c r="O504" i="1"/>
  <c r="P504" i="1"/>
  <c r="Q504" i="1"/>
  <c r="R504" i="1"/>
  <c r="B505" i="1"/>
  <c r="C505" i="1"/>
  <c r="E505" i="1"/>
  <c r="F505" i="1"/>
  <c r="L505" i="1"/>
  <c r="M505" i="1"/>
  <c r="N505" i="1"/>
  <c r="O505" i="1"/>
  <c r="P505" i="1"/>
  <c r="Q505" i="1"/>
  <c r="R505" i="1"/>
  <c r="B506" i="1"/>
  <c r="C506" i="1"/>
  <c r="E506" i="1"/>
  <c r="F506" i="1"/>
  <c r="L506" i="1"/>
  <c r="M506" i="1"/>
  <c r="N506" i="1"/>
  <c r="O506" i="1"/>
  <c r="P506" i="1"/>
  <c r="Q506" i="1"/>
  <c r="R506" i="1"/>
  <c r="B507" i="1"/>
  <c r="C507" i="1"/>
  <c r="E507" i="1"/>
  <c r="F507" i="1"/>
  <c r="L507" i="1"/>
  <c r="M507" i="1"/>
  <c r="N507" i="1"/>
  <c r="O507" i="1"/>
  <c r="P507" i="1"/>
  <c r="Q507" i="1"/>
  <c r="R507" i="1"/>
  <c r="B508" i="1"/>
  <c r="C508" i="1"/>
  <c r="E508" i="1"/>
  <c r="F508" i="1"/>
  <c r="L508" i="1"/>
  <c r="M508" i="1"/>
  <c r="N508" i="1"/>
  <c r="O508" i="1"/>
  <c r="P508" i="1"/>
  <c r="Q508" i="1"/>
  <c r="R508" i="1"/>
  <c r="B509" i="1"/>
  <c r="C509" i="1"/>
  <c r="E509" i="1"/>
  <c r="F509" i="1"/>
  <c r="L509" i="1"/>
  <c r="M509" i="1"/>
  <c r="N509" i="1"/>
  <c r="O509" i="1"/>
  <c r="P509" i="1"/>
  <c r="Q509" i="1"/>
  <c r="R509" i="1"/>
  <c r="B510" i="1"/>
  <c r="C510" i="1"/>
  <c r="E510" i="1"/>
  <c r="F510" i="1"/>
  <c r="L510" i="1"/>
  <c r="M510" i="1"/>
  <c r="N510" i="1"/>
  <c r="O510" i="1"/>
  <c r="P510" i="1"/>
  <c r="Q510" i="1"/>
  <c r="R510" i="1"/>
  <c r="B511" i="1"/>
  <c r="C511" i="1"/>
  <c r="E511" i="1"/>
  <c r="F511" i="1"/>
  <c r="L511" i="1"/>
  <c r="M511" i="1"/>
  <c r="N511" i="1"/>
  <c r="O511" i="1"/>
  <c r="P511" i="1"/>
  <c r="Q511" i="1"/>
  <c r="R511" i="1"/>
  <c r="B512" i="1"/>
  <c r="C512" i="1"/>
  <c r="E512" i="1"/>
  <c r="F512" i="1"/>
  <c r="L512" i="1"/>
  <c r="M512" i="1"/>
  <c r="N512" i="1"/>
  <c r="O512" i="1"/>
  <c r="P512" i="1"/>
  <c r="Q512" i="1"/>
  <c r="R512" i="1"/>
  <c r="B513" i="1"/>
  <c r="C513" i="1"/>
  <c r="E513" i="1"/>
  <c r="F513" i="1"/>
  <c r="L513" i="1"/>
  <c r="M513" i="1"/>
  <c r="N513" i="1"/>
  <c r="O513" i="1"/>
  <c r="P513" i="1"/>
  <c r="Q513" i="1"/>
  <c r="R513" i="1"/>
  <c r="B517" i="1"/>
  <c r="C517" i="1"/>
  <c r="E517" i="1"/>
  <c r="F517" i="1"/>
  <c r="L517" i="1"/>
  <c r="M517" i="1"/>
  <c r="N517" i="1"/>
  <c r="O517" i="1"/>
  <c r="P517" i="1"/>
  <c r="Q517" i="1"/>
  <c r="R517" i="1"/>
  <c r="B518" i="1"/>
  <c r="C518" i="1"/>
  <c r="E518" i="1"/>
  <c r="F518" i="1"/>
  <c r="L518" i="1"/>
  <c r="M518" i="1"/>
  <c r="N518" i="1"/>
  <c r="O518" i="1"/>
  <c r="P518" i="1"/>
  <c r="Q518" i="1"/>
  <c r="R518" i="1"/>
  <c r="B519" i="1"/>
  <c r="C519" i="1"/>
  <c r="E519" i="1"/>
  <c r="F519" i="1"/>
  <c r="L519" i="1"/>
  <c r="M519" i="1"/>
  <c r="N519" i="1"/>
  <c r="O519" i="1"/>
  <c r="P519" i="1"/>
  <c r="Q519" i="1"/>
  <c r="R519" i="1"/>
  <c r="B520" i="1"/>
  <c r="C520" i="1"/>
  <c r="E520" i="1"/>
  <c r="F520" i="1"/>
  <c r="L520" i="1"/>
  <c r="M520" i="1"/>
  <c r="N520" i="1"/>
  <c r="O520" i="1"/>
  <c r="P520" i="1"/>
  <c r="Q520" i="1"/>
  <c r="R520" i="1"/>
  <c r="B521" i="1"/>
  <c r="C521" i="1"/>
  <c r="E521" i="1"/>
  <c r="F521" i="1"/>
  <c r="L521" i="1"/>
  <c r="M521" i="1"/>
  <c r="N521" i="1"/>
  <c r="O521" i="1"/>
  <c r="P521" i="1"/>
  <c r="Q521" i="1"/>
  <c r="R521" i="1"/>
  <c r="B522" i="1"/>
  <c r="C522" i="1"/>
  <c r="E522" i="1"/>
  <c r="F522" i="1"/>
  <c r="L522" i="1"/>
  <c r="M522" i="1"/>
  <c r="N522" i="1"/>
  <c r="O522" i="1"/>
  <c r="P522" i="1"/>
  <c r="Q522" i="1"/>
  <c r="R522" i="1"/>
  <c r="B523" i="1"/>
  <c r="C523" i="1"/>
  <c r="E523" i="1"/>
  <c r="F523" i="1"/>
  <c r="L523" i="1"/>
  <c r="M523" i="1"/>
  <c r="N523" i="1"/>
  <c r="O523" i="1"/>
  <c r="P523" i="1"/>
  <c r="Q523" i="1"/>
  <c r="R523" i="1"/>
  <c r="B524" i="1"/>
  <c r="C524" i="1"/>
  <c r="E524" i="1"/>
  <c r="F524" i="1"/>
  <c r="L524" i="1"/>
  <c r="M524" i="1"/>
  <c r="N524" i="1"/>
  <c r="O524" i="1"/>
  <c r="P524" i="1"/>
  <c r="Q524" i="1"/>
  <c r="R524" i="1"/>
  <c r="B525" i="1"/>
  <c r="C525" i="1"/>
  <c r="E525" i="1"/>
  <c r="F525" i="1"/>
  <c r="L525" i="1"/>
  <c r="M525" i="1"/>
  <c r="N525" i="1"/>
  <c r="O525" i="1"/>
  <c r="P525" i="1"/>
  <c r="Q525" i="1"/>
  <c r="R525" i="1"/>
  <c r="B526" i="1"/>
  <c r="C526" i="1"/>
  <c r="E526" i="1"/>
  <c r="F526" i="1"/>
  <c r="L526" i="1"/>
  <c r="M526" i="1"/>
  <c r="N526" i="1"/>
  <c r="O526" i="1"/>
  <c r="P526" i="1"/>
  <c r="Q526" i="1"/>
  <c r="R526" i="1"/>
  <c r="B527" i="1"/>
  <c r="C527" i="1"/>
  <c r="E527" i="1"/>
  <c r="F527" i="1"/>
  <c r="L527" i="1"/>
  <c r="M527" i="1"/>
  <c r="N527" i="1"/>
  <c r="O527" i="1"/>
  <c r="P527" i="1"/>
  <c r="Q527" i="1"/>
  <c r="R527" i="1"/>
  <c r="B528" i="1"/>
  <c r="C528" i="1"/>
  <c r="E528" i="1"/>
  <c r="F528" i="1"/>
  <c r="L528" i="1"/>
  <c r="M528" i="1"/>
  <c r="N528" i="1"/>
  <c r="O528" i="1"/>
  <c r="P528" i="1"/>
  <c r="Q528" i="1"/>
  <c r="R528" i="1"/>
  <c r="B529" i="1"/>
  <c r="C529" i="1"/>
  <c r="E529" i="1"/>
  <c r="F529" i="1"/>
  <c r="L529" i="1"/>
  <c r="M529" i="1"/>
  <c r="N529" i="1"/>
  <c r="O529" i="1"/>
  <c r="P529" i="1"/>
  <c r="Q529" i="1"/>
  <c r="R529" i="1"/>
  <c r="B530" i="1"/>
  <c r="C530" i="1"/>
  <c r="E530" i="1"/>
  <c r="F530" i="1"/>
  <c r="L530" i="1"/>
  <c r="M530" i="1"/>
  <c r="N530" i="1"/>
  <c r="O530" i="1"/>
  <c r="P530" i="1"/>
  <c r="Q530" i="1"/>
  <c r="R530" i="1"/>
  <c r="B531" i="1"/>
  <c r="C531" i="1"/>
  <c r="E531" i="1"/>
  <c r="F531" i="1"/>
  <c r="L531" i="1"/>
  <c r="M531" i="1"/>
  <c r="N531" i="1"/>
  <c r="O531" i="1"/>
  <c r="P531" i="1"/>
  <c r="Q531" i="1"/>
  <c r="R531" i="1"/>
  <c r="B532" i="1"/>
  <c r="C532" i="1"/>
  <c r="E532" i="1"/>
  <c r="F532" i="1"/>
  <c r="L532" i="1"/>
  <c r="M532" i="1"/>
  <c r="N532" i="1"/>
  <c r="O532" i="1"/>
  <c r="P532" i="1"/>
  <c r="Q532" i="1"/>
  <c r="R532" i="1"/>
  <c r="B533" i="1"/>
  <c r="C533" i="1"/>
  <c r="E533" i="1"/>
  <c r="F533" i="1"/>
  <c r="L533" i="1"/>
  <c r="M533" i="1"/>
  <c r="N533" i="1"/>
  <c r="O533" i="1"/>
  <c r="P533" i="1"/>
  <c r="Q533" i="1"/>
  <c r="R533" i="1"/>
  <c r="B534" i="1"/>
  <c r="C534" i="1"/>
  <c r="E534" i="1"/>
  <c r="F534" i="1"/>
  <c r="L534" i="1"/>
  <c r="M534" i="1"/>
  <c r="N534" i="1"/>
  <c r="O534" i="1"/>
  <c r="P534" i="1"/>
  <c r="Q534" i="1"/>
  <c r="R534" i="1"/>
  <c r="B535" i="1"/>
  <c r="C535" i="1"/>
  <c r="E535" i="1"/>
  <c r="F535" i="1"/>
  <c r="L535" i="1"/>
  <c r="M535" i="1"/>
  <c r="N535" i="1"/>
  <c r="O535" i="1"/>
  <c r="P535" i="1"/>
  <c r="Q535" i="1"/>
  <c r="R535" i="1"/>
  <c r="B536" i="1"/>
  <c r="C536" i="1"/>
  <c r="E536" i="1"/>
  <c r="F536" i="1"/>
  <c r="L536" i="1"/>
  <c r="M536" i="1"/>
  <c r="N536" i="1"/>
  <c r="O536" i="1"/>
  <c r="P536" i="1"/>
  <c r="Q536" i="1"/>
  <c r="R536" i="1"/>
  <c r="B537" i="1"/>
  <c r="C537" i="1"/>
  <c r="E537" i="1"/>
  <c r="F537" i="1"/>
  <c r="L537" i="1"/>
  <c r="M537" i="1"/>
  <c r="N537" i="1"/>
  <c r="O537" i="1"/>
  <c r="P537" i="1"/>
  <c r="Q537" i="1"/>
  <c r="R537" i="1"/>
  <c r="B538" i="1"/>
  <c r="C538" i="1"/>
  <c r="E538" i="1"/>
  <c r="F538" i="1"/>
  <c r="L538" i="1"/>
  <c r="M538" i="1"/>
  <c r="N538" i="1"/>
  <c r="O538" i="1"/>
  <c r="P538" i="1"/>
  <c r="Q538" i="1"/>
  <c r="R538" i="1"/>
  <c r="B539" i="1"/>
  <c r="C539" i="1"/>
  <c r="E539" i="1"/>
  <c r="F539" i="1"/>
  <c r="L539" i="1"/>
  <c r="M539" i="1"/>
  <c r="N539" i="1"/>
  <c r="O539" i="1"/>
  <c r="P539" i="1"/>
  <c r="Q539" i="1"/>
  <c r="R539" i="1"/>
  <c r="B540" i="1"/>
  <c r="C540" i="1"/>
  <c r="E540" i="1"/>
  <c r="F540" i="1"/>
  <c r="L540" i="1"/>
  <c r="M540" i="1"/>
  <c r="N540" i="1"/>
  <c r="O540" i="1"/>
  <c r="P540" i="1"/>
  <c r="Q540" i="1"/>
  <c r="R540" i="1"/>
  <c r="B541" i="1"/>
  <c r="C541" i="1"/>
  <c r="E541" i="1"/>
  <c r="F541" i="1"/>
  <c r="L541" i="1"/>
  <c r="M541" i="1"/>
  <c r="N541" i="1"/>
  <c r="O541" i="1"/>
  <c r="P541" i="1"/>
  <c r="Q541" i="1"/>
  <c r="R541" i="1"/>
  <c r="B542" i="1"/>
  <c r="C542" i="1"/>
  <c r="E542" i="1"/>
  <c r="F542" i="1"/>
  <c r="L542" i="1"/>
  <c r="M542" i="1"/>
  <c r="N542" i="1"/>
  <c r="O542" i="1"/>
  <c r="P542" i="1"/>
  <c r="Q542" i="1"/>
  <c r="R542" i="1"/>
  <c r="B543" i="1"/>
  <c r="C543" i="1"/>
  <c r="E543" i="1"/>
  <c r="F543" i="1"/>
  <c r="L543" i="1"/>
  <c r="M543" i="1"/>
  <c r="N543" i="1"/>
  <c r="O543" i="1"/>
  <c r="P543" i="1"/>
  <c r="Q543" i="1"/>
  <c r="R543" i="1"/>
  <c r="B544" i="1"/>
  <c r="C544" i="1"/>
  <c r="E544" i="1"/>
  <c r="F544" i="1"/>
  <c r="L544" i="1"/>
  <c r="M544" i="1"/>
  <c r="N544" i="1"/>
  <c r="O544" i="1"/>
  <c r="P544" i="1"/>
  <c r="Q544" i="1"/>
  <c r="R544" i="1"/>
  <c r="B545" i="1"/>
  <c r="C545" i="1"/>
  <c r="E545" i="1"/>
  <c r="F545" i="1"/>
  <c r="L545" i="1"/>
  <c r="M545" i="1"/>
  <c r="N545" i="1"/>
  <c r="O545" i="1"/>
  <c r="P545" i="1"/>
  <c r="Q545" i="1"/>
  <c r="R545" i="1"/>
  <c r="B546" i="1"/>
  <c r="C546" i="1"/>
  <c r="E546" i="1"/>
  <c r="F546" i="1"/>
  <c r="L546" i="1"/>
  <c r="M546" i="1"/>
  <c r="N546" i="1"/>
  <c r="O546" i="1"/>
  <c r="P546" i="1"/>
  <c r="Q546" i="1"/>
  <c r="R546" i="1"/>
  <c r="B547" i="1"/>
  <c r="C547" i="1"/>
  <c r="E547" i="1"/>
  <c r="F547" i="1"/>
  <c r="L547" i="1"/>
  <c r="M547" i="1"/>
  <c r="N547" i="1"/>
  <c r="O547" i="1"/>
  <c r="P547" i="1"/>
  <c r="Q547" i="1"/>
  <c r="R547" i="1"/>
  <c r="B548" i="1"/>
  <c r="C548" i="1"/>
  <c r="E548" i="1"/>
  <c r="F548" i="1"/>
  <c r="L548" i="1"/>
  <c r="M548" i="1"/>
  <c r="N548" i="1"/>
  <c r="O548" i="1"/>
  <c r="P548" i="1"/>
  <c r="Q548" i="1"/>
  <c r="R548" i="1"/>
  <c r="B549" i="1"/>
  <c r="C549" i="1"/>
  <c r="E549" i="1"/>
  <c r="F549" i="1"/>
  <c r="L549" i="1"/>
  <c r="M549" i="1"/>
  <c r="N549" i="1"/>
  <c r="O549" i="1"/>
  <c r="P549" i="1"/>
  <c r="Q549" i="1"/>
  <c r="R549" i="1"/>
  <c r="B550" i="1"/>
  <c r="C550" i="1"/>
  <c r="E550" i="1"/>
  <c r="F550" i="1"/>
  <c r="L550" i="1"/>
  <c r="M550" i="1"/>
  <c r="N550" i="1"/>
  <c r="O550" i="1"/>
  <c r="P550" i="1"/>
  <c r="Q550" i="1"/>
  <c r="R550" i="1"/>
  <c r="B551" i="1"/>
  <c r="C551" i="1"/>
  <c r="E551" i="1"/>
  <c r="F551" i="1"/>
  <c r="L551" i="1"/>
  <c r="M551" i="1"/>
  <c r="N551" i="1"/>
  <c r="O551" i="1"/>
  <c r="P551" i="1"/>
  <c r="Q551" i="1"/>
  <c r="R551" i="1"/>
  <c r="B552" i="1"/>
  <c r="C552" i="1"/>
  <c r="E552" i="1"/>
  <c r="F552" i="1"/>
  <c r="L552" i="1"/>
  <c r="M552" i="1"/>
  <c r="N552" i="1"/>
  <c r="O552" i="1"/>
  <c r="P552" i="1"/>
  <c r="Q552" i="1"/>
  <c r="R552" i="1"/>
  <c r="B553" i="1"/>
  <c r="C553" i="1"/>
  <c r="E553" i="1"/>
  <c r="F553" i="1"/>
  <c r="L553" i="1"/>
  <c r="M553" i="1"/>
  <c r="N553" i="1"/>
  <c r="O553" i="1"/>
  <c r="P553" i="1"/>
  <c r="Q553" i="1"/>
  <c r="R553" i="1"/>
  <c r="B554" i="1"/>
  <c r="C554" i="1"/>
  <c r="E554" i="1"/>
  <c r="F554" i="1"/>
  <c r="L554" i="1"/>
  <c r="M554" i="1"/>
  <c r="N554" i="1"/>
  <c r="O554" i="1"/>
  <c r="P554" i="1"/>
  <c r="Q554" i="1"/>
  <c r="R554" i="1"/>
  <c r="B555" i="1"/>
  <c r="C555" i="1"/>
  <c r="E555" i="1"/>
  <c r="F555" i="1"/>
  <c r="L555" i="1"/>
  <c r="M555" i="1"/>
  <c r="N555" i="1"/>
  <c r="O555" i="1"/>
  <c r="P555" i="1"/>
  <c r="Q555" i="1"/>
  <c r="R555" i="1"/>
  <c r="B556" i="1"/>
  <c r="C556" i="1"/>
  <c r="E556" i="1"/>
  <c r="F556" i="1"/>
  <c r="L556" i="1"/>
  <c r="M556" i="1"/>
  <c r="N556" i="1"/>
  <c r="O556" i="1"/>
  <c r="P556" i="1"/>
  <c r="Q556" i="1"/>
  <c r="R556" i="1"/>
  <c r="B557" i="1"/>
  <c r="C557" i="1"/>
  <c r="E557" i="1"/>
  <c r="F557" i="1"/>
  <c r="L557" i="1"/>
  <c r="M557" i="1"/>
  <c r="N557" i="1"/>
  <c r="O557" i="1"/>
  <c r="P557" i="1"/>
  <c r="Q557" i="1"/>
  <c r="R557" i="1"/>
  <c r="B558" i="1"/>
  <c r="C558" i="1"/>
  <c r="E558" i="1"/>
  <c r="F558" i="1"/>
  <c r="L558" i="1"/>
  <c r="M558" i="1"/>
  <c r="N558" i="1"/>
  <c r="O558" i="1"/>
  <c r="P558" i="1"/>
  <c r="Q558" i="1"/>
  <c r="R558" i="1"/>
  <c r="B559" i="1"/>
  <c r="C559" i="1"/>
  <c r="E559" i="1"/>
  <c r="F559" i="1"/>
  <c r="L559" i="1"/>
  <c r="M559" i="1"/>
  <c r="N559" i="1"/>
  <c r="O559" i="1"/>
  <c r="P559" i="1"/>
  <c r="Q559" i="1"/>
  <c r="R559" i="1"/>
  <c r="B560" i="1"/>
  <c r="C560" i="1"/>
  <c r="E560" i="1"/>
  <c r="F560" i="1"/>
  <c r="L560" i="1"/>
  <c r="M560" i="1"/>
  <c r="N560" i="1"/>
  <c r="O560" i="1"/>
  <c r="P560" i="1"/>
  <c r="Q560" i="1"/>
  <c r="R560" i="1"/>
  <c r="B561" i="1"/>
  <c r="C561" i="1"/>
  <c r="E561" i="1"/>
  <c r="F561" i="1"/>
  <c r="L561" i="1"/>
  <c r="M561" i="1"/>
  <c r="N561" i="1"/>
  <c r="O561" i="1"/>
  <c r="P561" i="1"/>
  <c r="Q561" i="1"/>
  <c r="R561" i="1"/>
  <c r="B562" i="1"/>
  <c r="C562" i="1"/>
  <c r="E562" i="1"/>
  <c r="F562" i="1"/>
  <c r="L562" i="1"/>
  <c r="M562" i="1"/>
  <c r="N562" i="1"/>
  <c r="O562" i="1"/>
  <c r="P562" i="1"/>
  <c r="Q562" i="1"/>
  <c r="R562" i="1"/>
  <c r="B563" i="1"/>
  <c r="C563" i="1"/>
  <c r="E563" i="1"/>
  <c r="F563" i="1"/>
  <c r="L563" i="1"/>
  <c r="M563" i="1"/>
  <c r="N563" i="1"/>
  <c r="O563" i="1"/>
  <c r="P563" i="1"/>
  <c r="Q563" i="1"/>
  <c r="R563" i="1"/>
  <c r="B564" i="1"/>
  <c r="C564" i="1"/>
  <c r="E564" i="1"/>
  <c r="F564" i="1"/>
  <c r="L564" i="1"/>
  <c r="M564" i="1"/>
  <c r="N564" i="1"/>
  <c r="O564" i="1"/>
  <c r="P564" i="1"/>
  <c r="Q564" i="1"/>
  <c r="R564" i="1"/>
  <c r="B565" i="1"/>
  <c r="C565" i="1"/>
  <c r="E565" i="1"/>
  <c r="F565" i="1"/>
  <c r="L565" i="1"/>
  <c r="M565" i="1"/>
  <c r="N565" i="1"/>
  <c r="O565" i="1"/>
  <c r="P565" i="1"/>
  <c r="Q565" i="1"/>
  <c r="R565" i="1"/>
  <c r="B566" i="1"/>
  <c r="C566" i="1"/>
  <c r="E566" i="1"/>
  <c r="F566" i="1"/>
  <c r="L566" i="1"/>
  <c r="M566" i="1"/>
  <c r="N566" i="1"/>
  <c r="O566" i="1"/>
  <c r="P566" i="1"/>
  <c r="Q566" i="1"/>
  <c r="R566" i="1"/>
  <c r="B567" i="1"/>
  <c r="C567" i="1"/>
  <c r="E567" i="1"/>
  <c r="F567" i="1"/>
  <c r="L567" i="1"/>
  <c r="M567" i="1"/>
  <c r="N567" i="1"/>
  <c r="O567" i="1"/>
  <c r="P567" i="1"/>
  <c r="Q567" i="1"/>
  <c r="R567" i="1"/>
  <c r="B568" i="1"/>
  <c r="C568" i="1"/>
  <c r="E568" i="1"/>
  <c r="F568" i="1"/>
  <c r="L568" i="1"/>
  <c r="M568" i="1"/>
  <c r="N568" i="1"/>
  <c r="O568" i="1"/>
  <c r="P568" i="1"/>
  <c r="Q568" i="1"/>
  <c r="R568" i="1"/>
  <c r="B569" i="1"/>
  <c r="C569" i="1"/>
  <c r="E569" i="1"/>
  <c r="F569" i="1"/>
  <c r="L569" i="1"/>
  <c r="M569" i="1"/>
  <c r="N569" i="1"/>
  <c r="O569" i="1"/>
  <c r="P569" i="1"/>
  <c r="Q569" i="1"/>
  <c r="R569" i="1"/>
  <c r="B570" i="1"/>
  <c r="C570" i="1"/>
  <c r="E570" i="1"/>
  <c r="F570" i="1"/>
  <c r="L570" i="1"/>
  <c r="M570" i="1"/>
  <c r="N570" i="1"/>
  <c r="O570" i="1"/>
  <c r="P570" i="1"/>
  <c r="Q570" i="1"/>
  <c r="R570" i="1"/>
  <c r="B571" i="1"/>
  <c r="C571" i="1"/>
  <c r="E571" i="1"/>
  <c r="F571" i="1"/>
  <c r="L571" i="1"/>
  <c r="M571" i="1"/>
  <c r="N571" i="1"/>
  <c r="O571" i="1"/>
  <c r="P571" i="1"/>
  <c r="Q571" i="1"/>
  <c r="R571" i="1"/>
  <c r="B572" i="1"/>
  <c r="C572" i="1"/>
  <c r="E572" i="1"/>
  <c r="F572" i="1"/>
  <c r="L572" i="1"/>
  <c r="M572" i="1"/>
  <c r="N572" i="1"/>
  <c r="O572" i="1"/>
  <c r="P572" i="1"/>
  <c r="Q572" i="1"/>
  <c r="R572" i="1"/>
  <c r="B573" i="1"/>
  <c r="C573" i="1"/>
  <c r="E573" i="1"/>
  <c r="F573" i="1"/>
  <c r="L573" i="1"/>
  <c r="M573" i="1"/>
  <c r="N573" i="1"/>
  <c r="O573" i="1"/>
  <c r="P573" i="1"/>
  <c r="Q573" i="1"/>
  <c r="R573" i="1"/>
  <c r="B574" i="1"/>
  <c r="C574" i="1"/>
  <c r="E574" i="1"/>
  <c r="F574" i="1"/>
  <c r="L574" i="1"/>
  <c r="M574" i="1"/>
  <c r="N574" i="1"/>
  <c r="O574" i="1"/>
  <c r="P574" i="1"/>
  <c r="Q574" i="1"/>
  <c r="R574" i="1"/>
  <c r="B575" i="1"/>
  <c r="C575" i="1"/>
  <c r="E575" i="1"/>
  <c r="F575" i="1"/>
  <c r="L575" i="1"/>
  <c r="M575" i="1"/>
  <c r="N575" i="1"/>
  <c r="O575" i="1"/>
  <c r="P575" i="1"/>
  <c r="Q575" i="1"/>
  <c r="R575" i="1"/>
  <c r="B576" i="1"/>
  <c r="C576" i="1"/>
  <c r="E576" i="1"/>
  <c r="F576" i="1"/>
  <c r="L576" i="1"/>
  <c r="M576" i="1"/>
  <c r="N576" i="1"/>
  <c r="O576" i="1"/>
  <c r="P576" i="1"/>
  <c r="Q576" i="1"/>
  <c r="R576" i="1"/>
  <c r="B577" i="1"/>
  <c r="C577" i="1"/>
  <c r="E577" i="1"/>
  <c r="F577" i="1"/>
  <c r="L577" i="1"/>
  <c r="M577" i="1"/>
  <c r="N577" i="1"/>
  <c r="O577" i="1"/>
  <c r="P577" i="1"/>
  <c r="Q577" i="1"/>
  <c r="R577" i="1"/>
  <c r="B578" i="1"/>
  <c r="C578" i="1"/>
  <c r="E578" i="1"/>
  <c r="F578" i="1"/>
  <c r="L578" i="1"/>
  <c r="M578" i="1"/>
  <c r="N578" i="1"/>
  <c r="O578" i="1"/>
  <c r="P578" i="1"/>
  <c r="Q578" i="1"/>
  <c r="R578" i="1"/>
  <c r="B579" i="1"/>
  <c r="C579" i="1"/>
  <c r="E579" i="1"/>
  <c r="F579" i="1"/>
  <c r="L579" i="1"/>
  <c r="M579" i="1"/>
  <c r="N579" i="1"/>
  <c r="O579" i="1"/>
  <c r="P579" i="1"/>
  <c r="Q579" i="1"/>
  <c r="R579" i="1"/>
  <c r="B580" i="1"/>
  <c r="C580" i="1"/>
  <c r="E580" i="1"/>
  <c r="F580" i="1"/>
  <c r="L580" i="1"/>
  <c r="M580" i="1"/>
  <c r="N580" i="1"/>
  <c r="O580" i="1"/>
  <c r="P580" i="1"/>
  <c r="Q580" i="1"/>
  <c r="R580" i="1"/>
  <c r="B581" i="1"/>
  <c r="C581" i="1"/>
  <c r="E581" i="1"/>
  <c r="F581" i="1"/>
  <c r="L581" i="1"/>
  <c r="M581" i="1"/>
  <c r="N581" i="1"/>
  <c r="O581" i="1"/>
  <c r="P581" i="1"/>
  <c r="Q581" i="1"/>
  <c r="R581" i="1"/>
  <c r="B582" i="1"/>
  <c r="C582" i="1"/>
  <c r="E582" i="1"/>
  <c r="F582" i="1"/>
  <c r="L582" i="1"/>
  <c r="M582" i="1"/>
  <c r="N582" i="1"/>
  <c r="O582" i="1"/>
  <c r="P582" i="1"/>
  <c r="Q582" i="1"/>
  <c r="R582" i="1"/>
  <c r="B583" i="1"/>
  <c r="C583" i="1"/>
  <c r="E583" i="1"/>
  <c r="F583" i="1"/>
  <c r="L583" i="1"/>
  <c r="M583" i="1"/>
  <c r="N583" i="1"/>
  <c r="O583" i="1"/>
  <c r="P583" i="1"/>
  <c r="Q583" i="1"/>
  <c r="R583" i="1"/>
  <c r="B584" i="1"/>
  <c r="C584" i="1"/>
  <c r="E584" i="1"/>
  <c r="F584" i="1"/>
  <c r="L584" i="1"/>
  <c r="M584" i="1"/>
  <c r="N584" i="1"/>
  <c r="O584" i="1"/>
  <c r="P584" i="1"/>
  <c r="Q584" i="1"/>
  <c r="R584" i="1"/>
  <c r="B585" i="1"/>
  <c r="C585" i="1"/>
  <c r="E585" i="1"/>
  <c r="F585" i="1"/>
  <c r="L585" i="1"/>
  <c r="M585" i="1"/>
  <c r="N585" i="1"/>
  <c r="O585" i="1"/>
  <c r="P585" i="1"/>
  <c r="Q585" i="1"/>
  <c r="R585" i="1"/>
  <c r="B586" i="1"/>
  <c r="C586" i="1"/>
  <c r="E586" i="1"/>
  <c r="F586" i="1"/>
  <c r="L586" i="1"/>
  <c r="M586" i="1"/>
  <c r="N586" i="1"/>
  <c r="O586" i="1"/>
  <c r="P586" i="1"/>
  <c r="Q586" i="1"/>
  <c r="R586" i="1"/>
  <c r="B587" i="1"/>
  <c r="C587" i="1"/>
  <c r="E587" i="1"/>
  <c r="F587" i="1"/>
  <c r="L587" i="1"/>
  <c r="M587" i="1"/>
  <c r="N587" i="1"/>
  <c r="O587" i="1"/>
  <c r="P587" i="1"/>
  <c r="Q587" i="1"/>
  <c r="R587" i="1"/>
  <c r="B588" i="1"/>
  <c r="C588" i="1"/>
  <c r="E588" i="1"/>
  <c r="F588" i="1"/>
  <c r="L588" i="1"/>
  <c r="M588" i="1"/>
  <c r="N588" i="1"/>
  <c r="O588" i="1"/>
  <c r="P588" i="1"/>
  <c r="Q588" i="1"/>
  <c r="R588" i="1"/>
  <c r="B589" i="1"/>
  <c r="C589" i="1"/>
  <c r="E589" i="1"/>
  <c r="F589" i="1"/>
  <c r="L589" i="1"/>
  <c r="M589" i="1"/>
  <c r="N589" i="1"/>
  <c r="O589" i="1"/>
  <c r="P589" i="1"/>
  <c r="Q589" i="1"/>
  <c r="R589" i="1"/>
  <c r="B590" i="1"/>
  <c r="C590" i="1"/>
  <c r="E590" i="1"/>
  <c r="F590" i="1"/>
  <c r="L590" i="1"/>
  <c r="M590" i="1"/>
  <c r="N590" i="1"/>
  <c r="O590" i="1"/>
  <c r="P590" i="1"/>
  <c r="Q590" i="1"/>
  <c r="R590" i="1"/>
  <c r="B591" i="1"/>
  <c r="C591" i="1"/>
  <c r="E591" i="1"/>
  <c r="F591" i="1"/>
  <c r="L591" i="1"/>
  <c r="M591" i="1"/>
  <c r="N591" i="1"/>
  <c r="O591" i="1"/>
  <c r="P591" i="1"/>
  <c r="Q591" i="1"/>
  <c r="R591" i="1"/>
  <c r="B592" i="1"/>
  <c r="C592" i="1"/>
  <c r="E592" i="1"/>
  <c r="F592" i="1"/>
  <c r="L592" i="1"/>
  <c r="M592" i="1"/>
  <c r="N592" i="1"/>
  <c r="O592" i="1"/>
  <c r="P592" i="1"/>
  <c r="Q592" i="1"/>
  <c r="R592" i="1"/>
  <c r="B593" i="1"/>
  <c r="C593" i="1"/>
  <c r="E593" i="1"/>
  <c r="F593" i="1"/>
  <c r="L593" i="1"/>
  <c r="M593" i="1"/>
  <c r="N593" i="1"/>
  <c r="O593" i="1"/>
  <c r="P593" i="1"/>
  <c r="Q593" i="1"/>
  <c r="R593" i="1"/>
  <c r="B594" i="1"/>
  <c r="C594" i="1"/>
  <c r="E594" i="1"/>
  <c r="F594" i="1"/>
  <c r="L594" i="1"/>
  <c r="M594" i="1"/>
  <c r="N594" i="1"/>
  <c r="O594" i="1"/>
  <c r="P594" i="1"/>
  <c r="Q594" i="1"/>
  <c r="R594" i="1"/>
  <c r="B595" i="1"/>
  <c r="C595" i="1"/>
  <c r="E595" i="1"/>
  <c r="F595" i="1"/>
  <c r="L595" i="1"/>
  <c r="M595" i="1"/>
  <c r="N595" i="1"/>
  <c r="O595" i="1"/>
  <c r="P595" i="1"/>
  <c r="Q595" i="1"/>
  <c r="R595" i="1"/>
  <c r="B596" i="1"/>
  <c r="C596" i="1"/>
  <c r="E596" i="1"/>
  <c r="F596" i="1"/>
  <c r="L596" i="1"/>
  <c r="M596" i="1"/>
  <c r="N596" i="1"/>
  <c r="O596" i="1"/>
  <c r="P596" i="1"/>
  <c r="Q596" i="1"/>
  <c r="R596" i="1"/>
  <c r="B597" i="1"/>
  <c r="C597" i="1"/>
  <c r="E597" i="1"/>
  <c r="F597" i="1"/>
  <c r="L597" i="1"/>
  <c r="M597" i="1"/>
  <c r="N597" i="1"/>
  <c r="O597" i="1"/>
  <c r="P597" i="1"/>
  <c r="Q597" i="1"/>
  <c r="R597" i="1"/>
  <c r="B598" i="1"/>
  <c r="C598" i="1"/>
  <c r="E598" i="1"/>
  <c r="F598" i="1"/>
  <c r="L598" i="1"/>
  <c r="M598" i="1"/>
  <c r="N598" i="1"/>
  <c r="O598" i="1"/>
  <c r="P598" i="1"/>
  <c r="Q598" i="1"/>
  <c r="R598" i="1"/>
  <c r="B599" i="1"/>
  <c r="C599" i="1"/>
  <c r="E599" i="1"/>
  <c r="F599" i="1"/>
  <c r="L599" i="1"/>
  <c r="M599" i="1"/>
  <c r="N599" i="1"/>
  <c r="O599" i="1"/>
  <c r="P599" i="1"/>
  <c r="Q599" i="1"/>
  <c r="R599" i="1"/>
  <c r="B600" i="1"/>
  <c r="C600" i="1"/>
  <c r="E600" i="1"/>
  <c r="F600" i="1"/>
  <c r="L600" i="1"/>
  <c r="M600" i="1"/>
  <c r="N600" i="1"/>
  <c r="O600" i="1"/>
  <c r="P600" i="1"/>
  <c r="Q600" i="1"/>
  <c r="R600" i="1"/>
  <c r="B601" i="1"/>
  <c r="C601" i="1"/>
  <c r="E601" i="1"/>
  <c r="F601" i="1"/>
  <c r="L601" i="1"/>
  <c r="M601" i="1"/>
  <c r="N601" i="1"/>
  <c r="O601" i="1"/>
  <c r="P601" i="1"/>
  <c r="Q601" i="1"/>
  <c r="R601" i="1"/>
  <c r="B602" i="1"/>
  <c r="C602" i="1"/>
  <c r="E602" i="1"/>
  <c r="F602" i="1"/>
  <c r="L602" i="1"/>
  <c r="M602" i="1"/>
  <c r="N602" i="1"/>
  <c r="O602" i="1"/>
  <c r="P602" i="1"/>
  <c r="Q602" i="1"/>
  <c r="R602" i="1"/>
  <c r="B603" i="1"/>
  <c r="C603" i="1"/>
  <c r="E603" i="1"/>
  <c r="F603" i="1"/>
  <c r="L603" i="1"/>
  <c r="M603" i="1"/>
  <c r="N603" i="1"/>
  <c r="O603" i="1"/>
  <c r="P603" i="1"/>
  <c r="Q603" i="1"/>
  <c r="R603" i="1"/>
  <c r="B604" i="1"/>
  <c r="C604" i="1"/>
  <c r="E604" i="1"/>
  <c r="F604" i="1"/>
  <c r="L604" i="1"/>
  <c r="M604" i="1"/>
  <c r="N604" i="1"/>
  <c r="O604" i="1"/>
  <c r="P604" i="1"/>
  <c r="Q604" i="1"/>
  <c r="R604" i="1"/>
  <c r="B605" i="1"/>
  <c r="C605" i="1"/>
  <c r="E605" i="1"/>
  <c r="F605" i="1"/>
  <c r="L605" i="1"/>
  <c r="M605" i="1"/>
  <c r="N605" i="1"/>
  <c r="O605" i="1"/>
  <c r="P605" i="1"/>
  <c r="Q605" i="1"/>
  <c r="R605" i="1"/>
  <c r="B606" i="1"/>
  <c r="C606" i="1"/>
  <c r="E606" i="1"/>
  <c r="F606" i="1"/>
  <c r="L606" i="1"/>
  <c r="M606" i="1"/>
  <c r="N606" i="1"/>
  <c r="O606" i="1"/>
  <c r="P606" i="1"/>
  <c r="Q606" i="1"/>
  <c r="R606" i="1"/>
  <c r="B607" i="1"/>
  <c r="C607" i="1"/>
  <c r="E607" i="1"/>
  <c r="F607" i="1"/>
  <c r="L607" i="1"/>
  <c r="M607" i="1"/>
  <c r="N607" i="1"/>
  <c r="O607" i="1"/>
  <c r="P607" i="1"/>
  <c r="Q607" i="1"/>
  <c r="R607" i="1"/>
  <c r="B608" i="1"/>
  <c r="C608" i="1"/>
  <c r="E608" i="1"/>
  <c r="F608" i="1"/>
  <c r="L608" i="1"/>
  <c r="M608" i="1"/>
  <c r="N608" i="1"/>
  <c r="O608" i="1"/>
  <c r="P608" i="1"/>
  <c r="Q608" i="1"/>
  <c r="R608" i="1"/>
  <c r="B612" i="1"/>
  <c r="C612" i="1"/>
  <c r="E612" i="1"/>
  <c r="F612" i="1"/>
  <c r="L612" i="1"/>
  <c r="M612" i="1"/>
  <c r="N612" i="1"/>
  <c r="O612" i="1"/>
  <c r="P612" i="1"/>
  <c r="Q612" i="1"/>
  <c r="R612" i="1"/>
  <c r="B613" i="1"/>
  <c r="C613" i="1"/>
  <c r="E613" i="1"/>
  <c r="F613" i="1"/>
  <c r="L613" i="1"/>
  <c r="M613" i="1"/>
  <c r="N613" i="1"/>
  <c r="O613" i="1"/>
  <c r="P613" i="1"/>
  <c r="Q613" i="1"/>
  <c r="R613" i="1"/>
  <c r="B614" i="1"/>
  <c r="C614" i="1"/>
  <c r="E614" i="1"/>
  <c r="F614" i="1"/>
  <c r="L614" i="1"/>
  <c r="M614" i="1"/>
  <c r="N614" i="1"/>
  <c r="O614" i="1"/>
  <c r="P614" i="1"/>
  <c r="Q614" i="1"/>
  <c r="R614" i="1"/>
  <c r="B615" i="1"/>
  <c r="C615" i="1"/>
  <c r="E615" i="1"/>
  <c r="F615" i="1"/>
  <c r="L615" i="1"/>
  <c r="M615" i="1"/>
  <c r="N615" i="1"/>
  <c r="O615" i="1"/>
  <c r="P615" i="1"/>
  <c r="Q615" i="1"/>
  <c r="R615" i="1"/>
  <c r="B616" i="1"/>
  <c r="C616" i="1"/>
  <c r="E616" i="1"/>
  <c r="F616" i="1"/>
  <c r="L616" i="1"/>
  <c r="M616" i="1"/>
  <c r="N616" i="1"/>
  <c r="O616" i="1"/>
  <c r="P616" i="1"/>
  <c r="Q616" i="1"/>
  <c r="R616" i="1"/>
  <c r="B617" i="1"/>
  <c r="C617" i="1"/>
  <c r="E617" i="1"/>
  <c r="F617" i="1"/>
  <c r="L617" i="1"/>
  <c r="M617" i="1"/>
  <c r="N617" i="1"/>
  <c r="O617" i="1"/>
  <c r="P617" i="1"/>
  <c r="Q617" i="1"/>
  <c r="R617" i="1"/>
  <c r="B618" i="1"/>
  <c r="C618" i="1"/>
  <c r="E618" i="1"/>
  <c r="F618" i="1"/>
  <c r="L618" i="1"/>
  <c r="M618" i="1"/>
  <c r="N618" i="1"/>
  <c r="O618" i="1"/>
  <c r="P618" i="1"/>
  <c r="Q618" i="1"/>
  <c r="R618" i="1"/>
  <c r="B619" i="1"/>
  <c r="C619" i="1"/>
  <c r="E619" i="1"/>
  <c r="F619" i="1"/>
  <c r="L619" i="1"/>
  <c r="M619" i="1"/>
  <c r="N619" i="1"/>
  <c r="O619" i="1"/>
  <c r="P619" i="1"/>
  <c r="Q619" i="1"/>
  <c r="R619" i="1"/>
  <c r="B620" i="1"/>
  <c r="C620" i="1"/>
  <c r="E620" i="1"/>
  <c r="F620" i="1"/>
  <c r="L620" i="1"/>
  <c r="M620" i="1"/>
  <c r="N620" i="1"/>
  <c r="O620" i="1"/>
  <c r="P620" i="1"/>
  <c r="Q620" i="1"/>
  <c r="R620" i="1"/>
  <c r="B621" i="1"/>
  <c r="C621" i="1"/>
  <c r="E621" i="1"/>
  <c r="F621" i="1"/>
  <c r="L621" i="1"/>
  <c r="M621" i="1"/>
  <c r="N621" i="1"/>
  <c r="O621" i="1"/>
  <c r="P621" i="1"/>
  <c r="Q621" i="1"/>
  <c r="R621" i="1"/>
  <c r="B622" i="1"/>
  <c r="C622" i="1"/>
  <c r="E622" i="1"/>
  <c r="F622" i="1"/>
  <c r="L622" i="1"/>
  <c r="M622" i="1"/>
  <c r="N622" i="1"/>
  <c r="O622" i="1"/>
  <c r="P622" i="1"/>
  <c r="Q622" i="1"/>
  <c r="R622" i="1"/>
  <c r="B623" i="1"/>
  <c r="C623" i="1"/>
  <c r="E623" i="1"/>
  <c r="F623" i="1"/>
  <c r="L623" i="1"/>
  <c r="M623" i="1"/>
  <c r="N623" i="1"/>
  <c r="O623" i="1"/>
  <c r="P623" i="1"/>
  <c r="Q623" i="1"/>
  <c r="R623" i="1"/>
  <c r="B624" i="1"/>
  <c r="C624" i="1"/>
  <c r="E624" i="1"/>
  <c r="F624" i="1"/>
  <c r="L624" i="1"/>
  <c r="M624" i="1"/>
  <c r="N624" i="1"/>
  <c r="O624" i="1"/>
  <c r="P624" i="1"/>
  <c r="Q624" i="1"/>
  <c r="R624" i="1"/>
  <c r="B625" i="1"/>
  <c r="C625" i="1"/>
  <c r="E625" i="1"/>
  <c r="F625" i="1"/>
  <c r="L625" i="1"/>
  <c r="M625" i="1"/>
  <c r="N625" i="1"/>
  <c r="O625" i="1"/>
  <c r="P625" i="1"/>
  <c r="Q625" i="1"/>
  <c r="R625" i="1"/>
  <c r="B626" i="1"/>
  <c r="C626" i="1"/>
  <c r="E626" i="1"/>
  <c r="F626" i="1"/>
  <c r="L626" i="1"/>
  <c r="M626" i="1"/>
  <c r="N626" i="1"/>
  <c r="O626" i="1"/>
  <c r="P626" i="1"/>
  <c r="Q626" i="1"/>
  <c r="R626" i="1"/>
  <c r="B627" i="1"/>
  <c r="C627" i="1"/>
  <c r="E627" i="1"/>
  <c r="F627" i="1"/>
  <c r="L627" i="1"/>
  <c r="M627" i="1"/>
  <c r="N627" i="1"/>
  <c r="O627" i="1"/>
  <c r="P627" i="1"/>
  <c r="Q627" i="1"/>
  <c r="R627" i="1"/>
  <c r="B628" i="1"/>
  <c r="C628" i="1"/>
  <c r="E628" i="1"/>
  <c r="F628" i="1"/>
  <c r="L628" i="1"/>
  <c r="M628" i="1"/>
  <c r="N628" i="1"/>
  <c r="O628" i="1"/>
  <c r="P628" i="1"/>
  <c r="Q628" i="1"/>
  <c r="R628" i="1"/>
  <c r="B629" i="1"/>
  <c r="C629" i="1"/>
  <c r="E629" i="1"/>
  <c r="F629" i="1"/>
  <c r="L629" i="1"/>
  <c r="M629" i="1"/>
  <c r="N629" i="1"/>
  <c r="O629" i="1"/>
  <c r="P629" i="1"/>
  <c r="Q629" i="1"/>
  <c r="R629" i="1"/>
  <c r="B630" i="1"/>
  <c r="C630" i="1"/>
  <c r="E630" i="1"/>
  <c r="F630" i="1"/>
  <c r="L630" i="1"/>
  <c r="M630" i="1"/>
  <c r="N630" i="1"/>
  <c r="O630" i="1"/>
  <c r="P630" i="1"/>
  <c r="Q630" i="1"/>
  <c r="R630" i="1"/>
  <c r="B631" i="1"/>
  <c r="C631" i="1"/>
  <c r="E631" i="1"/>
  <c r="F631" i="1"/>
  <c r="L631" i="1"/>
  <c r="M631" i="1"/>
  <c r="N631" i="1"/>
  <c r="O631" i="1"/>
  <c r="P631" i="1"/>
  <c r="Q631" i="1"/>
  <c r="R631" i="1"/>
  <c r="B632" i="1"/>
  <c r="C632" i="1"/>
  <c r="E632" i="1"/>
  <c r="F632" i="1"/>
  <c r="L632" i="1"/>
  <c r="M632" i="1"/>
  <c r="N632" i="1"/>
  <c r="O632" i="1"/>
  <c r="P632" i="1"/>
  <c r="Q632" i="1"/>
  <c r="R632" i="1"/>
  <c r="B633" i="1"/>
  <c r="C633" i="1"/>
  <c r="E633" i="1"/>
  <c r="F633" i="1"/>
  <c r="L633" i="1"/>
  <c r="M633" i="1"/>
  <c r="N633" i="1"/>
  <c r="O633" i="1"/>
  <c r="P633" i="1"/>
  <c r="Q633" i="1"/>
  <c r="R633" i="1"/>
  <c r="B634" i="1"/>
  <c r="C634" i="1"/>
  <c r="E634" i="1"/>
  <c r="F634" i="1"/>
  <c r="L634" i="1"/>
  <c r="M634" i="1"/>
  <c r="N634" i="1"/>
  <c r="O634" i="1"/>
  <c r="P634" i="1"/>
  <c r="Q634" i="1"/>
  <c r="R634" i="1"/>
  <c r="B635" i="1"/>
  <c r="C635" i="1"/>
  <c r="E635" i="1"/>
  <c r="F635" i="1"/>
  <c r="L635" i="1"/>
  <c r="M635" i="1"/>
  <c r="N635" i="1"/>
  <c r="O635" i="1"/>
  <c r="P635" i="1"/>
  <c r="Q635" i="1"/>
  <c r="R635" i="1"/>
  <c r="B636" i="1"/>
  <c r="C636" i="1"/>
  <c r="E636" i="1"/>
  <c r="F636" i="1"/>
  <c r="L636" i="1"/>
  <c r="M636" i="1"/>
  <c r="N636" i="1"/>
  <c r="O636" i="1"/>
  <c r="P636" i="1"/>
  <c r="Q636" i="1"/>
  <c r="R636" i="1"/>
  <c r="B637" i="1"/>
  <c r="C637" i="1"/>
  <c r="E637" i="1"/>
  <c r="F637" i="1"/>
  <c r="L637" i="1"/>
  <c r="M637" i="1"/>
  <c r="N637" i="1"/>
  <c r="O637" i="1"/>
  <c r="P637" i="1"/>
  <c r="Q637" i="1"/>
  <c r="R637" i="1"/>
  <c r="B638" i="1"/>
  <c r="C638" i="1"/>
  <c r="E638" i="1"/>
  <c r="F638" i="1"/>
  <c r="L638" i="1"/>
  <c r="M638" i="1"/>
  <c r="N638" i="1"/>
  <c r="O638" i="1"/>
  <c r="P638" i="1"/>
  <c r="Q638" i="1"/>
  <c r="R638" i="1"/>
  <c r="B639" i="1"/>
  <c r="C639" i="1"/>
  <c r="E639" i="1"/>
  <c r="F639" i="1"/>
  <c r="L639" i="1"/>
  <c r="M639" i="1"/>
  <c r="N639" i="1"/>
  <c r="O639" i="1"/>
  <c r="P639" i="1"/>
  <c r="Q639" i="1"/>
  <c r="R639" i="1"/>
  <c r="B640" i="1"/>
  <c r="C640" i="1"/>
  <c r="E640" i="1"/>
  <c r="F640" i="1"/>
  <c r="L640" i="1"/>
  <c r="M640" i="1"/>
  <c r="N640" i="1"/>
  <c r="O640" i="1"/>
  <c r="P640" i="1"/>
  <c r="Q640" i="1"/>
  <c r="R640" i="1"/>
  <c r="B641" i="1"/>
  <c r="C641" i="1"/>
  <c r="E641" i="1"/>
  <c r="F641" i="1"/>
  <c r="L641" i="1"/>
  <c r="M641" i="1"/>
  <c r="N641" i="1"/>
  <c r="O641" i="1"/>
  <c r="P641" i="1"/>
  <c r="Q641" i="1"/>
  <c r="R641" i="1"/>
  <c r="B642" i="1"/>
  <c r="C642" i="1"/>
  <c r="E642" i="1"/>
  <c r="F642" i="1"/>
  <c r="L642" i="1"/>
  <c r="M642" i="1"/>
  <c r="N642" i="1"/>
  <c r="O642" i="1"/>
  <c r="P642" i="1"/>
  <c r="Q642" i="1"/>
  <c r="R642" i="1"/>
  <c r="B643" i="1"/>
  <c r="C643" i="1"/>
  <c r="E643" i="1"/>
  <c r="F643" i="1"/>
  <c r="L643" i="1"/>
  <c r="M643" i="1"/>
  <c r="N643" i="1"/>
  <c r="O643" i="1"/>
  <c r="P643" i="1"/>
  <c r="Q643" i="1"/>
  <c r="R643" i="1"/>
  <c r="B644" i="1"/>
  <c r="C644" i="1"/>
  <c r="E644" i="1"/>
  <c r="F644" i="1"/>
  <c r="L644" i="1"/>
  <c r="M644" i="1"/>
  <c r="N644" i="1"/>
  <c r="O644" i="1"/>
  <c r="P644" i="1"/>
  <c r="Q644" i="1"/>
  <c r="R644" i="1"/>
  <c r="B645" i="1"/>
  <c r="C645" i="1"/>
  <c r="E645" i="1"/>
  <c r="F645" i="1"/>
  <c r="L645" i="1"/>
  <c r="M645" i="1"/>
  <c r="N645" i="1"/>
  <c r="O645" i="1"/>
  <c r="P645" i="1"/>
  <c r="Q645" i="1"/>
  <c r="R645" i="1"/>
  <c r="B646" i="1"/>
  <c r="C646" i="1"/>
  <c r="E646" i="1"/>
  <c r="F646" i="1"/>
  <c r="L646" i="1"/>
  <c r="M646" i="1"/>
  <c r="N646" i="1"/>
  <c r="O646" i="1"/>
  <c r="P646" i="1"/>
  <c r="Q646" i="1"/>
  <c r="R646" i="1"/>
  <c r="B647" i="1"/>
  <c r="C647" i="1"/>
  <c r="E647" i="1"/>
  <c r="F647" i="1"/>
  <c r="L647" i="1"/>
  <c r="M647" i="1"/>
  <c r="N647" i="1"/>
  <c r="O647" i="1"/>
  <c r="P647" i="1"/>
  <c r="Q647" i="1"/>
  <c r="R647" i="1"/>
  <c r="B648" i="1"/>
  <c r="C648" i="1"/>
  <c r="E648" i="1"/>
  <c r="F648" i="1"/>
  <c r="L648" i="1"/>
  <c r="M648" i="1"/>
  <c r="N648" i="1"/>
  <c r="O648" i="1"/>
  <c r="P648" i="1"/>
  <c r="Q648" i="1"/>
  <c r="R648" i="1"/>
  <c r="B649" i="1"/>
  <c r="C649" i="1"/>
  <c r="E649" i="1"/>
  <c r="F649" i="1"/>
  <c r="L649" i="1"/>
  <c r="M649" i="1"/>
  <c r="N649" i="1"/>
  <c r="O649" i="1"/>
  <c r="P649" i="1"/>
  <c r="Q649" i="1"/>
  <c r="R649" i="1"/>
  <c r="B650" i="1"/>
  <c r="C650" i="1"/>
  <c r="E650" i="1"/>
  <c r="F650" i="1"/>
  <c r="L650" i="1"/>
  <c r="M650" i="1"/>
  <c r="N650" i="1"/>
  <c r="O650" i="1"/>
  <c r="P650" i="1"/>
  <c r="Q650" i="1"/>
  <c r="R650" i="1"/>
  <c r="B651" i="1"/>
  <c r="C651" i="1"/>
  <c r="E651" i="1"/>
  <c r="F651" i="1"/>
  <c r="L651" i="1"/>
  <c r="M651" i="1"/>
  <c r="N651" i="1"/>
  <c r="O651" i="1"/>
  <c r="P651" i="1"/>
  <c r="Q651" i="1"/>
  <c r="R651" i="1"/>
  <c r="B652" i="1"/>
  <c r="C652" i="1"/>
  <c r="E652" i="1"/>
  <c r="F652" i="1"/>
  <c r="L652" i="1"/>
  <c r="M652" i="1"/>
  <c r="N652" i="1"/>
  <c r="O652" i="1"/>
  <c r="P652" i="1"/>
  <c r="Q652" i="1"/>
  <c r="R652" i="1"/>
  <c r="B653" i="1"/>
  <c r="C653" i="1"/>
  <c r="E653" i="1"/>
  <c r="F653" i="1"/>
  <c r="L653" i="1"/>
  <c r="M653" i="1"/>
  <c r="N653" i="1"/>
  <c r="O653" i="1"/>
  <c r="P653" i="1"/>
  <c r="Q653" i="1"/>
  <c r="R653" i="1"/>
  <c r="B654" i="1"/>
  <c r="C654" i="1"/>
  <c r="E654" i="1"/>
  <c r="F654" i="1"/>
  <c r="L654" i="1"/>
  <c r="M654" i="1"/>
  <c r="N654" i="1"/>
  <c r="O654" i="1"/>
  <c r="P654" i="1"/>
  <c r="Q654" i="1"/>
  <c r="R654" i="1"/>
  <c r="B655" i="1"/>
  <c r="C655" i="1"/>
  <c r="E655" i="1"/>
  <c r="F655" i="1"/>
  <c r="L655" i="1"/>
  <c r="M655" i="1"/>
  <c r="N655" i="1"/>
  <c r="O655" i="1"/>
  <c r="P655" i="1"/>
  <c r="Q655" i="1"/>
  <c r="R655" i="1"/>
  <c r="B656" i="1"/>
  <c r="C656" i="1"/>
  <c r="E656" i="1"/>
  <c r="F656" i="1"/>
  <c r="L656" i="1"/>
  <c r="M656" i="1"/>
  <c r="N656" i="1"/>
  <c r="O656" i="1"/>
  <c r="P656" i="1"/>
  <c r="Q656" i="1"/>
  <c r="R656" i="1"/>
  <c r="B657" i="1"/>
  <c r="C657" i="1"/>
  <c r="E657" i="1"/>
  <c r="F657" i="1"/>
  <c r="L657" i="1"/>
  <c r="M657" i="1"/>
  <c r="N657" i="1"/>
  <c r="O657" i="1"/>
  <c r="P657" i="1"/>
  <c r="Q657" i="1"/>
  <c r="R657" i="1"/>
  <c r="B658" i="1"/>
  <c r="C658" i="1"/>
  <c r="E658" i="1"/>
  <c r="F658" i="1"/>
  <c r="L658" i="1"/>
  <c r="M658" i="1"/>
  <c r="N658" i="1"/>
  <c r="O658" i="1"/>
  <c r="P658" i="1"/>
  <c r="Q658" i="1"/>
  <c r="R658" i="1"/>
  <c r="B659" i="1"/>
  <c r="C659" i="1"/>
  <c r="E659" i="1"/>
  <c r="F659" i="1"/>
  <c r="L659" i="1"/>
  <c r="M659" i="1"/>
  <c r="N659" i="1"/>
  <c r="O659" i="1"/>
  <c r="P659" i="1"/>
  <c r="Q659" i="1"/>
  <c r="R659" i="1"/>
  <c r="B660" i="1"/>
  <c r="C660" i="1"/>
  <c r="E660" i="1"/>
  <c r="F660" i="1"/>
  <c r="L660" i="1"/>
  <c r="M660" i="1"/>
  <c r="N660" i="1"/>
  <c r="O660" i="1"/>
  <c r="P660" i="1"/>
  <c r="Q660" i="1"/>
  <c r="R660" i="1"/>
  <c r="B661" i="1"/>
  <c r="C661" i="1"/>
  <c r="E661" i="1"/>
  <c r="F661" i="1"/>
  <c r="L661" i="1"/>
  <c r="M661" i="1"/>
  <c r="N661" i="1"/>
  <c r="O661" i="1"/>
  <c r="P661" i="1"/>
  <c r="Q661" i="1"/>
  <c r="R661" i="1"/>
  <c r="J3" i="2"/>
  <c r="L3" i="2"/>
  <c r="M3" i="2"/>
  <c r="N3" i="2"/>
  <c r="O3" i="2"/>
  <c r="P3" i="2"/>
  <c r="Q3" i="2"/>
  <c r="R3" i="2"/>
  <c r="S3" i="2"/>
  <c r="T3" i="2"/>
  <c r="U3" i="2"/>
  <c r="V3" i="2"/>
  <c r="W3" i="2"/>
  <c r="X3" i="2"/>
  <c r="J4" i="2"/>
  <c r="L4" i="2"/>
  <c r="M4" i="2"/>
  <c r="N4" i="2"/>
  <c r="O4" i="2"/>
  <c r="P4" i="2"/>
  <c r="Q4" i="2"/>
  <c r="R4" i="2"/>
  <c r="S4" i="2"/>
  <c r="T4" i="2"/>
  <c r="U4" i="2"/>
  <c r="V4" i="2"/>
  <c r="W4" i="2"/>
  <c r="X4" i="2"/>
  <c r="J5" i="2"/>
  <c r="L5" i="2"/>
  <c r="M5" i="2"/>
  <c r="N5" i="2"/>
  <c r="O5" i="2"/>
  <c r="P5" i="2"/>
  <c r="Q5" i="2"/>
  <c r="R5" i="2"/>
  <c r="S5" i="2"/>
  <c r="T5" i="2"/>
  <c r="U5" i="2"/>
  <c r="V5" i="2"/>
  <c r="W5" i="2"/>
  <c r="X5" i="2"/>
  <c r="J6" i="2"/>
  <c r="L6" i="2"/>
  <c r="M6" i="2"/>
  <c r="N6" i="2"/>
  <c r="O6" i="2"/>
  <c r="P6" i="2"/>
  <c r="Q6" i="2"/>
  <c r="R6" i="2"/>
  <c r="S6" i="2"/>
  <c r="T6" i="2"/>
  <c r="U6" i="2"/>
  <c r="V6" i="2"/>
  <c r="W6" i="2"/>
  <c r="X6" i="2"/>
  <c r="J7" i="2"/>
  <c r="L7" i="2"/>
  <c r="M7" i="2"/>
  <c r="N7" i="2"/>
  <c r="O7" i="2"/>
  <c r="P7" i="2"/>
  <c r="Q7" i="2"/>
  <c r="R7" i="2"/>
  <c r="S7" i="2"/>
  <c r="T7" i="2"/>
  <c r="U7" i="2"/>
  <c r="V7" i="2"/>
  <c r="W7" i="2"/>
  <c r="X7" i="2"/>
  <c r="J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J12" i="2"/>
  <c r="L12" i="2"/>
  <c r="J179" i="2"/>
  <c r="L179" i="2"/>
  <c r="J181" i="2"/>
  <c r="L181" i="2"/>
  <c r="B183" i="2"/>
  <c r="C183" i="2"/>
  <c r="E183" i="2"/>
  <c r="F183" i="2"/>
  <c r="J183" i="2"/>
  <c r="B184" i="2"/>
  <c r="C184" i="2"/>
  <c r="E184" i="2"/>
  <c r="F184" i="2"/>
  <c r="J184" i="2"/>
  <c r="J185" i="2"/>
  <c r="J188" i="2"/>
</calcChain>
</file>

<file path=xl/sharedStrings.xml><?xml version="1.0" encoding="utf-8"?>
<sst xmlns="http://schemas.openxmlformats.org/spreadsheetml/2006/main" count="823" uniqueCount="117">
  <si>
    <t>POI</t>
  </si>
  <si>
    <t>POW</t>
  </si>
  <si>
    <t>BUY MW</t>
  </si>
  <si>
    <t>BID PRICE</t>
  </si>
  <si>
    <t>MCP</t>
  </si>
  <si>
    <t>Total $</t>
  </si>
  <si>
    <t>TOTAL</t>
  </si>
  <si>
    <t>Last Winter</t>
  </si>
  <si>
    <t>All Awards - 1st rd</t>
  </si>
  <si>
    <t>All Awards - 2nd rd</t>
  </si>
  <si>
    <t>All Awards - 3rd rd</t>
  </si>
  <si>
    <t>KINTIGH____</t>
  </si>
  <si>
    <t>WEST</t>
  </si>
  <si>
    <t>NEG WEST___LANCASTR</t>
  </si>
  <si>
    <t>STATION 5_MISC_HYD</t>
  </si>
  <si>
    <t>GENESE</t>
  </si>
  <si>
    <t>ROCHESTER_9_IC</t>
  </si>
  <si>
    <t>BETHLEHEM___STEEL</t>
  </si>
  <si>
    <t>NINE_MILE_2</t>
  </si>
  <si>
    <t>CENTRL</t>
  </si>
  <si>
    <t>OAK ORCHARD___HYD</t>
  </si>
  <si>
    <t>GLEN PARK____</t>
  </si>
  <si>
    <t>MHK VL</t>
  </si>
  <si>
    <t>GARDENVILLE___LBMP</t>
  </si>
  <si>
    <t>FIBERTEK___ENERGY</t>
  </si>
  <si>
    <t>NEG WEST_LEA_LOCKPORT</t>
  </si>
  <si>
    <t>AMERICAN___BRASS</t>
  </si>
  <si>
    <t>NSINS_S._GLNS_FALLS</t>
  </si>
  <si>
    <t>CAPITL</t>
  </si>
  <si>
    <t>59TH STREET_GT_1</t>
  </si>
  <si>
    <t>N.Y.C.</t>
  </si>
  <si>
    <t>RUSSELL___STATION</t>
  </si>
  <si>
    <t>PROJECT___ORANGE</t>
  </si>
  <si>
    <t>HUNTLEY___66</t>
  </si>
  <si>
    <t>SITHE___BATAVIA</t>
  </si>
  <si>
    <t>OSWEGATCHIE___HYD</t>
  </si>
  <si>
    <t>RANKINE____</t>
  </si>
  <si>
    <t>BEAVER RIVER___HYD</t>
  </si>
  <si>
    <t>RAVENSWOOD_GT3_2</t>
  </si>
  <si>
    <t>POLETTI____</t>
  </si>
  <si>
    <t>RAVENSWOOD_GT_4</t>
  </si>
  <si>
    <t>PJM</t>
  </si>
  <si>
    <t>DUNKIRK___2</t>
  </si>
  <si>
    <t>NORTHERN_CONS_POWER</t>
  </si>
  <si>
    <t>INDECK___OLEAN</t>
  </si>
  <si>
    <t>ASTORIA___4</t>
  </si>
  <si>
    <t>ARTHUR_KILL_2</t>
  </si>
  <si>
    <t>ASTORIA___5</t>
  </si>
  <si>
    <t>BOWLINE___1</t>
  </si>
  <si>
    <t>HUD VL</t>
  </si>
  <si>
    <t>ROSETON___2</t>
  </si>
  <si>
    <t>RAVENSWOOD___3</t>
  </si>
  <si>
    <t>BROOKLYN_NAVY_YARD</t>
  </si>
  <si>
    <t>EAST RIVER___7</t>
  </si>
  <si>
    <t>HUDSON AVE_GT_4</t>
  </si>
  <si>
    <t>LINDEN COGEN____</t>
  </si>
  <si>
    <t>PEEKSKILL____</t>
  </si>
  <si>
    <t>MILLWD</t>
  </si>
  <si>
    <t>PLEASANTVLY___LBMP</t>
  </si>
  <si>
    <t>KENSICO____</t>
  </si>
  <si>
    <t>DUNWOD</t>
  </si>
  <si>
    <t>AMERICAN_REF_FUEL</t>
  </si>
  <si>
    <t>SITHE___INDEPEND</t>
  </si>
  <si>
    <t>HUNTLEY___67</t>
  </si>
  <si>
    <t>NPX</t>
  </si>
  <si>
    <t>NIAGARA____</t>
  </si>
  <si>
    <t>O H</t>
  </si>
  <si>
    <t>SYRACUSE___POWER</t>
  </si>
  <si>
    <t>FORT_DRUM_COGEN</t>
  </si>
  <si>
    <t>WATERTOWN___HYD</t>
  </si>
  <si>
    <t>E_FISHKILL___LBMP</t>
  </si>
  <si>
    <t>H Q</t>
  </si>
  <si>
    <t>NYISO_LBMP_REFERENCE</t>
  </si>
  <si>
    <t>WEST CANADA___HYD</t>
  </si>
  <si>
    <t>RAVENSWOOD___2</t>
  </si>
  <si>
    <t>INDIAN POINT___2</t>
  </si>
  <si>
    <t>NINE_MILE_1</t>
  </si>
  <si>
    <t>ALLEGHENY___COGEN</t>
  </si>
  <si>
    <t>NEG CENTRAL___INDECK</t>
  </si>
  <si>
    <t>SITHE___STERLING</t>
  </si>
  <si>
    <t>NEG NORTH_KES_CHATEGAY</t>
  </si>
  <si>
    <t>NORTH</t>
  </si>
  <si>
    <t>INDECK___YERKES</t>
  </si>
  <si>
    <t>BURROWS___LYONSDAL</t>
  </si>
  <si>
    <t>S SALMON___HYD</t>
  </si>
  <si>
    <t>CH_RES_NIAGARA</t>
  </si>
  <si>
    <t>LONG_LAKE_PHOENIX</t>
  </si>
  <si>
    <t>CARR STREET_E._SYR</t>
  </si>
  <si>
    <t>YORK___WARBASSE</t>
  </si>
  <si>
    <t>74TH STREET_GT_2</t>
  </si>
  <si>
    <t>DUNKIRK___3</t>
  </si>
  <si>
    <t>OSWEGO___5</t>
  </si>
  <si>
    <t>6 Mo. (11/1/01-4/30/02)</t>
  </si>
  <si>
    <t>2 Yr. (11/1/01-10/30/03)</t>
  </si>
  <si>
    <t>1 Yr. (11/1/01-10/30/02)</t>
  </si>
  <si>
    <t>Latest 12 Mo</t>
  </si>
  <si>
    <t>2* Latest 12 Mo</t>
  </si>
  <si>
    <t>The following two TCC are purchased by EES - contact Narsimha Misra</t>
  </si>
  <si>
    <t>FITZPATRICK____</t>
  </si>
  <si>
    <t>ST LAWRENCE____</t>
  </si>
  <si>
    <t>CARTHAGE___PAPER</t>
  </si>
  <si>
    <t>OXBOW____</t>
  </si>
  <si>
    <t>1st rd</t>
  </si>
  <si>
    <t>2nd rd</t>
  </si>
  <si>
    <t>3rd rd</t>
  </si>
  <si>
    <t>4th rd</t>
  </si>
  <si>
    <t>Due NYISO</t>
  </si>
  <si>
    <t xml:space="preserve">Final Results after all rounds </t>
  </si>
  <si>
    <t>Cost</t>
  </si>
  <si>
    <t>Liquidation Value</t>
  </si>
  <si>
    <t xml:space="preserve">6 Mo (11/1/01-4/30/02) - 1st Rd </t>
  </si>
  <si>
    <t xml:space="preserve">6 Mo (11/1/01-4/30/02) - 2nd Rd </t>
  </si>
  <si>
    <t xml:space="preserve">6 Mo (11/1/01-4/30/02) - 3rd Rd </t>
  </si>
  <si>
    <t xml:space="preserve">6 Mo (11/1/01-4/30/02) - 4th Rd </t>
  </si>
  <si>
    <t>Autumn 2001 TCC Auction Results</t>
  </si>
  <si>
    <t>All Awards - 4th rd</t>
  </si>
  <si>
    <t>All Awards - 6 mo. Reconf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</si>
</sst>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0" x14ac:knownFonts="1">
    <font>
      <sz val="10"/>
      <name val="Arial"/>
    </font>
    <font>
      <sz val="10"/>
      <name val="Times New Roman"/>
      <family val="1"/>
    </font>
    <font>
      <sz val="10"/>
      <color indexed="8"/>
      <name val="Times New Roman"/>
      <family val="1"/>
    </font>
    <font>
      <sz val="10"/>
      <color indexed="11"/>
      <name val="Times New Roman"/>
      <family val="1"/>
    </font>
    <font>
      <b/>
      <sz val="10"/>
      <name val="Times New Roman"/>
      <family val="1"/>
    </font>
    <font>
      <b/>
      <sz val="10"/>
      <color indexed="11"/>
      <name val="Times New Roman"/>
      <family val="1"/>
    </font>
    <font>
      <b/>
      <sz val="10"/>
      <color indexed="60"/>
      <name val="Times New Roman"/>
      <family val="1"/>
    </font>
    <font>
      <b/>
      <sz val="10"/>
      <color indexed="10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8" fontId="4" fillId="0" borderId="0" xfId="0" applyNumberFormat="1" applyFont="1"/>
    <xf numFmtId="0" fontId="4" fillId="0" borderId="0" xfId="0" applyFont="1"/>
    <xf numFmtId="0" fontId="5" fillId="0" borderId="0" xfId="0" applyFont="1"/>
    <xf numFmtId="0" fontId="1" fillId="0" borderId="0" xfId="0" applyFont="1" applyFill="1"/>
    <xf numFmtId="8" fontId="1" fillId="0" borderId="0" xfId="0" applyNumberFormat="1" applyFont="1" applyFill="1"/>
    <xf numFmtId="0" fontId="1" fillId="0" borderId="0" xfId="0" applyFont="1" applyFill="1" applyBorder="1"/>
    <xf numFmtId="0" fontId="1" fillId="0" borderId="0" xfId="0" applyFont="1" applyAlignment="1">
      <alignment horizontal="center"/>
    </xf>
    <xf numFmtId="0" fontId="1" fillId="0" borderId="0" xfId="0" applyFont="1" applyBorder="1"/>
    <xf numFmtId="38" fontId="1" fillId="0" borderId="0" xfId="0" applyNumberFormat="1" applyFont="1" applyFill="1"/>
    <xf numFmtId="0" fontId="6" fillId="0" borderId="0" xfId="0" applyFont="1" applyFill="1" applyBorder="1"/>
    <xf numFmtId="0" fontId="2" fillId="0" borderId="0" xfId="0" applyFont="1" applyFill="1" applyBorder="1"/>
    <xf numFmtId="8" fontId="4" fillId="0" borderId="0" xfId="0" applyNumberFormat="1" applyFont="1" applyFill="1"/>
    <xf numFmtId="0" fontId="0" fillId="0" borderId="0" xfId="0" applyFill="1"/>
    <xf numFmtId="8" fontId="4" fillId="0" borderId="0" xfId="0" applyNumberFormat="1" applyFont="1" applyBorder="1"/>
    <xf numFmtId="0" fontId="4" fillId="0" borderId="0" xfId="0" applyFont="1" applyBorder="1"/>
    <xf numFmtId="8" fontId="4" fillId="0" borderId="1" xfId="0" applyNumberFormat="1" applyFont="1" applyFill="1" applyBorder="1"/>
    <xf numFmtId="0" fontId="2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3" fillId="0" borderId="0" xfId="0" applyFont="1" applyFill="1"/>
    <xf numFmtId="0" fontId="7" fillId="0" borderId="0" xfId="0" applyFont="1" applyFill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/>
    <xf numFmtId="8" fontId="1" fillId="6" borderId="0" xfId="0" applyNumberFormat="1" applyFont="1" applyFill="1"/>
    <xf numFmtId="0" fontId="2" fillId="6" borderId="0" xfId="0" applyFont="1" applyFill="1"/>
    <xf numFmtId="8" fontId="4" fillId="6" borderId="0" xfId="0" applyNumberFormat="1" applyFont="1" applyFill="1"/>
    <xf numFmtId="0" fontId="8" fillId="0" borderId="0" xfId="0" applyFont="1" applyFill="1"/>
    <xf numFmtId="8" fontId="4" fillId="0" borderId="0" xfId="0" applyNumberFormat="1" applyFont="1" applyFill="1" applyBorder="1"/>
    <xf numFmtId="0" fontId="9" fillId="0" borderId="0" xfId="0" applyFont="1" applyFill="1"/>
    <xf numFmtId="0" fontId="4" fillId="0" borderId="0" xfId="0" applyFont="1" applyBorder="1" applyAlignment="1">
      <alignment horizontal="right"/>
    </xf>
    <xf numFmtId="0" fontId="4" fillId="0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CC%20Revenu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p"/>
      <sheetName val="Access Load"/>
      <sheetName val="MayJune Bill"/>
      <sheetName val="May Bill 2"/>
      <sheetName val="Present"/>
      <sheetName val="ACP"/>
      <sheetName val="Congest"/>
      <sheetName val="Congest May00-Oct00"/>
      <sheetName val="Congest Nov00-Apr01"/>
      <sheetName val="Congest May01-Oct01"/>
      <sheetName val="Pivot"/>
      <sheetName val="details"/>
      <sheetName val="Summer2000"/>
      <sheetName val="Winter2000-01"/>
      <sheetName val="Summer2001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NYISO Day-Ahead Congestion</v>
          </cell>
        </row>
        <row r="2">
          <cell r="A2" t="str">
            <v>PTID</v>
          </cell>
          <cell r="B2" t="str">
            <v>Bus Name</v>
          </cell>
          <cell r="C2" t="str">
            <v>Zone</v>
          </cell>
          <cell r="D2">
            <v>36647</v>
          </cell>
          <cell r="E2">
            <v>36678</v>
          </cell>
          <cell r="F2">
            <v>36708</v>
          </cell>
          <cell r="G2">
            <v>36739</v>
          </cell>
          <cell r="H2">
            <v>36770</v>
          </cell>
          <cell r="I2">
            <v>36800</v>
          </cell>
          <cell r="J2">
            <v>36831</v>
          </cell>
          <cell r="K2">
            <v>36861</v>
          </cell>
          <cell r="L2">
            <v>36892</v>
          </cell>
          <cell r="M2">
            <v>36923</v>
          </cell>
          <cell r="N2">
            <v>36951</v>
          </cell>
          <cell r="O2">
            <v>36982</v>
          </cell>
          <cell r="P2">
            <v>37012</v>
          </cell>
          <cell r="Q2">
            <v>37043</v>
          </cell>
          <cell r="R2">
            <v>37073</v>
          </cell>
          <cell r="S2">
            <v>37104</v>
          </cell>
          <cell r="T2">
            <v>37135</v>
          </cell>
        </row>
        <row r="3">
          <cell r="A3">
            <v>23512</v>
          </cell>
          <cell r="B3" t="str">
            <v>ARTHUR_KILL_2</v>
          </cell>
          <cell r="C3" t="str">
            <v>N.Y.C.</v>
          </cell>
          <cell r="D3">
            <v>-7988.0300000000007</v>
          </cell>
          <cell r="E3">
            <v>-22056.829999999994</v>
          </cell>
          <cell r="F3">
            <v>-14232.990000000002</v>
          </cell>
          <cell r="G3">
            <v>-17387.620000000003</v>
          </cell>
          <cell r="H3">
            <v>-5168.0899999999992</v>
          </cell>
          <cell r="I3">
            <v>-1216.98</v>
          </cell>
          <cell r="J3">
            <v>-2953.06</v>
          </cell>
          <cell r="K3">
            <v>-6861.45</v>
          </cell>
          <cell r="L3">
            <v>-3503.9199999999996</v>
          </cell>
          <cell r="M3">
            <v>-5190.25</v>
          </cell>
          <cell r="N3">
            <v>-5361.33</v>
          </cell>
          <cell r="O3">
            <v>-6407.2</v>
          </cell>
          <cell r="P3">
            <v>-6669.3199999999979</v>
          </cell>
          <cell r="Q3">
            <v>-12434.819999999998</v>
          </cell>
          <cell r="R3">
            <v>-8309.4500000000007</v>
          </cell>
          <cell r="S3">
            <v>-3608.78</v>
          </cell>
          <cell r="T3">
            <v>-694.2700000000001</v>
          </cell>
        </row>
        <row r="4">
          <cell r="A4">
            <v>23513</v>
          </cell>
          <cell r="B4" t="str">
            <v>ARTHUR_KILL_3</v>
          </cell>
          <cell r="C4" t="str">
            <v>N.Y.C.</v>
          </cell>
          <cell r="D4">
            <v>-6583.75</v>
          </cell>
          <cell r="E4">
            <v>-17222.449999999997</v>
          </cell>
          <cell r="F4">
            <v>-11126.730000000005</v>
          </cell>
          <cell r="G4">
            <v>-10230.230000000001</v>
          </cell>
          <cell r="H4">
            <v>-3030.63</v>
          </cell>
          <cell r="I4">
            <v>-1084.73</v>
          </cell>
          <cell r="J4">
            <v>-2363.0699999999997</v>
          </cell>
          <cell r="K4">
            <v>-1574.0400000000002</v>
          </cell>
          <cell r="L4">
            <v>-3731.0200000000004</v>
          </cell>
          <cell r="M4">
            <v>-2395.7099999999996</v>
          </cell>
          <cell r="N4">
            <v>-5274.5699999999988</v>
          </cell>
          <cell r="O4">
            <v>-5291.5000000000009</v>
          </cell>
          <cell r="P4">
            <v>-4047.67</v>
          </cell>
          <cell r="Q4">
            <v>-5376.829999999999</v>
          </cell>
          <cell r="R4">
            <v>-1790.77</v>
          </cell>
          <cell r="S4">
            <v>-58.049999999999969</v>
          </cell>
          <cell r="T4">
            <v>826.21</v>
          </cell>
        </row>
        <row r="5">
          <cell r="A5">
            <v>23514</v>
          </cell>
          <cell r="B5" t="str">
            <v>ALLEGHENY___COGEN</v>
          </cell>
          <cell r="C5" t="str">
            <v>GENESE</v>
          </cell>
          <cell r="D5">
            <v>-1042.53</v>
          </cell>
          <cell r="E5">
            <v>-2993.56</v>
          </cell>
          <cell r="F5">
            <v>-2162.46</v>
          </cell>
          <cell r="G5">
            <v>-2054.1200000000003</v>
          </cell>
          <cell r="H5">
            <v>-302.69000000000005</v>
          </cell>
          <cell r="I5">
            <v>117.07000000000001</v>
          </cell>
          <cell r="J5">
            <v>-373.39000000000004</v>
          </cell>
          <cell r="K5">
            <v>-129.60000000000002</v>
          </cell>
          <cell r="L5">
            <v>-455.09000000000015</v>
          </cell>
          <cell r="M5">
            <v>-267.01</v>
          </cell>
          <cell r="N5">
            <v>-337.05999999999995</v>
          </cell>
          <cell r="O5">
            <v>-83.090000000000032</v>
          </cell>
          <cell r="P5">
            <v>-248.60000000000002</v>
          </cell>
          <cell r="Q5">
            <v>-164.77</v>
          </cell>
          <cell r="R5">
            <v>-100.91000000000001</v>
          </cell>
          <cell r="S5">
            <v>-272.7</v>
          </cell>
          <cell r="T5">
            <v>0</v>
          </cell>
        </row>
        <row r="6">
          <cell r="A6">
            <v>23515</v>
          </cell>
          <cell r="B6" t="str">
            <v>BROOKLYN_NAVY_YARD</v>
          </cell>
          <cell r="C6" t="str">
            <v>N.Y.C.</v>
          </cell>
          <cell r="D6">
            <v>-6825.57</v>
          </cell>
          <cell r="E6">
            <v>-20890.810000000005</v>
          </cell>
          <cell r="F6">
            <v>-13032.130000000003</v>
          </cell>
          <cell r="G6">
            <v>-14252.62</v>
          </cell>
          <cell r="H6">
            <v>-3030.63</v>
          </cell>
          <cell r="I6">
            <v>-1084.73</v>
          </cell>
          <cell r="J6">
            <v>-2363.0699999999997</v>
          </cell>
          <cell r="K6">
            <v>-1574.0400000000002</v>
          </cell>
          <cell r="L6">
            <v>-3731.0200000000004</v>
          </cell>
          <cell r="M6">
            <v>-2244.96</v>
          </cell>
          <cell r="N6">
            <v>-5290.0299999999988</v>
          </cell>
          <cell r="O6">
            <v>-4660.3</v>
          </cell>
          <cell r="P6">
            <v>-4368.3200000000015</v>
          </cell>
          <cell r="Q6">
            <v>-5315.329999999999</v>
          </cell>
          <cell r="R6">
            <v>-2207.83</v>
          </cell>
          <cell r="S6">
            <v>-2219.4400000000005</v>
          </cell>
          <cell r="T6">
            <v>-435.06</v>
          </cell>
        </row>
        <row r="7">
          <cell r="A7">
            <v>23516</v>
          </cell>
          <cell r="B7" t="str">
            <v>ASTORIA___3</v>
          </cell>
          <cell r="C7" t="str">
            <v>N.Y.C.</v>
          </cell>
          <cell r="D7">
            <v>-7988.0300000000007</v>
          </cell>
          <cell r="E7">
            <v>-22056.829999999994</v>
          </cell>
          <cell r="F7">
            <v>-14232.990000000002</v>
          </cell>
          <cell r="G7">
            <v>-17387.620000000003</v>
          </cell>
          <cell r="H7">
            <v>-5168.0899999999992</v>
          </cell>
          <cell r="I7">
            <v>-1216.98</v>
          </cell>
          <cell r="J7">
            <v>-2933.5899999999997</v>
          </cell>
          <cell r="K7">
            <v>-6861.45</v>
          </cell>
          <cell r="L7">
            <v>-3503.9199999999996</v>
          </cell>
          <cell r="M7">
            <v>-5190.25</v>
          </cell>
          <cell r="N7">
            <v>-5252.6900000000005</v>
          </cell>
          <cell r="O7">
            <v>-6407.2</v>
          </cell>
          <cell r="P7">
            <v>-6327.9199999999983</v>
          </cell>
          <cell r="Q7">
            <v>-12434.819999999998</v>
          </cell>
          <cell r="R7">
            <v>-8309.4500000000007</v>
          </cell>
          <cell r="S7">
            <v>-3585.42</v>
          </cell>
          <cell r="T7">
            <v>-694.2600000000001</v>
          </cell>
        </row>
        <row r="8">
          <cell r="A8">
            <v>23517</v>
          </cell>
          <cell r="B8" t="str">
            <v>ASTORIA___4</v>
          </cell>
          <cell r="C8" t="str">
            <v>N.Y.C.</v>
          </cell>
          <cell r="D8">
            <v>-7988.0300000000007</v>
          </cell>
          <cell r="E8">
            <v>-22056.829999999994</v>
          </cell>
          <cell r="F8">
            <v>-14232.990000000002</v>
          </cell>
          <cell r="G8">
            <v>-17387.620000000003</v>
          </cell>
          <cell r="H8">
            <v>-5168.0899999999992</v>
          </cell>
          <cell r="I8">
            <v>-1216.98</v>
          </cell>
          <cell r="J8">
            <v>-2914.2899999999995</v>
          </cell>
          <cell r="K8">
            <v>-6861.45</v>
          </cell>
          <cell r="L8">
            <v>-3458.1499999999992</v>
          </cell>
          <cell r="M8">
            <v>-4573.33</v>
          </cell>
          <cell r="N8">
            <v>-5361.33</v>
          </cell>
          <cell r="O8">
            <v>-6407.2</v>
          </cell>
          <cell r="P8">
            <v>-6675.1699999999983</v>
          </cell>
          <cell r="Q8">
            <v>-12434.819999999998</v>
          </cell>
          <cell r="R8">
            <v>-8309.4500000000007</v>
          </cell>
          <cell r="S8">
            <v>-3580.19</v>
          </cell>
          <cell r="T8">
            <v>-694.2600000000001</v>
          </cell>
        </row>
        <row r="9">
          <cell r="A9">
            <v>23518</v>
          </cell>
          <cell r="B9" t="str">
            <v>ASTORIA___5</v>
          </cell>
          <cell r="C9" t="str">
            <v>N.Y.C.</v>
          </cell>
          <cell r="D9">
            <v>-7988.0300000000007</v>
          </cell>
          <cell r="E9">
            <v>-22056.829999999994</v>
          </cell>
          <cell r="F9">
            <v>-12974.42</v>
          </cell>
          <cell r="G9">
            <v>-17387.620000000003</v>
          </cell>
          <cell r="H9">
            <v>-5168.0899999999992</v>
          </cell>
          <cell r="I9">
            <v>-1216.98</v>
          </cell>
          <cell r="J9">
            <v>-2914.2899999999995</v>
          </cell>
          <cell r="K9">
            <v>-6161.55</v>
          </cell>
          <cell r="L9">
            <v>-3451.1499999999992</v>
          </cell>
          <cell r="M9">
            <v>-4573.33</v>
          </cell>
          <cell r="N9">
            <v>-5306.4</v>
          </cell>
          <cell r="O9">
            <v>-6407.2</v>
          </cell>
          <cell r="P9">
            <v>-6238.9299999999985</v>
          </cell>
          <cell r="Q9">
            <v>-12438.849999999999</v>
          </cell>
          <cell r="R9">
            <v>-7904.84</v>
          </cell>
          <cell r="S9">
            <v>-3585.42</v>
          </cell>
          <cell r="T9">
            <v>-694.2600000000001</v>
          </cell>
        </row>
        <row r="10">
          <cell r="A10">
            <v>23519</v>
          </cell>
          <cell r="B10" t="str">
            <v>POLETTI____</v>
          </cell>
          <cell r="C10" t="str">
            <v>N.Y.C.</v>
          </cell>
          <cell r="D10">
            <v>-6825.57</v>
          </cell>
          <cell r="E10">
            <v>-20890.810000000005</v>
          </cell>
          <cell r="F10">
            <v>-13032.130000000003</v>
          </cell>
          <cell r="G10">
            <v>-14252.62</v>
          </cell>
          <cell r="H10">
            <v>-3030.63</v>
          </cell>
          <cell r="I10">
            <v>-1084.73</v>
          </cell>
          <cell r="J10">
            <v>-2363.02</v>
          </cell>
          <cell r="K10">
            <v>-1573.8700000000001</v>
          </cell>
          <cell r="L10">
            <v>-3730.37</v>
          </cell>
          <cell r="M10">
            <v>-2244.48</v>
          </cell>
          <cell r="N10">
            <v>-5291.8099999999995</v>
          </cell>
          <cell r="O10">
            <v>-5871.1000000000013</v>
          </cell>
          <cell r="P10">
            <v>-4368.2700000000013</v>
          </cell>
          <cell r="Q10">
            <v>-5314.98</v>
          </cell>
          <cell r="R10">
            <v>-2207.6600000000003</v>
          </cell>
          <cell r="S10">
            <v>-2220.0699999999997</v>
          </cell>
          <cell r="T10">
            <v>-435.52000000000004</v>
          </cell>
        </row>
        <row r="11">
          <cell r="A11">
            <v>23520</v>
          </cell>
          <cell r="B11" t="str">
            <v>ARTHUR KILL_GT_1</v>
          </cell>
          <cell r="C11" t="str">
            <v>N.Y.C.</v>
          </cell>
          <cell r="D11">
            <v>-7988.0300000000007</v>
          </cell>
          <cell r="E11">
            <v>-22056.829999999994</v>
          </cell>
          <cell r="F11">
            <v>-14232.990000000002</v>
          </cell>
          <cell r="G11">
            <v>-17387.620000000003</v>
          </cell>
          <cell r="H11">
            <v>-5168.0899999999992</v>
          </cell>
          <cell r="I11">
            <v>-1216.98</v>
          </cell>
          <cell r="J11">
            <v>-2978.3199999999997</v>
          </cell>
          <cell r="K11">
            <v>-6861.45</v>
          </cell>
          <cell r="L11">
            <v>-3503.9199999999996</v>
          </cell>
          <cell r="M11">
            <v>-5190.25</v>
          </cell>
          <cell r="N11">
            <v>-5361.33</v>
          </cell>
          <cell r="O11">
            <v>-6407.2</v>
          </cell>
          <cell r="P11">
            <v>-6669.3199999999979</v>
          </cell>
          <cell r="Q11">
            <v>-12434.819999999998</v>
          </cell>
          <cell r="R11">
            <v>-8309.4500000000007</v>
          </cell>
          <cell r="S11">
            <v>-3608.78</v>
          </cell>
          <cell r="T11">
            <v>-694.2700000000001</v>
          </cell>
        </row>
        <row r="12">
          <cell r="A12">
            <v>23522</v>
          </cell>
          <cell r="B12" t="str">
            <v>WADING RIVER_IC_1</v>
          </cell>
          <cell r="C12" t="str">
            <v>LONGIL</v>
          </cell>
          <cell r="D12">
            <v>-12873.420000000002</v>
          </cell>
          <cell r="E12">
            <v>-24803.820000000003</v>
          </cell>
          <cell r="F12">
            <v>-17807.220000000005</v>
          </cell>
          <cell r="G12">
            <v>-19309.180000000004</v>
          </cell>
          <cell r="H12">
            <v>-7760.9799999999977</v>
          </cell>
          <cell r="I12">
            <v>-1714.2799999999997</v>
          </cell>
          <cell r="J12">
            <v>-2302.94</v>
          </cell>
          <cell r="K12">
            <v>-868.07999999999993</v>
          </cell>
          <cell r="L12">
            <v>-18271.7</v>
          </cell>
          <cell r="M12">
            <v>-5125.1400000000003</v>
          </cell>
          <cell r="N12">
            <v>-5235.420000000001</v>
          </cell>
          <cell r="O12">
            <v>-5575.4</v>
          </cell>
          <cell r="P12">
            <v>-7247.0399999999991</v>
          </cell>
          <cell r="Q12">
            <v>-8227.369999999999</v>
          </cell>
          <cell r="R12">
            <v>-5722.7499999999991</v>
          </cell>
          <cell r="S12">
            <v>-6105.2300000000014</v>
          </cell>
          <cell r="T12">
            <v>-2382.75</v>
          </cell>
        </row>
        <row r="13">
          <cell r="A13">
            <v>23523</v>
          </cell>
          <cell r="B13" t="str">
            <v>ASTORIA_GT_1</v>
          </cell>
          <cell r="C13" t="str">
            <v>N.Y.C.</v>
          </cell>
          <cell r="D13">
            <v>-7988.0300000000007</v>
          </cell>
          <cell r="E13">
            <v>-22056.829999999994</v>
          </cell>
          <cell r="F13">
            <v>-14232.990000000002</v>
          </cell>
          <cell r="G13">
            <v>-17387.620000000003</v>
          </cell>
          <cell r="H13">
            <v>-5168.0899999999992</v>
          </cell>
          <cell r="I13">
            <v>-1216.98</v>
          </cell>
          <cell r="J13">
            <v>-2978.3199999999997</v>
          </cell>
          <cell r="K13">
            <v>-6861.45</v>
          </cell>
          <cell r="L13">
            <v>-3503.9199999999996</v>
          </cell>
          <cell r="M13">
            <v>-5190.25</v>
          </cell>
          <cell r="N13">
            <v>-5361.33</v>
          </cell>
          <cell r="O13">
            <v>-6407.2</v>
          </cell>
          <cell r="P13">
            <v>-6669.3199999999979</v>
          </cell>
          <cell r="Q13">
            <v>-12434.819999999998</v>
          </cell>
          <cell r="R13">
            <v>-8309.4500000000007</v>
          </cell>
          <cell r="S13">
            <v>-3585.42</v>
          </cell>
          <cell r="T13">
            <v>-694.2600000000001</v>
          </cell>
        </row>
        <row r="14">
          <cell r="A14">
            <v>23524</v>
          </cell>
          <cell r="B14" t="str">
            <v>EAST RIVER___7</v>
          </cell>
          <cell r="C14" t="str">
            <v>N.Y.C.</v>
          </cell>
          <cell r="D14">
            <v>-6825.57</v>
          </cell>
          <cell r="E14">
            <v>-20890.810000000005</v>
          </cell>
          <cell r="F14">
            <v>-13032.130000000003</v>
          </cell>
          <cell r="G14">
            <v>-14252.62</v>
          </cell>
          <cell r="H14">
            <v>-3030.63</v>
          </cell>
          <cell r="I14">
            <v>-1084.73</v>
          </cell>
          <cell r="J14">
            <v>-2363.02</v>
          </cell>
          <cell r="K14">
            <v>-1574.2</v>
          </cell>
          <cell r="L14">
            <v>-3729.9300000000003</v>
          </cell>
          <cell r="M14">
            <v>-2235.6699999999996</v>
          </cell>
          <cell r="N14">
            <v>-5291.8099999999995</v>
          </cell>
          <cell r="O14">
            <v>-5893.1200000000008</v>
          </cell>
          <cell r="P14">
            <v>-4368.2700000000013</v>
          </cell>
          <cell r="Q14">
            <v>-5314.98</v>
          </cell>
          <cell r="R14">
            <v>-2207.9100000000003</v>
          </cell>
          <cell r="S14">
            <v>-2219.6100000000006</v>
          </cell>
          <cell r="T14">
            <v>-435.52000000000004</v>
          </cell>
        </row>
        <row r="15">
          <cell r="A15">
            <v>23526</v>
          </cell>
          <cell r="B15" t="str">
            <v>BOWLINE___1</v>
          </cell>
          <cell r="C15" t="str">
            <v>HUD VL</v>
          </cell>
          <cell r="D15">
            <v>-6638.2299999999987</v>
          </cell>
          <cell r="E15">
            <v>-20148.239999999998</v>
          </cell>
          <cell r="F15">
            <v>-12721.51</v>
          </cell>
          <cell r="G15">
            <v>-13960.190000000004</v>
          </cell>
          <cell r="H15">
            <v>-2229.61</v>
          </cell>
          <cell r="I15">
            <v>1151.6400000000001</v>
          </cell>
          <cell r="J15">
            <v>-2242.89</v>
          </cell>
          <cell r="K15">
            <v>-318.07</v>
          </cell>
          <cell r="L15">
            <v>-2447.11</v>
          </cell>
          <cell r="M15">
            <v>-1562.3300000000004</v>
          </cell>
          <cell r="N15">
            <v>-1877.4500000000003</v>
          </cell>
          <cell r="O15">
            <v>-473.78000000000009</v>
          </cell>
          <cell r="P15">
            <v>-3037.4300000000003</v>
          </cell>
          <cell r="Q15">
            <v>-3981.5299999999997</v>
          </cell>
          <cell r="R15">
            <v>-1462.4800000000002</v>
          </cell>
          <cell r="S15">
            <v>-1254.3699999999999</v>
          </cell>
          <cell r="T15">
            <v>117.32</v>
          </cell>
        </row>
        <row r="16">
          <cell r="A16">
            <v>23527</v>
          </cell>
          <cell r="B16" t="str">
            <v>ADK_NYS___DAM</v>
          </cell>
          <cell r="C16" t="str">
            <v>CAPITL</v>
          </cell>
          <cell r="D16">
            <v>-8095.720000000003</v>
          </cell>
          <cell r="E16">
            <v>-22696.65</v>
          </cell>
          <cell r="F16">
            <v>-13613.249999999998</v>
          </cell>
          <cell r="G16">
            <v>-12376.92</v>
          </cell>
          <cell r="H16">
            <v>-2816.0700000000006</v>
          </cell>
          <cell r="I16">
            <v>-709.32999999999993</v>
          </cell>
          <cell r="J16">
            <v>-2928.72</v>
          </cell>
          <cell r="K16">
            <v>-775.18</v>
          </cell>
          <cell r="L16">
            <v>-3145.3899999999994</v>
          </cell>
          <cell r="M16">
            <v>-2020.76</v>
          </cell>
          <cell r="N16">
            <v>-2773.8900000000003</v>
          </cell>
          <cell r="O16">
            <v>-799.62000000000012</v>
          </cell>
          <cell r="P16">
            <v>-2379.8100000000004</v>
          </cell>
          <cell r="Q16">
            <v>-1415.5700000000002</v>
          </cell>
          <cell r="R16">
            <v>-377.23999999999995</v>
          </cell>
          <cell r="S16">
            <v>-1827.8599999999997</v>
          </cell>
          <cell r="T16">
            <v>-1.71</v>
          </cell>
        </row>
        <row r="17">
          <cell r="A17">
            <v>23528</v>
          </cell>
          <cell r="B17" t="str">
            <v>NEG_PENN_ALLEGHNY</v>
          </cell>
          <cell r="C17" t="str">
            <v>CENTRL</v>
          </cell>
          <cell r="D17">
            <v>-2100.87</v>
          </cell>
          <cell r="E17">
            <v>-5654.85</v>
          </cell>
          <cell r="F17">
            <v>-4321.04</v>
          </cell>
          <cell r="G17">
            <v>-4690.6000000000004</v>
          </cell>
          <cell r="H17">
            <v>-663.82</v>
          </cell>
          <cell r="I17">
            <v>-97.46</v>
          </cell>
          <cell r="J17">
            <v>-742.81000000000006</v>
          </cell>
          <cell r="K17">
            <v>-176.67</v>
          </cell>
          <cell r="L17">
            <v>-885.35999999999979</v>
          </cell>
          <cell r="M17">
            <v>-515.88</v>
          </cell>
          <cell r="N17">
            <v>-654.39000000000021</v>
          </cell>
          <cell r="O17">
            <v>-167.17999999999998</v>
          </cell>
          <cell r="P17">
            <v>-550.74000000000012</v>
          </cell>
          <cell r="Q17">
            <v>-666.05</v>
          </cell>
          <cell r="R17">
            <v>-199.39999999999998</v>
          </cell>
          <cell r="S17">
            <v>-497.84000000000003</v>
          </cell>
          <cell r="T17">
            <v>0</v>
          </cell>
        </row>
        <row r="18">
          <cell r="A18">
            <v>23530</v>
          </cell>
          <cell r="B18" t="str">
            <v>INDIAN POINT___2</v>
          </cell>
          <cell r="C18" t="str">
            <v>MILLWD</v>
          </cell>
          <cell r="D18">
            <v>-6705.5199999999995</v>
          </cell>
          <cell r="E18">
            <v>-19727.97</v>
          </cell>
          <cell r="F18">
            <v>-12799.84</v>
          </cell>
          <cell r="G18">
            <v>-14060.430000000002</v>
          </cell>
          <cell r="H18">
            <v>-2990.33</v>
          </cell>
          <cell r="I18">
            <v>-365.72000000000008</v>
          </cell>
          <cell r="J18">
            <v>-2255.67</v>
          </cell>
          <cell r="K18">
            <v>-928.7399999999999</v>
          </cell>
          <cell r="L18">
            <v>-2460.4700000000012</v>
          </cell>
          <cell r="M18">
            <v>-1578.7899999999997</v>
          </cell>
          <cell r="N18">
            <v>-1642.29</v>
          </cell>
          <cell r="O18">
            <v>-386.63</v>
          </cell>
          <cell r="P18">
            <v>-3097.9699999999993</v>
          </cell>
          <cell r="Q18">
            <v>-3840.9399999999996</v>
          </cell>
          <cell r="R18">
            <v>-1471.9199999999998</v>
          </cell>
          <cell r="S18">
            <v>-1193.8800000000001</v>
          </cell>
          <cell r="T18">
            <v>139.61000000000001</v>
          </cell>
        </row>
        <row r="19">
          <cell r="A19">
            <v>23531</v>
          </cell>
          <cell r="B19" t="str">
            <v>INDIAN POINT___3</v>
          </cell>
          <cell r="C19" t="str">
            <v>MILLWD</v>
          </cell>
          <cell r="D19">
            <v>-6741.5499999999993</v>
          </cell>
          <cell r="E19">
            <v>-20109.810000000001</v>
          </cell>
          <cell r="F19">
            <v>-12935.58</v>
          </cell>
          <cell r="G19">
            <v>-14195.730000000001</v>
          </cell>
          <cell r="H19">
            <v>-2215.42</v>
          </cell>
          <cell r="I19">
            <v>1477.15</v>
          </cell>
          <cell r="J19">
            <v>-2279.2899999999995</v>
          </cell>
          <cell r="K19">
            <v>-303.57</v>
          </cell>
          <cell r="L19">
            <v>-2500.9100000000003</v>
          </cell>
          <cell r="M19">
            <v>-1591.33</v>
          </cell>
          <cell r="N19">
            <v>-1911.1899999999991</v>
          </cell>
          <cell r="O19">
            <v>-481.69</v>
          </cell>
          <cell r="P19">
            <v>-2880.09</v>
          </cell>
          <cell r="Q19">
            <v>-4037.65</v>
          </cell>
          <cell r="R19">
            <v>-1475.7399999999998</v>
          </cell>
          <cell r="S19">
            <v>-1242.7499999999998</v>
          </cell>
          <cell r="T19">
            <v>132.38</v>
          </cell>
        </row>
        <row r="20">
          <cell r="A20">
            <v>23533</v>
          </cell>
          <cell r="B20" t="str">
            <v>RAVENSWOOD___1</v>
          </cell>
          <cell r="C20" t="str">
            <v>N.Y.C.</v>
          </cell>
          <cell r="D20">
            <v>-7988.0300000000007</v>
          </cell>
          <cell r="E20">
            <v>-22056.829999999994</v>
          </cell>
          <cell r="F20">
            <v>-14232.990000000002</v>
          </cell>
          <cell r="G20">
            <v>-17387.620000000003</v>
          </cell>
          <cell r="H20">
            <v>-5168.0899999999992</v>
          </cell>
          <cell r="I20">
            <v>-1216.98</v>
          </cell>
          <cell r="J20">
            <v>-2978.3199999999997</v>
          </cell>
          <cell r="K20">
            <v>-6861.45</v>
          </cell>
          <cell r="L20">
            <v>-3503.9199999999996</v>
          </cell>
          <cell r="M20">
            <v>-5190.25</v>
          </cell>
          <cell r="N20">
            <v>-5361.33</v>
          </cell>
          <cell r="O20">
            <v>-6407.2</v>
          </cell>
          <cell r="P20">
            <v>-6669.3199999999979</v>
          </cell>
          <cell r="Q20">
            <v>-12434.819999999998</v>
          </cell>
          <cell r="R20">
            <v>-8309.4500000000007</v>
          </cell>
          <cell r="S20">
            <v>-3608.78</v>
          </cell>
          <cell r="T20">
            <v>-694.2700000000001</v>
          </cell>
        </row>
        <row r="21">
          <cell r="A21">
            <v>23534</v>
          </cell>
          <cell r="B21" t="str">
            <v>RAVENSWOOD___2</v>
          </cell>
          <cell r="C21" t="str">
            <v>N.Y.C.</v>
          </cell>
          <cell r="D21">
            <v>-7988.0300000000007</v>
          </cell>
          <cell r="E21">
            <v>-22056.829999999994</v>
          </cell>
          <cell r="F21">
            <v>-14232.990000000002</v>
          </cell>
          <cell r="G21">
            <v>-17387.620000000003</v>
          </cell>
          <cell r="H21">
            <v>-5168.0899999999992</v>
          </cell>
          <cell r="I21">
            <v>-1216.98</v>
          </cell>
          <cell r="J21">
            <v>-2978.3199999999997</v>
          </cell>
          <cell r="K21">
            <v>-6861.45</v>
          </cell>
          <cell r="L21">
            <v>-3503.9199999999996</v>
          </cell>
          <cell r="M21">
            <v>-5190.25</v>
          </cell>
          <cell r="N21">
            <v>-5361.33</v>
          </cell>
          <cell r="O21">
            <v>-6407.2</v>
          </cell>
          <cell r="P21">
            <v>-6669.3199999999979</v>
          </cell>
          <cell r="Q21">
            <v>-12434.819999999998</v>
          </cell>
          <cell r="R21">
            <v>-8309.4500000000007</v>
          </cell>
          <cell r="S21">
            <v>-3608.78</v>
          </cell>
          <cell r="T21">
            <v>-694.2700000000001</v>
          </cell>
        </row>
        <row r="22">
          <cell r="A22">
            <v>23535</v>
          </cell>
          <cell r="B22" t="str">
            <v>RAVENSWOOD___3</v>
          </cell>
          <cell r="C22" t="str">
            <v>N.Y.C.</v>
          </cell>
          <cell r="D22">
            <v>-6825.57</v>
          </cell>
          <cell r="E22">
            <v>-20895.97</v>
          </cell>
          <cell r="F22">
            <v>-13033.080000000002</v>
          </cell>
          <cell r="G22">
            <v>-14253.350000000002</v>
          </cell>
          <cell r="H22">
            <v>-3030.2300000000009</v>
          </cell>
          <cell r="I22">
            <v>-1083.23</v>
          </cell>
          <cell r="J22">
            <v>-2359.2299999999996</v>
          </cell>
          <cell r="K22">
            <v>-1513.17</v>
          </cell>
          <cell r="L22">
            <v>-2440.7999999999997</v>
          </cell>
          <cell r="M22">
            <v>-2320.0700000000002</v>
          </cell>
          <cell r="N22">
            <v>-5206.1100000000015</v>
          </cell>
          <cell r="O22">
            <v>-4948.0700000000006</v>
          </cell>
          <cell r="P22">
            <v>-4490.170000000001</v>
          </cell>
          <cell r="Q22">
            <v>-5362.7</v>
          </cell>
          <cell r="R22">
            <v>-2220.8799999999997</v>
          </cell>
          <cell r="S22">
            <v>-2163.6599999999994</v>
          </cell>
          <cell r="T22">
            <v>-404.79</v>
          </cell>
        </row>
        <row r="23">
          <cell r="A23">
            <v>23536</v>
          </cell>
          <cell r="B23" t="str">
            <v>ASTORIA GT2____</v>
          </cell>
          <cell r="C23" t="str">
            <v>N.Y.C.</v>
          </cell>
          <cell r="D23">
            <v>0</v>
          </cell>
          <cell r="E23">
            <v>-13464.950000000003</v>
          </cell>
          <cell r="F23">
            <v>-14232.990000000002</v>
          </cell>
          <cell r="G23">
            <v>-17387.620000000003</v>
          </cell>
          <cell r="H23">
            <v>-5168.0899999999992</v>
          </cell>
          <cell r="I23">
            <v>-1216.98</v>
          </cell>
          <cell r="J23">
            <v>-2978.3199999999997</v>
          </cell>
          <cell r="K23">
            <v>-6861.45</v>
          </cell>
          <cell r="L23">
            <v>-3503.9199999999996</v>
          </cell>
          <cell r="M23">
            <v>-5190.25</v>
          </cell>
          <cell r="N23">
            <v>-5361.33</v>
          </cell>
          <cell r="O23">
            <v>-6407.2</v>
          </cell>
          <cell r="P23">
            <v>-6675.1699999999983</v>
          </cell>
          <cell r="Q23">
            <v>-12438.849999999999</v>
          </cell>
          <cell r="R23">
            <v>-8309.4500000000007</v>
          </cell>
          <cell r="S23">
            <v>-3580.19</v>
          </cell>
          <cell r="T23">
            <v>-694.2600000000001</v>
          </cell>
        </row>
        <row r="24">
          <cell r="A24">
            <v>23538</v>
          </cell>
          <cell r="B24" t="str">
            <v>WATERSIDE___6 8 9</v>
          </cell>
          <cell r="C24" t="str">
            <v>N.Y.C.</v>
          </cell>
          <cell r="D24">
            <v>-7988.0300000000007</v>
          </cell>
          <cell r="E24">
            <v>-22056.829999999994</v>
          </cell>
          <cell r="F24">
            <v>-14232.990000000002</v>
          </cell>
          <cell r="G24">
            <v>-17387.620000000003</v>
          </cell>
          <cell r="H24">
            <v>-5168.0899999999992</v>
          </cell>
          <cell r="I24">
            <v>-1216.98</v>
          </cell>
          <cell r="J24">
            <v>-2978.3199999999997</v>
          </cell>
          <cell r="K24">
            <v>-6861.45</v>
          </cell>
          <cell r="L24">
            <v>-3503.9199999999996</v>
          </cell>
          <cell r="M24">
            <v>-5190.25</v>
          </cell>
          <cell r="N24">
            <v>-5361.33</v>
          </cell>
          <cell r="O24">
            <v>-6407.2</v>
          </cell>
          <cell r="P24">
            <v>-6669.3199999999979</v>
          </cell>
          <cell r="Q24">
            <v>-12434.819999999998</v>
          </cell>
          <cell r="R24">
            <v>-8309.4500000000007</v>
          </cell>
          <cell r="S24">
            <v>-3608.78</v>
          </cell>
          <cell r="T24">
            <v>-694.2700000000001</v>
          </cell>
        </row>
        <row r="25">
          <cell r="A25">
            <v>23540</v>
          </cell>
          <cell r="B25" t="str">
            <v>HUDSON AVE_GT_4</v>
          </cell>
          <cell r="C25" t="str">
            <v>N.Y.C.</v>
          </cell>
          <cell r="D25">
            <v>-6825.57</v>
          </cell>
          <cell r="E25">
            <v>-20890.810000000005</v>
          </cell>
          <cell r="F25">
            <v>-13032.130000000003</v>
          </cell>
          <cell r="G25">
            <v>-14252.62</v>
          </cell>
          <cell r="H25">
            <v>-3030.63</v>
          </cell>
          <cell r="I25">
            <v>-1084.73</v>
          </cell>
          <cell r="J25">
            <v>-2363.0699999999997</v>
          </cell>
          <cell r="K25">
            <v>-1574.0400000000002</v>
          </cell>
          <cell r="L25">
            <v>-3731.0200000000004</v>
          </cell>
          <cell r="M25">
            <v>-2244.96</v>
          </cell>
          <cell r="N25">
            <v>-5290.0299999999988</v>
          </cell>
          <cell r="O25">
            <v>-4675.4799999999996</v>
          </cell>
          <cell r="P25">
            <v>-4368.3200000000015</v>
          </cell>
          <cell r="Q25">
            <v>-5315.329999999999</v>
          </cell>
          <cell r="R25">
            <v>-2207.83</v>
          </cell>
          <cell r="S25">
            <v>-2219.4400000000005</v>
          </cell>
          <cell r="T25">
            <v>-435.06</v>
          </cell>
        </row>
        <row r="26">
          <cell r="A26">
            <v>23541</v>
          </cell>
          <cell r="B26" t="str">
            <v>KIAC_JFK_AIRPORT</v>
          </cell>
          <cell r="C26" t="str">
            <v>N.Y.C.</v>
          </cell>
          <cell r="D26">
            <v>-6825.57</v>
          </cell>
          <cell r="E26">
            <v>-20890.810000000005</v>
          </cell>
          <cell r="F26">
            <v>-13032.130000000003</v>
          </cell>
          <cell r="G26">
            <v>-14252.62</v>
          </cell>
          <cell r="H26">
            <v>-3030.63</v>
          </cell>
          <cell r="I26">
            <v>-1084.73</v>
          </cell>
          <cell r="J26">
            <v>-2363.0699999999997</v>
          </cell>
          <cell r="K26">
            <v>-1574.0400000000002</v>
          </cell>
          <cell r="L26">
            <v>-3731.0200000000004</v>
          </cell>
          <cell r="M26">
            <v>-2244.96</v>
          </cell>
          <cell r="N26">
            <v>-5290.0299999999988</v>
          </cell>
          <cell r="O26">
            <v>-4660.3</v>
          </cell>
          <cell r="P26">
            <v>-4368.3200000000015</v>
          </cell>
          <cell r="Q26">
            <v>-5315.329999999999</v>
          </cell>
          <cell r="R26">
            <v>-2207.83</v>
          </cell>
          <cell r="S26">
            <v>-2219.4400000000005</v>
          </cell>
          <cell r="T26">
            <v>-435.06</v>
          </cell>
        </row>
        <row r="27">
          <cell r="A27">
            <v>23543</v>
          </cell>
          <cell r="B27" t="str">
            <v>KINTIGH____</v>
          </cell>
          <cell r="C27" t="str">
            <v>WEST</v>
          </cell>
          <cell r="D27">
            <v>-808.38</v>
          </cell>
          <cell r="E27">
            <v>-1881.57</v>
          </cell>
          <cell r="F27">
            <v>-1127.93</v>
          </cell>
          <cell r="G27">
            <v>-430.82000000000005</v>
          </cell>
          <cell r="H27">
            <v>-235.49999999999997</v>
          </cell>
          <cell r="I27">
            <v>207.86999999999998</v>
          </cell>
          <cell r="J27">
            <v>-281.05</v>
          </cell>
          <cell r="K27">
            <v>-116.96</v>
          </cell>
          <cell r="L27">
            <v>-339.67000000000013</v>
          </cell>
          <cell r="M27">
            <v>-198.67000000000002</v>
          </cell>
          <cell r="N27">
            <v>-249.90999999999994</v>
          </cell>
          <cell r="O27">
            <v>-60.790000000000006</v>
          </cell>
          <cell r="P27">
            <v>146.44999999999999</v>
          </cell>
          <cell r="Q27">
            <v>-29.440000000000012</v>
          </cell>
          <cell r="R27">
            <v>-70.070000000000007</v>
          </cell>
          <cell r="S27">
            <v>-117.96999999999998</v>
          </cell>
          <cell r="T27">
            <v>0</v>
          </cell>
        </row>
        <row r="28">
          <cell r="A28">
            <v>23545</v>
          </cell>
          <cell r="B28" t="str">
            <v>BARRETT___1</v>
          </cell>
          <cell r="C28" t="str">
            <v>LONGIL</v>
          </cell>
          <cell r="D28">
            <v>-13073.829999999998</v>
          </cell>
          <cell r="E28">
            <v>-25379.360000000004</v>
          </cell>
          <cell r="F28">
            <v>-17938.599999999999</v>
          </cell>
          <cell r="G28">
            <v>-19417.52</v>
          </cell>
          <cell r="H28">
            <v>-10468.540000000003</v>
          </cell>
          <cell r="I28">
            <v>-2433.8000000000006</v>
          </cell>
          <cell r="J28">
            <v>-2980.2200000000003</v>
          </cell>
          <cell r="K28">
            <v>-8893.0200000000023</v>
          </cell>
          <cell r="L28">
            <v>-24660.92</v>
          </cell>
          <cell r="M28">
            <v>-5386.5599999999995</v>
          </cell>
          <cell r="N28">
            <v>-5242.84</v>
          </cell>
          <cell r="O28">
            <v>-5611.1</v>
          </cell>
          <cell r="P28">
            <v>-7370.0200000000023</v>
          </cell>
          <cell r="Q28">
            <v>-8228.3399999999983</v>
          </cell>
          <cell r="R28">
            <v>-5687.3699999999981</v>
          </cell>
          <cell r="S28">
            <v>-6387.2900000000009</v>
          </cell>
          <cell r="T28">
            <v>-3632.5200000000004</v>
          </cell>
        </row>
        <row r="29">
          <cell r="A29">
            <v>23546</v>
          </cell>
          <cell r="B29" t="str">
            <v>BARRETT___2</v>
          </cell>
          <cell r="C29" t="str">
            <v>LONGIL</v>
          </cell>
          <cell r="D29">
            <v>-13073.829999999998</v>
          </cell>
          <cell r="E29">
            <v>-25123.94</v>
          </cell>
          <cell r="F29">
            <v>-17930.43</v>
          </cell>
          <cell r="G29">
            <v>-19417.52</v>
          </cell>
          <cell r="H29">
            <v>-8247.2300000000014</v>
          </cell>
          <cell r="I29">
            <v>-2007.9000000000003</v>
          </cell>
          <cell r="J29">
            <v>-2980.2200000000003</v>
          </cell>
          <cell r="K29">
            <v>-8786.7100000000009</v>
          </cell>
          <cell r="L29">
            <v>-24660.92</v>
          </cell>
          <cell r="M29">
            <v>-5386.5599999999995</v>
          </cell>
          <cell r="N29">
            <v>-5242.84</v>
          </cell>
          <cell r="O29">
            <v>-5611.1</v>
          </cell>
          <cell r="P29">
            <v>-7336.7600000000011</v>
          </cell>
          <cell r="Q29">
            <v>-8223.8899999999976</v>
          </cell>
          <cell r="R29">
            <v>-5687.3699999999981</v>
          </cell>
          <cell r="S29">
            <v>-6471.28</v>
          </cell>
          <cell r="T29">
            <v>-3779.7200000000003</v>
          </cell>
        </row>
        <row r="30">
          <cell r="A30">
            <v>23547</v>
          </cell>
          <cell r="B30" t="str">
            <v>WADING RIVER_IC_2</v>
          </cell>
          <cell r="C30" t="str">
            <v>LONGIL</v>
          </cell>
          <cell r="D30">
            <v>-12873.420000000002</v>
          </cell>
          <cell r="E30">
            <v>-24803.820000000003</v>
          </cell>
          <cell r="F30">
            <v>-17807.220000000005</v>
          </cell>
          <cell r="G30">
            <v>-19309.180000000004</v>
          </cell>
          <cell r="H30">
            <v>-7760.9799999999977</v>
          </cell>
          <cell r="I30">
            <v>-1714.2799999999997</v>
          </cell>
          <cell r="J30">
            <v>-2302.94</v>
          </cell>
          <cell r="K30">
            <v>-868.07999999999993</v>
          </cell>
          <cell r="L30">
            <v>-18271.7</v>
          </cell>
          <cell r="M30">
            <v>-5125.1400000000003</v>
          </cell>
          <cell r="N30">
            <v>-5235.420000000001</v>
          </cell>
          <cell r="O30">
            <v>-5575.4</v>
          </cell>
          <cell r="P30">
            <v>-7247.0399999999991</v>
          </cell>
          <cell r="Q30">
            <v>-8227.369999999999</v>
          </cell>
          <cell r="R30">
            <v>-5722.7499999999991</v>
          </cell>
          <cell r="S30">
            <v>-6105.2300000000014</v>
          </cell>
          <cell r="T30">
            <v>-2382.75</v>
          </cell>
        </row>
        <row r="31">
          <cell r="A31">
            <v>23548</v>
          </cell>
          <cell r="B31" t="str">
            <v>FAR ROCKAWAY___4</v>
          </cell>
          <cell r="C31" t="str">
            <v>LONGIL</v>
          </cell>
          <cell r="D31">
            <v>-13004.7</v>
          </cell>
          <cell r="E31">
            <v>-25301.710000000003</v>
          </cell>
          <cell r="F31">
            <v>-17927.130000000005</v>
          </cell>
          <cell r="G31">
            <v>-19596.589999999997</v>
          </cell>
          <cell r="H31">
            <v>-9460.9800000000014</v>
          </cell>
          <cell r="I31">
            <v>-2259.35</v>
          </cell>
          <cell r="J31">
            <v>-2781.18</v>
          </cell>
          <cell r="K31">
            <v>-6436.99</v>
          </cell>
          <cell r="L31">
            <v>-22423.020000000004</v>
          </cell>
          <cell r="M31">
            <v>-5297.2300000000005</v>
          </cell>
          <cell r="N31">
            <v>-5245.07</v>
          </cell>
          <cell r="O31">
            <v>-5598.42</v>
          </cell>
          <cell r="P31">
            <v>-7410.81</v>
          </cell>
          <cell r="Q31">
            <v>-8282.89</v>
          </cell>
          <cell r="R31">
            <v>-5985.2599999999984</v>
          </cell>
          <cell r="S31">
            <v>-6720.2000000000016</v>
          </cell>
          <cell r="T31">
            <v>-3521.92</v>
          </cell>
        </row>
        <row r="32">
          <cell r="A32">
            <v>23550</v>
          </cell>
          <cell r="B32" t="str">
            <v>GLENWOOD___4</v>
          </cell>
          <cell r="C32" t="str">
            <v>LONGIL</v>
          </cell>
          <cell r="D32">
            <v>-12911.840000000002</v>
          </cell>
          <cell r="E32">
            <v>-25251.85</v>
          </cell>
          <cell r="F32">
            <v>-17944.010000000006</v>
          </cell>
          <cell r="G32">
            <v>-19601.630000000008</v>
          </cell>
          <cell r="H32">
            <v>-8010.99</v>
          </cell>
          <cell r="I32">
            <v>-2083.4</v>
          </cell>
          <cell r="J32">
            <v>-2550.1200000000003</v>
          </cell>
          <cell r="K32">
            <v>-3492.92</v>
          </cell>
          <cell r="L32">
            <v>-19467.36</v>
          </cell>
          <cell r="M32">
            <v>-5178.12</v>
          </cell>
          <cell r="N32">
            <v>-5252.6900000000005</v>
          </cell>
          <cell r="O32">
            <v>-5581.6999999999989</v>
          </cell>
          <cell r="P32">
            <v>-7327.5299999999988</v>
          </cell>
          <cell r="Q32">
            <v>-8393.0600000000013</v>
          </cell>
          <cell r="R32">
            <v>-6238.9500000000016</v>
          </cell>
          <cell r="S32">
            <v>-6765.3099999999986</v>
          </cell>
          <cell r="T32">
            <v>-2757.57</v>
          </cell>
        </row>
        <row r="33">
          <cell r="A33">
            <v>23551</v>
          </cell>
          <cell r="B33" t="str">
            <v>NORTHPORT___1</v>
          </cell>
          <cell r="C33" t="str">
            <v>LONGIL</v>
          </cell>
          <cell r="D33">
            <v>-10752.949999999997</v>
          </cell>
          <cell r="E33">
            <v>-15055.4</v>
          </cell>
          <cell r="F33">
            <v>-11834.220000000005</v>
          </cell>
          <cell r="G33">
            <v>-5575.38</v>
          </cell>
          <cell r="H33">
            <v>-7123.16</v>
          </cell>
          <cell r="I33">
            <v>-1706.79</v>
          </cell>
          <cell r="J33">
            <v>-2296.64</v>
          </cell>
          <cell r="K33">
            <v>-64.169999999999931</v>
          </cell>
          <cell r="L33">
            <v>-17406.609999999997</v>
          </cell>
          <cell r="M33">
            <v>-4570.34</v>
          </cell>
          <cell r="N33">
            <v>-5235.1100000000006</v>
          </cell>
          <cell r="O33">
            <v>-5575.1399999999994</v>
          </cell>
          <cell r="P33">
            <v>-6941.2</v>
          </cell>
          <cell r="Q33">
            <v>-6633.5200000000013</v>
          </cell>
          <cell r="R33">
            <v>-4787.96</v>
          </cell>
          <cell r="S33">
            <v>3345.3</v>
          </cell>
          <cell r="T33">
            <v>-1875.4500000000005</v>
          </cell>
        </row>
        <row r="34">
          <cell r="A34">
            <v>23552</v>
          </cell>
          <cell r="B34" t="str">
            <v>NORTHPORT___2</v>
          </cell>
          <cell r="C34" t="str">
            <v>LONGIL</v>
          </cell>
          <cell r="D34">
            <v>-10213.66</v>
          </cell>
          <cell r="E34">
            <v>-15055.4</v>
          </cell>
          <cell r="F34">
            <v>-11834.220000000005</v>
          </cell>
          <cell r="G34">
            <v>-5575.38</v>
          </cell>
          <cell r="H34">
            <v>-7062.22</v>
          </cell>
          <cell r="I34">
            <v>-1706.79</v>
          </cell>
          <cell r="J34">
            <v>-2296.64</v>
          </cell>
          <cell r="K34">
            <v>75.640000000000015</v>
          </cell>
          <cell r="L34">
            <v>-17406.609999999997</v>
          </cell>
          <cell r="M34">
            <v>-4570.34</v>
          </cell>
          <cell r="N34">
            <v>-5235.1100000000006</v>
          </cell>
          <cell r="O34">
            <v>-5575.1399999999994</v>
          </cell>
          <cell r="P34">
            <v>-6941.2</v>
          </cell>
          <cell r="Q34">
            <v>-6633.5200000000013</v>
          </cell>
          <cell r="R34">
            <v>-4787.96</v>
          </cell>
          <cell r="S34">
            <v>3345.3</v>
          </cell>
          <cell r="T34">
            <v>-1875.4500000000005</v>
          </cell>
        </row>
        <row r="35">
          <cell r="A35">
            <v>23553</v>
          </cell>
          <cell r="B35" t="str">
            <v>NORTHPORT___3</v>
          </cell>
          <cell r="C35" t="str">
            <v>LONGIL</v>
          </cell>
          <cell r="D35">
            <v>-11545.36</v>
          </cell>
          <cell r="E35">
            <v>-23978.73</v>
          </cell>
          <cell r="F35">
            <v>-17802.309999999998</v>
          </cell>
          <cell r="G35">
            <v>-19279.560000000009</v>
          </cell>
          <cell r="H35">
            <v>-7684.6199999999981</v>
          </cell>
          <cell r="I35">
            <v>-1646.51</v>
          </cell>
          <cell r="J35">
            <v>-2158.5199999999995</v>
          </cell>
          <cell r="K35">
            <v>-411.06000000000006</v>
          </cell>
          <cell r="L35">
            <v>-18205.090000000004</v>
          </cell>
          <cell r="M35">
            <v>-4676.04</v>
          </cell>
          <cell r="N35">
            <v>-5236.0400000000009</v>
          </cell>
          <cell r="O35">
            <v>-5536.6600000000008</v>
          </cell>
          <cell r="P35">
            <v>-6280.2500000000009</v>
          </cell>
          <cell r="Q35">
            <v>-7617.0300000000016</v>
          </cell>
          <cell r="R35">
            <v>-5326.6</v>
          </cell>
          <cell r="S35">
            <v>-3648.8500000000004</v>
          </cell>
          <cell r="T35">
            <v>-2231.599999999999</v>
          </cell>
        </row>
        <row r="36">
          <cell r="A36">
            <v>23555</v>
          </cell>
          <cell r="B36" t="str">
            <v>PORT_JEFF_3</v>
          </cell>
          <cell r="C36" t="str">
            <v>LONGIL</v>
          </cell>
          <cell r="D36">
            <v>-12873.420000000002</v>
          </cell>
          <cell r="E36">
            <v>-24804.300000000003</v>
          </cell>
          <cell r="F36">
            <v>-17807.220000000005</v>
          </cell>
          <cell r="G36">
            <v>-19309.170000000002</v>
          </cell>
          <cell r="H36">
            <v>-7760.5599999999977</v>
          </cell>
          <cell r="I36">
            <v>-1714.0799999999995</v>
          </cell>
          <cell r="J36">
            <v>-2302.8900000000003</v>
          </cell>
          <cell r="K36">
            <v>-868.35</v>
          </cell>
          <cell r="L36">
            <v>-18271.829999999998</v>
          </cell>
          <cell r="M36">
            <v>-5124.84</v>
          </cell>
          <cell r="N36">
            <v>-5235.420000000001</v>
          </cell>
          <cell r="O36">
            <v>-5575.4</v>
          </cell>
          <cell r="P36">
            <v>-7245.9499999999989</v>
          </cell>
          <cell r="Q36">
            <v>-8227.2099999999991</v>
          </cell>
          <cell r="R36">
            <v>-5722.7499999999991</v>
          </cell>
          <cell r="S36">
            <v>-6104.31</v>
          </cell>
          <cell r="T36">
            <v>-2382.75</v>
          </cell>
        </row>
        <row r="37">
          <cell r="A37">
            <v>23557</v>
          </cell>
          <cell r="B37" t="str">
            <v>HUNTLEY___63</v>
          </cell>
          <cell r="C37" t="str">
            <v>WEST</v>
          </cell>
          <cell r="D37">
            <v>-947.19999999999993</v>
          </cell>
          <cell r="E37">
            <v>-2764.1299999999997</v>
          </cell>
          <cell r="F37">
            <v>-1753.3900000000003</v>
          </cell>
          <cell r="G37">
            <v>-1471.78</v>
          </cell>
          <cell r="H37">
            <v>-275.65999999999991</v>
          </cell>
          <cell r="I37">
            <v>167.11</v>
          </cell>
          <cell r="J37">
            <v>-332.27000000000004</v>
          </cell>
          <cell r="K37">
            <v>-123.47000000000003</v>
          </cell>
          <cell r="L37">
            <v>-403.62999999999994</v>
          </cell>
          <cell r="M37">
            <v>-236.79000000000005</v>
          </cell>
          <cell r="N37">
            <v>-298.96999999999997</v>
          </cell>
          <cell r="O37">
            <v>-73.34</v>
          </cell>
          <cell r="P37">
            <v>-17.189999999999998</v>
          </cell>
          <cell r="Q37">
            <v>-104.73</v>
          </cell>
          <cell r="R37">
            <v>-82.85</v>
          </cell>
          <cell r="S37">
            <v>-212.70999999999998</v>
          </cell>
          <cell r="T37">
            <v>0</v>
          </cell>
        </row>
        <row r="38">
          <cell r="A38">
            <v>23558</v>
          </cell>
          <cell r="B38" t="str">
            <v>HUNTLEY___64</v>
          </cell>
          <cell r="C38" t="str">
            <v>WEST</v>
          </cell>
          <cell r="D38">
            <v>-947.19999999999993</v>
          </cell>
          <cell r="E38">
            <v>-2764.1299999999997</v>
          </cell>
          <cell r="F38">
            <v>-1753.3900000000003</v>
          </cell>
          <cell r="G38">
            <v>-1471.78</v>
          </cell>
          <cell r="H38">
            <v>-275.65999999999991</v>
          </cell>
          <cell r="I38">
            <v>167.11</v>
          </cell>
          <cell r="J38">
            <v>-332.27000000000004</v>
          </cell>
          <cell r="K38">
            <v>-123.47000000000003</v>
          </cell>
          <cell r="L38">
            <v>-403.62999999999994</v>
          </cell>
          <cell r="M38">
            <v>-236.79000000000005</v>
          </cell>
          <cell r="N38">
            <v>-298.96999999999997</v>
          </cell>
          <cell r="O38">
            <v>-73.34</v>
          </cell>
          <cell r="P38">
            <v>-17.189999999999998</v>
          </cell>
          <cell r="Q38">
            <v>-104.73</v>
          </cell>
          <cell r="R38">
            <v>-82.85</v>
          </cell>
          <cell r="S38">
            <v>-212.70999999999998</v>
          </cell>
          <cell r="T38">
            <v>0</v>
          </cell>
        </row>
        <row r="39">
          <cell r="A39">
            <v>23559</v>
          </cell>
          <cell r="B39" t="str">
            <v>HUNTLEY___65</v>
          </cell>
          <cell r="C39" t="str">
            <v>WEST</v>
          </cell>
          <cell r="D39">
            <v>-947.19999999999993</v>
          </cell>
          <cell r="E39">
            <v>-2764.1299999999997</v>
          </cell>
          <cell r="F39">
            <v>-1753.3900000000003</v>
          </cell>
          <cell r="G39">
            <v>-1471.78</v>
          </cell>
          <cell r="H39">
            <v>-275.65999999999991</v>
          </cell>
          <cell r="I39">
            <v>167.11</v>
          </cell>
          <cell r="J39">
            <v>-332.27000000000004</v>
          </cell>
          <cell r="K39">
            <v>-123.47000000000003</v>
          </cell>
          <cell r="L39">
            <v>-403.62999999999994</v>
          </cell>
          <cell r="M39">
            <v>-236.79000000000005</v>
          </cell>
          <cell r="N39">
            <v>-298.96999999999997</v>
          </cell>
          <cell r="O39">
            <v>-73.34</v>
          </cell>
          <cell r="P39">
            <v>-17.189999999999998</v>
          </cell>
          <cell r="Q39">
            <v>-104.73</v>
          </cell>
          <cell r="R39">
            <v>-82.85</v>
          </cell>
          <cell r="S39">
            <v>-212.70999999999998</v>
          </cell>
          <cell r="T39">
            <v>0</v>
          </cell>
        </row>
        <row r="40">
          <cell r="A40">
            <v>23560</v>
          </cell>
          <cell r="B40" t="str">
            <v>HUNTLEY___66</v>
          </cell>
          <cell r="C40" t="str">
            <v>WEST</v>
          </cell>
          <cell r="D40">
            <v>-947.19999999999993</v>
          </cell>
          <cell r="E40">
            <v>-2764.1299999999997</v>
          </cell>
          <cell r="F40">
            <v>-1753.3900000000003</v>
          </cell>
          <cell r="G40">
            <v>-1471.78</v>
          </cell>
          <cell r="H40">
            <v>-275.65999999999991</v>
          </cell>
          <cell r="I40">
            <v>167.11</v>
          </cell>
          <cell r="J40">
            <v>-332.27000000000004</v>
          </cell>
          <cell r="K40">
            <v>-123.47000000000003</v>
          </cell>
          <cell r="L40">
            <v>-403.62999999999994</v>
          </cell>
          <cell r="M40">
            <v>-236.79000000000005</v>
          </cell>
          <cell r="N40">
            <v>-298.96999999999997</v>
          </cell>
          <cell r="O40">
            <v>-73.34</v>
          </cell>
          <cell r="P40">
            <v>-17.189999999999998</v>
          </cell>
          <cell r="Q40">
            <v>-104.73</v>
          </cell>
          <cell r="R40">
            <v>-82.85</v>
          </cell>
          <cell r="S40">
            <v>-212.70999999999998</v>
          </cell>
          <cell r="T40">
            <v>0</v>
          </cell>
        </row>
        <row r="41">
          <cell r="A41">
            <v>23561</v>
          </cell>
          <cell r="B41" t="str">
            <v>HUNTLEY___67</v>
          </cell>
          <cell r="C41" t="str">
            <v>WEST</v>
          </cell>
          <cell r="D41">
            <v>-958.84</v>
          </cell>
          <cell r="E41">
            <v>-3384.76</v>
          </cell>
          <cell r="F41">
            <v>-1250.7400000000002</v>
          </cell>
          <cell r="G41">
            <v>-611.5899999999998</v>
          </cell>
          <cell r="H41">
            <v>-275.64999999999998</v>
          </cell>
          <cell r="I41">
            <v>170.85000000000002</v>
          </cell>
          <cell r="J41">
            <v>-332.60999999999996</v>
          </cell>
          <cell r="K41">
            <v>-123.59000000000003</v>
          </cell>
          <cell r="L41">
            <v>-404.95999999999992</v>
          </cell>
          <cell r="M41">
            <v>-237.43000000000004</v>
          </cell>
          <cell r="N41">
            <v>-299.35999999999996</v>
          </cell>
          <cell r="O41">
            <v>-73.099999999999994</v>
          </cell>
          <cell r="P41">
            <v>-194.33</v>
          </cell>
          <cell r="Q41">
            <v>-108.87000000000002</v>
          </cell>
          <cell r="R41">
            <v>-82.909999999999982</v>
          </cell>
          <cell r="S41">
            <v>-33.389999999999993</v>
          </cell>
          <cell r="T41">
            <v>0</v>
          </cell>
        </row>
        <row r="42">
          <cell r="A42">
            <v>23562</v>
          </cell>
          <cell r="B42" t="str">
            <v>HUNTLEY___68</v>
          </cell>
          <cell r="C42" t="str">
            <v>WEST</v>
          </cell>
          <cell r="D42">
            <v>-958.84</v>
          </cell>
          <cell r="E42">
            <v>-3384.76</v>
          </cell>
          <cell r="F42">
            <v>-1250.7400000000002</v>
          </cell>
          <cell r="G42">
            <v>-611.5899999999998</v>
          </cell>
          <cell r="H42">
            <v>-275.64999999999998</v>
          </cell>
          <cell r="I42">
            <v>170.85000000000002</v>
          </cell>
          <cell r="J42">
            <v>-332.60999999999996</v>
          </cell>
          <cell r="K42">
            <v>-123.59000000000003</v>
          </cell>
          <cell r="L42">
            <v>-404.95999999999992</v>
          </cell>
          <cell r="M42">
            <v>-237.43000000000004</v>
          </cell>
          <cell r="N42">
            <v>-299.35999999999996</v>
          </cell>
          <cell r="O42">
            <v>-73.099999999999994</v>
          </cell>
          <cell r="P42">
            <v>-194.33</v>
          </cell>
          <cell r="Q42">
            <v>-108.87000000000002</v>
          </cell>
          <cell r="R42">
            <v>-82.909999999999982</v>
          </cell>
          <cell r="S42">
            <v>-33.389999999999993</v>
          </cell>
          <cell r="T42">
            <v>0</v>
          </cell>
        </row>
        <row r="43">
          <cell r="A43">
            <v>23563</v>
          </cell>
          <cell r="B43" t="str">
            <v>DUNKIRK___1</v>
          </cell>
          <cell r="C43" t="str">
            <v>WEST</v>
          </cell>
          <cell r="D43">
            <v>-1063.8400000000001</v>
          </cell>
          <cell r="E43">
            <v>-3591.63</v>
          </cell>
          <cell r="F43">
            <v>-2796.2</v>
          </cell>
          <cell r="G43">
            <v>-2558.7099999999996</v>
          </cell>
          <cell r="H43">
            <v>-323.14</v>
          </cell>
          <cell r="I43">
            <v>128.05000000000001</v>
          </cell>
          <cell r="J43">
            <v>-388.85000000000008</v>
          </cell>
          <cell r="K43">
            <v>-130.63</v>
          </cell>
          <cell r="L43">
            <v>-471.6099999999999</v>
          </cell>
          <cell r="M43">
            <v>-275.36999999999995</v>
          </cell>
          <cell r="N43">
            <v>-350.13</v>
          </cell>
          <cell r="O43">
            <v>-86.19</v>
          </cell>
          <cell r="P43">
            <v>-172.81000000000003</v>
          </cell>
          <cell r="Q43">
            <v>-181.74</v>
          </cell>
          <cell r="R43">
            <v>-103.15</v>
          </cell>
          <cell r="S43">
            <v>-434.27999999999992</v>
          </cell>
          <cell r="T43">
            <v>0</v>
          </cell>
        </row>
        <row r="44">
          <cell r="A44">
            <v>23564</v>
          </cell>
          <cell r="B44" t="str">
            <v>DUNKIRK___2</v>
          </cell>
          <cell r="C44" t="str">
            <v>WEST</v>
          </cell>
          <cell r="D44">
            <v>-1063.8400000000001</v>
          </cell>
          <cell r="E44">
            <v>-3591.63</v>
          </cell>
          <cell r="F44">
            <v>-2796.2</v>
          </cell>
          <cell r="G44">
            <v>-2558.7099999999996</v>
          </cell>
          <cell r="H44">
            <v>-323.14</v>
          </cell>
          <cell r="I44">
            <v>128.05000000000001</v>
          </cell>
          <cell r="J44">
            <v>-388.85000000000008</v>
          </cell>
          <cell r="K44">
            <v>-130.63</v>
          </cell>
          <cell r="L44">
            <v>-471.6099999999999</v>
          </cell>
          <cell r="M44">
            <v>-275.36999999999995</v>
          </cell>
          <cell r="N44">
            <v>-350.13</v>
          </cell>
          <cell r="O44">
            <v>-86.19</v>
          </cell>
          <cell r="P44">
            <v>-172.81000000000003</v>
          </cell>
          <cell r="Q44">
            <v>-181.74</v>
          </cell>
          <cell r="R44">
            <v>-103.15</v>
          </cell>
          <cell r="S44">
            <v>-434.27999999999992</v>
          </cell>
          <cell r="T44">
            <v>0</v>
          </cell>
        </row>
        <row r="45">
          <cell r="A45">
            <v>23565</v>
          </cell>
          <cell r="B45" t="str">
            <v>DUNKIRK___3</v>
          </cell>
          <cell r="C45" t="str">
            <v>WEST</v>
          </cell>
          <cell r="D45">
            <v>-1075.3299999999997</v>
          </cell>
          <cell r="E45">
            <v>-3641.4399999999996</v>
          </cell>
          <cell r="F45">
            <v>-2845.5099999999998</v>
          </cell>
          <cell r="G45">
            <v>-2439.92</v>
          </cell>
          <cell r="H45">
            <v>-324.76000000000005</v>
          </cell>
          <cell r="I45">
            <v>126.13999999999999</v>
          </cell>
          <cell r="J45">
            <v>-394.27</v>
          </cell>
          <cell r="K45">
            <v>-131.45000000000002</v>
          </cell>
          <cell r="L45">
            <v>-476.8</v>
          </cell>
          <cell r="M45">
            <v>-278.67000000000007</v>
          </cell>
          <cell r="N45">
            <v>-354.08</v>
          </cell>
          <cell r="O45">
            <v>-87.089999999999975</v>
          </cell>
          <cell r="P45">
            <v>-186.88000000000005</v>
          </cell>
          <cell r="Q45">
            <v>-187.25000000000003</v>
          </cell>
          <cell r="R45">
            <v>-105.38000000000001</v>
          </cell>
          <cell r="S45">
            <v>-442.99999999999994</v>
          </cell>
          <cell r="T45">
            <v>0</v>
          </cell>
        </row>
        <row r="46">
          <cell r="A46">
            <v>23566</v>
          </cell>
          <cell r="B46" t="str">
            <v>DUNKIRK___4</v>
          </cell>
          <cell r="C46" t="str">
            <v>WEST</v>
          </cell>
          <cell r="D46">
            <v>-1075.3299999999997</v>
          </cell>
          <cell r="E46">
            <v>-3641.4399999999996</v>
          </cell>
          <cell r="F46">
            <v>-2845.5099999999998</v>
          </cell>
          <cell r="G46">
            <v>-2439.92</v>
          </cell>
          <cell r="H46">
            <v>-324.76000000000005</v>
          </cell>
          <cell r="I46">
            <v>126.13999999999999</v>
          </cell>
          <cell r="J46">
            <v>-394.27</v>
          </cell>
          <cell r="K46">
            <v>-131.45000000000002</v>
          </cell>
          <cell r="L46">
            <v>-476.93</v>
          </cell>
          <cell r="M46">
            <v>-278.67000000000007</v>
          </cell>
          <cell r="N46">
            <v>-354.08</v>
          </cell>
          <cell r="O46">
            <v>-87.089999999999975</v>
          </cell>
          <cell r="P46">
            <v>-186.88000000000005</v>
          </cell>
          <cell r="Q46">
            <v>-187.25000000000003</v>
          </cell>
          <cell r="R46">
            <v>-105.38000000000001</v>
          </cell>
          <cell r="S46">
            <v>-442.99999999999994</v>
          </cell>
          <cell r="T46">
            <v>0</v>
          </cell>
        </row>
        <row r="47">
          <cell r="A47">
            <v>23567</v>
          </cell>
          <cell r="B47" t="str">
            <v>INDECK___ILION</v>
          </cell>
          <cell r="C47" t="str">
            <v>MHK VL</v>
          </cell>
          <cell r="D47">
            <v>145.48000000000002</v>
          </cell>
          <cell r="E47">
            <v>174.64999999999998</v>
          </cell>
          <cell r="F47">
            <v>11.75</v>
          </cell>
          <cell r="G47">
            <v>230.65</v>
          </cell>
          <cell r="H47">
            <v>-12.770000000000003</v>
          </cell>
          <cell r="I47">
            <v>4.5500000000000007</v>
          </cell>
          <cell r="J47">
            <v>61.430000000000007</v>
          </cell>
          <cell r="K47">
            <v>12.08</v>
          </cell>
          <cell r="L47">
            <v>44.269999999999982</v>
          </cell>
          <cell r="M47">
            <v>38.049999999999997</v>
          </cell>
          <cell r="N47">
            <v>44.030000000000008</v>
          </cell>
          <cell r="O47">
            <v>8.7099999999999991</v>
          </cell>
          <cell r="P47">
            <v>35.050000000000004</v>
          </cell>
          <cell r="Q47">
            <v>63.209999999999987</v>
          </cell>
          <cell r="R47">
            <v>21.07</v>
          </cell>
          <cell r="S47">
            <v>36.290000000000006</v>
          </cell>
          <cell r="T47">
            <v>-0.04</v>
          </cell>
        </row>
        <row r="48">
          <cell r="A48">
            <v>23571</v>
          </cell>
          <cell r="B48" t="str">
            <v>ALBANY___1</v>
          </cell>
          <cell r="C48" t="str">
            <v>CAPITL</v>
          </cell>
          <cell r="D48">
            <v>-8023.8899999999985</v>
          </cell>
          <cell r="E48">
            <v>-22431.409999999996</v>
          </cell>
          <cell r="F48">
            <v>-13397.54</v>
          </cell>
          <cell r="G48">
            <v>-12032.109999999999</v>
          </cell>
          <cell r="H48">
            <v>-2764.73</v>
          </cell>
          <cell r="I48">
            <v>-692.25</v>
          </cell>
          <cell r="J48">
            <v>-2911.9199999999996</v>
          </cell>
          <cell r="K48">
            <v>-766.25</v>
          </cell>
          <cell r="L48">
            <v>-3129.2999999999997</v>
          </cell>
          <cell r="M48">
            <v>-1999.3100000000004</v>
          </cell>
          <cell r="N48">
            <v>-2699.66</v>
          </cell>
          <cell r="O48">
            <v>-740.9100000000002</v>
          </cell>
          <cell r="P48">
            <v>-2042.9699999999998</v>
          </cell>
          <cell r="Q48">
            <v>-1188.3699999999999</v>
          </cell>
          <cell r="R48">
            <v>-297.24</v>
          </cell>
          <cell r="S48">
            <v>-1822.06</v>
          </cell>
          <cell r="T48">
            <v>-1.5299999999999998</v>
          </cell>
        </row>
        <row r="49">
          <cell r="A49">
            <v>23572</v>
          </cell>
          <cell r="B49" t="str">
            <v>ALBANY___2</v>
          </cell>
          <cell r="C49" t="str">
            <v>CAPITL</v>
          </cell>
          <cell r="D49">
            <v>-8023.8899999999985</v>
          </cell>
          <cell r="E49">
            <v>-22431.409999999996</v>
          </cell>
          <cell r="F49">
            <v>-13397.54</v>
          </cell>
          <cell r="G49">
            <v>-12032.109999999999</v>
          </cell>
          <cell r="H49">
            <v>-2764.73</v>
          </cell>
          <cell r="I49">
            <v>-692.25</v>
          </cell>
          <cell r="J49">
            <v>-2911.9199999999996</v>
          </cell>
          <cell r="K49">
            <v>-766.25</v>
          </cell>
          <cell r="L49">
            <v>-3129.2999999999997</v>
          </cell>
          <cell r="M49">
            <v>-1999.3100000000004</v>
          </cell>
          <cell r="N49">
            <v>-2699.66</v>
          </cell>
          <cell r="O49">
            <v>-740.9100000000002</v>
          </cell>
          <cell r="P49">
            <v>-2042.9699999999998</v>
          </cell>
          <cell r="Q49">
            <v>-1188.3699999999999</v>
          </cell>
          <cell r="R49">
            <v>-297.24</v>
          </cell>
          <cell r="S49">
            <v>-1822.06</v>
          </cell>
          <cell r="T49">
            <v>-1.5299999999999998</v>
          </cell>
        </row>
        <row r="50">
          <cell r="A50">
            <v>23573</v>
          </cell>
          <cell r="B50" t="str">
            <v>ALBANY___3</v>
          </cell>
          <cell r="C50" t="str">
            <v>CAPITL</v>
          </cell>
          <cell r="D50">
            <v>-8023.8899999999985</v>
          </cell>
          <cell r="E50">
            <v>-22431.409999999996</v>
          </cell>
          <cell r="F50">
            <v>-13397.54</v>
          </cell>
          <cell r="G50">
            <v>-12032.109999999999</v>
          </cell>
          <cell r="H50">
            <v>-2764.73</v>
          </cell>
          <cell r="I50">
            <v>-692.25</v>
          </cell>
          <cell r="J50">
            <v>-2911.9199999999996</v>
          </cell>
          <cell r="K50">
            <v>-766.25</v>
          </cell>
          <cell r="L50">
            <v>-3129.2999999999997</v>
          </cell>
          <cell r="M50">
            <v>-1999.3100000000004</v>
          </cell>
          <cell r="N50">
            <v>-2699.66</v>
          </cell>
          <cell r="O50">
            <v>-740.9100000000002</v>
          </cell>
          <cell r="P50">
            <v>-2042.9699999999998</v>
          </cell>
          <cell r="Q50">
            <v>-1188.3699999999999</v>
          </cell>
          <cell r="R50">
            <v>-297.24</v>
          </cell>
          <cell r="S50">
            <v>-1822.06</v>
          </cell>
          <cell r="T50">
            <v>-1.5299999999999998</v>
          </cell>
        </row>
        <row r="51">
          <cell r="A51">
            <v>23574</v>
          </cell>
          <cell r="B51" t="str">
            <v>ALBANY___4</v>
          </cell>
          <cell r="C51" t="str">
            <v>CAPITL</v>
          </cell>
          <cell r="D51">
            <v>-8023.8899999999985</v>
          </cell>
          <cell r="E51">
            <v>-22431.409999999996</v>
          </cell>
          <cell r="F51">
            <v>-13397.54</v>
          </cell>
          <cell r="G51">
            <v>-12032.109999999999</v>
          </cell>
          <cell r="H51">
            <v>-2764.73</v>
          </cell>
          <cell r="I51">
            <v>-692.25</v>
          </cell>
          <cell r="J51">
            <v>-2911.9199999999996</v>
          </cell>
          <cell r="K51">
            <v>-766.25</v>
          </cell>
          <cell r="L51">
            <v>-3129.2999999999997</v>
          </cell>
          <cell r="M51">
            <v>-1999.3100000000004</v>
          </cell>
          <cell r="N51">
            <v>-2699.66</v>
          </cell>
          <cell r="O51">
            <v>-740.9100000000002</v>
          </cell>
          <cell r="P51">
            <v>-2042.9699999999998</v>
          </cell>
          <cell r="Q51">
            <v>-1188.3699999999999</v>
          </cell>
          <cell r="R51">
            <v>-297.24</v>
          </cell>
          <cell r="S51">
            <v>-1822.06</v>
          </cell>
          <cell r="T51">
            <v>-1.5299999999999998</v>
          </cell>
        </row>
        <row r="52">
          <cell r="A52">
            <v>23575</v>
          </cell>
          <cell r="B52" t="str">
            <v>NINE_MILE_1</v>
          </cell>
          <cell r="C52" t="str">
            <v>CENTRL</v>
          </cell>
          <cell r="D52">
            <v>670.95</v>
          </cell>
          <cell r="E52">
            <v>-1025.72</v>
          </cell>
          <cell r="F52">
            <v>3909.83</v>
          </cell>
          <cell r="G52">
            <v>812.04000000000008</v>
          </cell>
          <cell r="H52">
            <v>-112.92999999999999</v>
          </cell>
          <cell r="I52">
            <v>1774.4099999999999</v>
          </cell>
          <cell r="J52">
            <v>-140.72000000000003</v>
          </cell>
          <cell r="K52">
            <v>332.28000000000003</v>
          </cell>
          <cell r="L52">
            <v>-164.27</v>
          </cell>
          <cell r="M52">
            <v>-58.040000000000013</v>
          </cell>
          <cell r="N52">
            <v>-115.25999999999999</v>
          </cell>
          <cell r="O52">
            <v>-23.74</v>
          </cell>
          <cell r="P52">
            <v>-93.45</v>
          </cell>
          <cell r="Q52">
            <v>304.81000000000012</v>
          </cell>
          <cell r="R52">
            <v>-18.940000000000001</v>
          </cell>
          <cell r="S52">
            <v>-87.74</v>
          </cell>
          <cell r="T52">
            <v>0</v>
          </cell>
        </row>
        <row r="53">
          <cell r="A53">
            <v>23579</v>
          </cell>
          <cell r="B53" t="str">
            <v>GOUDEY___7</v>
          </cell>
          <cell r="C53" t="str">
            <v>CENTRL</v>
          </cell>
          <cell r="D53">
            <v>-2005.03</v>
          </cell>
          <cell r="E53">
            <v>-5461.28</v>
          </cell>
          <cell r="F53">
            <v>-4207.46</v>
          </cell>
          <cell r="G53">
            <v>-4615.3099999999995</v>
          </cell>
          <cell r="H53">
            <v>-623.87</v>
          </cell>
          <cell r="I53">
            <v>-80.649999999999991</v>
          </cell>
          <cell r="J53">
            <v>-725.13999999999976</v>
          </cell>
          <cell r="K53">
            <v>-172.67000000000002</v>
          </cell>
          <cell r="L53">
            <v>-849.90999999999974</v>
          </cell>
          <cell r="M53">
            <v>-495.82</v>
          </cell>
          <cell r="N53">
            <v>-627.82000000000005</v>
          </cell>
          <cell r="O53">
            <v>-160.29</v>
          </cell>
          <cell r="P53">
            <v>-518.57999999999993</v>
          </cell>
          <cell r="Q53">
            <v>-584.68999999999994</v>
          </cell>
          <cell r="R53">
            <v>-185.07999999999998</v>
          </cell>
          <cell r="S53">
            <v>-484.89000000000004</v>
          </cell>
          <cell r="T53">
            <v>0</v>
          </cell>
        </row>
        <row r="54">
          <cell r="A54">
            <v>23580</v>
          </cell>
          <cell r="B54" t="str">
            <v>GOUDEY___8</v>
          </cell>
          <cell r="C54" t="str">
            <v>CENTRL</v>
          </cell>
          <cell r="D54">
            <v>-2005.03</v>
          </cell>
          <cell r="E54">
            <v>-5461.28</v>
          </cell>
          <cell r="F54">
            <v>-4207.46</v>
          </cell>
          <cell r="G54">
            <v>-4615.3099999999995</v>
          </cell>
          <cell r="H54">
            <v>-623.87</v>
          </cell>
          <cell r="I54">
            <v>-80.649999999999991</v>
          </cell>
          <cell r="J54">
            <v>-725.13999999999976</v>
          </cell>
          <cell r="K54">
            <v>-172.67000000000002</v>
          </cell>
          <cell r="L54">
            <v>-849.90999999999974</v>
          </cell>
          <cell r="M54">
            <v>-495.82</v>
          </cell>
          <cell r="N54">
            <v>-627.82000000000005</v>
          </cell>
          <cell r="O54">
            <v>-160.29</v>
          </cell>
          <cell r="P54">
            <v>-518.57999999999993</v>
          </cell>
          <cell r="Q54">
            <v>-584.68999999999994</v>
          </cell>
          <cell r="R54">
            <v>-185.07999999999998</v>
          </cell>
          <cell r="S54">
            <v>-484.89000000000004</v>
          </cell>
          <cell r="T54">
            <v>0</v>
          </cell>
        </row>
        <row r="55">
          <cell r="A55">
            <v>23582</v>
          </cell>
          <cell r="B55" t="str">
            <v>GREENIDGE___3</v>
          </cell>
          <cell r="C55" t="str">
            <v>CENTRL</v>
          </cell>
          <cell r="D55">
            <v>-1224.5300000000002</v>
          </cell>
          <cell r="E55">
            <v>-3323.3399999999997</v>
          </cell>
          <cell r="F55">
            <v>-2588.83</v>
          </cell>
          <cell r="G55">
            <v>-2643.8999999999996</v>
          </cell>
          <cell r="H55">
            <v>-336.89000000000004</v>
          </cell>
          <cell r="I55">
            <v>43.500000000000014</v>
          </cell>
          <cell r="J55">
            <v>-418.93999999999994</v>
          </cell>
          <cell r="K55">
            <v>-135.24</v>
          </cell>
          <cell r="L55">
            <v>-511.31999999999994</v>
          </cell>
          <cell r="M55">
            <v>-291.66000000000003</v>
          </cell>
          <cell r="N55">
            <v>-377.64</v>
          </cell>
          <cell r="O55">
            <v>-94.509999999999991</v>
          </cell>
          <cell r="P55">
            <v>-280.75</v>
          </cell>
          <cell r="Q55">
            <v>-246.64000000000001</v>
          </cell>
          <cell r="R55">
            <v>-112.75</v>
          </cell>
          <cell r="S55">
            <v>-299.97000000000003</v>
          </cell>
          <cell r="T55">
            <v>0</v>
          </cell>
        </row>
        <row r="56">
          <cell r="A56">
            <v>23583</v>
          </cell>
          <cell r="B56" t="str">
            <v>GREENIDGE___4</v>
          </cell>
          <cell r="C56" t="str">
            <v>CENTRL</v>
          </cell>
          <cell r="D56">
            <v>-1224.5300000000002</v>
          </cell>
          <cell r="E56">
            <v>-3323.3399999999997</v>
          </cell>
          <cell r="F56">
            <v>-2588.83</v>
          </cell>
          <cell r="G56">
            <v>-2643.8999999999996</v>
          </cell>
          <cell r="H56">
            <v>-336.89000000000004</v>
          </cell>
          <cell r="I56">
            <v>43.500000000000014</v>
          </cell>
          <cell r="J56">
            <v>-418.93999999999994</v>
          </cell>
          <cell r="K56">
            <v>-135.24</v>
          </cell>
          <cell r="L56">
            <v>-511.31999999999994</v>
          </cell>
          <cell r="M56">
            <v>-291.66000000000003</v>
          </cell>
          <cell r="N56">
            <v>-377.64</v>
          </cell>
          <cell r="O56">
            <v>-94.509999999999991</v>
          </cell>
          <cell r="P56">
            <v>-280.75</v>
          </cell>
          <cell r="Q56">
            <v>-246.64000000000001</v>
          </cell>
          <cell r="R56">
            <v>-112.75</v>
          </cell>
          <cell r="S56">
            <v>-299.97000000000003</v>
          </cell>
          <cell r="T56">
            <v>0</v>
          </cell>
        </row>
        <row r="57">
          <cell r="A57">
            <v>23584</v>
          </cell>
          <cell r="B57" t="str">
            <v>MILLIKEN___1</v>
          </cell>
          <cell r="C57" t="str">
            <v>CENTRL</v>
          </cell>
          <cell r="D57">
            <v>-1135.1600000000001</v>
          </cell>
          <cell r="E57">
            <v>-2907.31</v>
          </cell>
          <cell r="F57">
            <v>-2543.2300000000009</v>
          </cell>
          <cell r="G57">
            <v>-2175.8200000000002</v>
          </cell>
          <cell r="H57">
            <v>-295.95999999999992</v>
          </cell>
          <cell r="I57">
            <v>-19.420000000000009</v>
          </cell>
          <cell r="J57">
            <v>-365.29000000000008</v>
          </cell>
          <cell r="K57">
            <v>-130.81</v>
          </cell>
          <cell r="L57">
            <v>-452.91</v>
          </cell>
          <cell r="M57">
            <v>-262.93</v>
          </cell>
          <cell r="N57">
            <v>-332.52999999999992</v>
          </cell>
          <cell r="O57">
            <v>-83.960000000000008</v>
          </cell>
          <cell r="P57">
            <v>-233.32</v>
          </cell>
          <cell r="Q57">
            <v>-192.76000000000002</v>
          </cell>
          <cell r="R57">
            <v>-94.38</v>
          </cell>
          <cell r="S57">
            <v>-242.99999999999997</v>
          </cell>
          <cell r="T57">
            <v>0</v>
          </cell>
        </row>
        <row r="58">
          <cell r="A58">
            <v>23585</v>
          </cell>
          <cell r="B58" t="str">
            <v>MILLIKEN___2</v>
          </cell>
          <cell r="C58" t="str">
            <v>CENTRL</v>
          </cell>
          <cell r="D58">
            <v>-1135.1600000000001</v>
          </cell>
          <cell r="E58">
            <v>-2907.31</v>
          </cell>
          <cell r="F58">
            <v>-2543.2300000000009</v>
          </cell>
          <cell r="G58">
            <v>-2175.8200000000002</v>
          </cell>
          <cell r="H58">
            <v>-295.95999999999992</v>
          </cell>
          <cell r="I58">
            <v>-19.420000000000009</v>
          </cell>
          <cell r="J58">
            <v>-365.29000000000008</v>
          </cell>
          <cell r="K58">
            <v>-130.81</v>
          </cell>
          <cell r="L58">
            <v>-452.91</v>
          </cell>
          <cell r="M58">
            <v>-262.93</v>
          </cell>
          <cell r="N58">
            <v>-332.52999999999992</v>
          </cell>
          <cell r="O58">
            <v>-83.960000000000008</v>
          </cell>
          <cell r="P58">
            <v>-233.32</v>
          </cell>
          <cell r="Q58">
            <v>-192.76000000000002</v>
          </cell>
          <cell r="R58">
            <v>-94.38</v>
          </cell>
          <cell r="S58">
            <v>-242.99999999999997</v>
          </cell>
          <cell r="T58">
            <v>0</v>
          </cell>
        </row>
        <row r="59">
          <cell r="A59">
            <v>23586</v>
          </cell>
          <cell r="B59" t="str">
            <v>DANSKAMMER___1</v>
          </cell>
          <cell r="C59" t="str">
            <v>HUD VL</v>
          </cell>
          <cell r="D59">
            <v>-6936.9600000000009</v>
          </cell>
          <cell r="E59">
            <v>-20706.29</v>
          </cell>
          <cell r="F59">
            <v>-12967.160000000002</v>
          </cell>
          <cell r="G59">
            <v>-13621.509999999997</v>
          </cell>
          <cell r="H59">
            <v>-2757.7400000000002</v>
          </cell>
          <cell r="I59">
            <v>-477.59</v>
          </cell>
          <cell r="J59">
            <v>-2337.2000000000003</v>
          </cell>
          <cell r="K59">
            <v>-648.91999999999996</v>
          </cell>
          <cell r="L59">
            <v>-2562.81</v>
          </cell>
          <cell r="M59">
            <v>-1602.26</v>
          </cell>
          <cell r="N59">
            <v>-2675.2200000000003</v>
          </cell>
          <cell r="O59">
            <v>-725.31</v>
          </cell>
          <cell r="P59">
            <v>-2715.1699999999992</v>
          </cell>
          <cell r="Q59">
            <v>-3844.63</v>
          </cell>
          <cell r="R59">
            <v>-1503.02</v>
          </cell>
          <cell r="S59">
            <v>-1490.77</v>
          </cell>
          <cell r="T59">
            <v>-5.75</v>
          </cell>
        </row>
        <row r="60">
          <cell r="A60">
            <v>23587</v>
          </cell>
          <cell r="B60" t="str">
            <v>ROSETON___1</v>
          </cell>
          <cell r="C60" t="str">
            <v>HUD VL</v>
          </cell>
          <cell r="D60">
            <v>-6766.3000000000011</v>
          </cell>
          <cell r="E60">
            <v>-20363.990000000002</v>
          </cell>
          <cell r="F60">
            <v>-12852.140000000003</v>
          </cell>
          <cell r="G60">
            <v>-13716.09</v>
          </cell>
          <cell r="H60">
            <v>-2768.54</v>
          </cell>
          <cell r="I60">
            <v>-504.08000000000004</v>
          </cell>
          <cell r="J60">
            <v>-2262.64</v>
          </cell>
          <cell r="K60">
            <v>-636.05999999999995</v>
          </cell>
          <cell r="L60">
            <v>-2484.2500000000014</v>
          </cell>
          <cell r="M60">
            <v>-1544.0899999999997</v>
          </cell>
          <cell r="N60">
            <v>-2804.5399999999991</v>
          </cell>
          <cell r="O60">
            <v>-754.87</v>
          </cell>
          <cell r="P60">
            <v>-2852.02</v>
          </cell>
          <cell r="Q60">
            <v>-4191.0499999999993</v>
          </cell>
          <cell r="R60">
            <v>-1677.35</v>
          </cell>
          <cell r="S60">
            <v>-1453.9299999999996</v>
          </cell>
          <cell r="T60">
            <v>-24.740000000000002</v>
          </cell>
        </row>
        <row r="61">
          <cell r="A61">
            <v>23588</v>
          </cell>
          <cell r="B61" t="str">
            <v>ROSETON___2</v>
          </cell>
          <cell r="C61" t="str">
            <v>HUD VL</v>
          </cell>
          <cell r="D61">
            <v>-6766.3000000000011</v>
          </cell>
          <cell r="E61">
            <v>-20162.28</v>
          </cell>
          <cell r="F61">
            <v>-12852.140000000003</v>
          </cell>
          <cell r="G61">
            <v>-13716.09</v>
          </cell>
          <cell r="H61">
            <v>-2768.54</v>
          </cell>
          <cell r="I61">
            <v>-504.08000000000004</v>
          </cell>
          <cell r="J61">
            <v>-2262.64</v>
          </cell>
          <cell r="K61">
            <v>-636.05999999999995</v>
          </cell>
          <cell r="L61">
            <v>-2484.2500000000014</v>
          </cell>
          <cell r="M61">
            <v>-1544.0899999999997</v>
          </cell>
          <cell r="N61">
            <v>-2804.5399999999991</v>
          </cell>
          <cell r="O61">
            <v>-754.87</v>
          </cell>
          <cell r="P61">
            <v>-2852.02</v>
          </cell>
          <cell r="Q61">
            <v>-4191.0499999999993</v>
          </cell>
          <cell r="R61">
            <v>-1677.35</v>
          </cell>
          <cell r="S61">
            <v>-1453.9299999999996</v>
          </cell>
          <cell r="T61">
            <v>-24.740000000000002</v>
          </cell>
        </row>
        <row r="62">
          <cell r="A62">
            <v>23589</v>
          </cell>
          <cell r="B62" t="str">
            <v>DANSKAMMER___2</v>
          </cell>
          <cell r="C62" t="str">
            <v>HUD VL</v>
          </cell>
          <cell r="D62">
            <v>-6936.9600000000009</v>
          </cell>
          <cell r="E62">
            <v>-20706.29</v>
          </cell>
          <cell r="F62">
            <v>-12967.160000000002</v>
          </cell>
          <cell r="G62">
            <v>-13621.509999999997</v>
          </cell>
          <cell r="H62">
            <v>-2757.7400000000002</v>
          </cell>
          <cell r="I62">
            <v>-477.59</v>
          </cell>
          <cell r="J62">
            <v>-2337.2000000000003</v>
          </cell>
          <cell r="K62">
            <v>-648.91999999999996</v>
          </cell>
          <cell r="L62">
            <v>-2562.81</v>
          </cell>
          <cell r="M62">
            <v>-1602.26</v>
          </cell>
          <cell r="N62">
            <v>-2675.2200000000003</v>
          </cell>
          <cell r="O62">
            <v>-725.31</v>
          </cell>
          <cell r="P62">
            <v>-2715.1699999999992</v>
          </cell>
          <cell r="Q62">
            <v>-3844.63</v>
          </cell>
          <cell r="R62">
            <v>-1503.02</v>
          </cell>
          <cell r="S62">
            <v>-1490.77</v>
          </cell>
          <cell r="T62">
            <v>-5.75</v>
          </cell>
        </row>
        <row r="63">
          <cell r="A63">
            <v>23590</v>
          </cell>
          <cell r="B63" t="str">
            <v>DANSKAMMER___3</v>
          </cell>
          <cell r="C63" t="str">
            <v>HUD VL</v>
          </cell>
          <cell r="D63">
            <v>-6936.9600000000009</v>
          </cell>
          <cell r="E63">
            <v>-20706.29</v>
          </cell>
          <cell r="F63">
            <v>-12967.160000000002</v>
          </cell>
          <cell r="G63">
            <v>-13621.509999999997</v>
          </cell>
          <cell r="H63">
            <v>-2757.7400000000002</v>
          </cell>
          <cell r="I63">
            <v>-477.59</v>
          </cell>
          <cell r="J63">
            <v>-2337.2000000000003</v>
          </cell>
          <cell r="K63">
            <v>-648.91999999999996</v>
          </cell>
          <cell r="L63">
            <v>-2562.81</v>
          </cell>
          <cell r="M63">
            <v>-1602.26</v>
          </cell>
          <cell r="N63">
            <v>-2675.2200000000003</v>
          </cell>
          <cell r="O63">
            <v>-725.31</v>
          </cell>
          <cell r="P63">
            <v>-2715.1699999999992</v>
          </cell>
          <cell r="Q63">
            <v>-3844.63</v>
          </cell>
          <cell r="R63">
            <v>-1503.02</v>
          </cell>
          <cell r="S63">
            <v>-1490.77</v>
          </cell>
          <cell r="T63">
            <v>-5.75</v>
          </cell>
        </row>
        <row r="64">
          <cell r="A64">
            <v>23591</v>
          </cell>
          <cell r="B64" t="str">
            <v>DANSKAMMER___4</v>
          </cell>
          <cell r="C64" t="str">
            <v>HUD VL</v>
          </cell>
          <cell r="D64">
            <v>-6936.9600000000009</v>
          </cell>
          <cell r="E64">
            <v>-20706.29</v>
          </cell>
          <cell r="F64">
            <v>-12967.160000000002</v>
          </cell>
          <cell r="G64">
            <v>-13621.509999999997</v>
          </cell>
          <cell r="H64">
            <v>-2757.7400000000002</v>
          </cell>
          <cell r="I64">
            <v>-477.59</v>
          </cell>
          <cell r="J64">
            <v>-2337.2000000000003</v>
          </cell>
          <cell r="K64">
            <v>-648.91999999999996</v>
          </cell>
          <cell r="L64">
            <v>-2562.81</v>
          </cell>
          <cell r="M64">
            <v>-1602.26</v>
          </cell>
          <cell r="N64">
            <v>-2675.2200000000003</v>
          </cell>
          <cell r="O64">
            <v>-725.31</v>
          </cell>
          <cell r="P64">
            <v>-2715.1699999999992</v>
          </cell>
          <cell r="Q64">
            <v>-3844.63</v>
          </cell>
          <cell r="R64">
            <v>-1503.02</v>
          </cell>
          <cell r="S64">
            <v>-1490.77</v>
          </cell>
          <cell r="T64">
            <v>-5.75</v>
          </cell>
        </row>
        <row r="65">
          <cell r="A65">
            <v>23592</v>
          </cell>
          <cell r="B65" t="str">
            <v>DANSKAMMER___DIESEL</v>
          </cell>
          <cell r="C65" t="str">
            <v>HUD VL</v>
          </cell>
          <cell r="D65">
            <v>-6936.9600000000009</v>
          </cell>
          <cell r="E65">
            <v>-20706.29</v>
          </cell>
          <cell r="F65">
            <v>-12967.160000000002</v>
          </cell>
          <cell r="G65">
            <v>-13621.509999999997</v>
          </cell>
          <cell r="H65">
            <v>-2757.7400000000002</v>
          </cell>
          <cell r="I65">
            <v>-477.59</v>
          </cell>
          <cell r="J65">
            <v>-2337.2000000000003</v>
          </cell>
          <cell r="K65">
            <v>-648.91999999999996</v>
          </cell>
          <cell r="L65">
            <v>-2562.81</v>
          </cell>
          <cell r="M65">
            <v>-1602.26</v>
          </cell>
          <cell r="N65">
            <v>-2675.2200000000003</v>
          </cell>
          <cell r="O65">
            <v>-725.31</v>
          </cell>
          <cell r="P65">
            <v>-2715.1699999999992</v>
          </cell>
          <cell r="Q65">
            <v>-3844.63</v>
          </cell>
          <cell r="R65">
            <v>-1503.02</v>
          </cell>
          <cell r="S65">
            <v>-1490.77</v>
          </cell>
          <cell r="T65">
            <v>-5.75</v>
          </cell>
        </row>
        <row r="66">
          <cell r="A66">
            <v>23593</v>
          </cell>
          <cell r="B66" t="str">
            <v>LOVETT___5</v>
          </cell>
          <cell r="C66" t="str">
            <v>HUD VL</v>
          </cell>
          <cell r="D66">
            <v>-6622.5300000000016</v>
          </cell>
          <cell r="E66">
            <v>-20085.009999999998</v>
          </cell>
          <cell r="F66">
            <v>-12683.36</v>
          </cell>
          <cell r="G66">
            <v>-13906.629999999997</v>
          </cell>
          <cell r="H66">
            <v>-2244.66</v>
          </cell>
          <cell r="I66">
            <v>1062.3</v>
          </cell>
          <cell r="J66">
            <v>-2236.5099999999998</v>
          </cell>
          <cell r="K66">
            <v>-341.66</v>
          </cell>
          <cell r="L66">
            <v>-2442.5799999999995</v>
          </cell>
          <cell r="M66">
            <v>-1548.22</v>
          </cell>
          <cell r="N66">
            <v>-1884.9899999999998</v>
          </cell>
          <cell r="O66">
            <v>-472.32999999999993</v>
          </cell>
          <cell r="P66">
            <v>-3006.23</v>
          </cell>
          <cell r="Q66">
            <v>-3969.8199999999997</v>
          </cell>
          <cell r="R66">
            <v>-1460.9499999999996</v>
          </cell>
          <cell r="S66">
            <v>-1259.3099999999997</v>
          </cell>
          <cell r="T66">
            <v>112.91000000000001</v>
          </cell>
        </row>
        <row r="67">
          <cell r="A67">
            <v>23595</v>
          </cell>
          <cell r="B67" t="str">
            <v>BOWLINE___2</v>
          </cell>
          <cell r="C67" t="str">
            <v>HUD VL</v>
          </cell>
          <cell r="D67">
            <v>-6640.4299999999994</v>
          </cell>
          <cell r="E67">
            <v>-20153.04</v>
          </cell>
          <cell r="F67">
            <v>-12724.64</v>
          </cell>
          <cell r="G67">
            <v>-13965.11</v>
          </cell>
          <cell r="H67">
            <v>-2227.690000000001</v>
          </cell>
          <cell r="I67">
            <v>1158.4199999999998</v>
          </cell>
          <cell r="J67">
            <v>-2243.56</v>
          </cell>
          <cell r="K67">
            <v>-317.34999999999997</v>
          </cell>
          <cell r="L67">
            <v>-2447.67</v>
          </cell>
          <cell r="M67">
            <v>-1563.48</v>
          </cell>
          <cell r="N67">
            <v>-1881.8400000000008</v>
          </cell>
          <cell r="O67">
            <v>-464.38</v>
          </cell>
          <cell r="P67">
            <v>-3038.9600000000005</v>
          </cell>
          <cell r="Q67">
            <v>-3984.35</v>
          </cell>
          <cell r="R67">
            <v>-1464.52</v>
          </cell>
          <cell r="S67">
            <v>-1253.7599999999995</v>
          </cell>
          <cell r="T67">
            <v>118.05999999999999</v>
          </cell>
        </row>
        <row r="68">
          <cell r="A68">
            <v>23598</v>
          </cell>
          <cell r="B68" t="str">
            <v>FITZPATRICK____</v>
          </cell>
          <cell r="C68" t="str">
            <v>CENTRL</v>
          </cell>
          <cell r="D68">
            <v>708.58</v>
          </cell>
          <cell r="E68">
            <v>-991.28000000000009</v>
          </cell>
          <cell r="F68">
            <v>4038.13</v>
          </cell>
          <cell r="G68">
            <v>845.04000000000019</v>
          </cell>
          <cell r="H68">
            <v>-109.02000000000001</v>
          </cell>
          <cell r="I68">
            <v>1854.4999999999998</v>
          </cell>
          <cell r="J68">
            <v>-135.63</v>
          </cell>
          <cell r="K68">
            <v>314.74000000000012</v>
          </cell>
          <cell r="L68">
            <v>-157.55000000000004</v>
          </cell>
          <cell r="M68">
            <v>-53.52000000000001</v>
          </cell>
          <cell r="N68">
            <v>-109.47000000000001</v>
          </cell>
          <cell r="O68">
            <v>-22.879999999999995</v>
          </cell>
          <cell r="P68">
            <v>-90.01</v>
          </cell>
          <cell r="Q68">
            <v>308.16000000000003</v>
          </cell>
          <cell r="R68">
            <v>-18.109999999999996</v>
          </cell>
          <cell r="S68">
            <v>-83.679999999999993</v>
          </cell>
          <cell r="T68">
            <v>0</v>
          </cell>
        </row>
        <row r="69">
          <cell r="A69">
            <v>23599</v>
          </cell>
          <cell r="B69" t="str">
            <v>GILBOA____</v>
          </cell>
          <cell r="C69" t="str">
            <v>CAPITL</v>
          </cell>
          <cell r="D69">
            <v>-5982.33</v>
          </cell>
          <cell r="E69">
            <v>-17276.259999999998</v>
          </cell>
          <cell r="F69">
            <v>-10922.630000000001</v>
          </cell>
          <cell r="G69">
            <v>-10715.5</v>
          </cell>
          <cell r="H69">
            <v>-1344.2800000000002</v>
          </cell>
          <cell r="I69">
            <v>-522.90000000000009</v>
          </cell>
          <cell r="J69">
            <v>-2208.7599999999998</v>
          </cell>
          <cell r="K69">
            <v>-604.85</v>
          </cell>
          <cell r="L69">
            <v>-2454.3100000000004</v>
          </cell>
          <cell r="M69">
            <v>-1526.6799999999998</v>
          </cell>
          <cell r="N69">
            <v>-2106.1400000000003</v>
          </cell>
          <cell r="O69">
            <v>-542.03</v>
          </cell>
          <cell r="P69">
            <v>-1204.0599999999997</v>
          </cell>
          <cell r="Q69">
            <v>-1613.25</v>
          </cell>
          <cell r="R69">
            <v>-219.00999999999996</v>
          </cell>
          <cell r="S69">
            <v>-1394.01</v>
          </cell>
          <cell r="T69">
            <v>0</v>
          </cell>
        </row>
        <row r="70">
          <cell r="A70">
            <v>23600</v>
          </cell>
          <cell r="B70" t="str">
            <v>ST LAWRENCE____</v>
          </cell>
          <cell r="C70" t="str">
            <v>NORTH</v>
          </cell>
          <cell r="D70">
            <v>1019.4399999999999</v>
          </cell>
          <cell r="E70">
            <v>503.91</v>
          </cell>
          <cell r="F70">
            <v>1557.0099999999998</v>
          </cell>
          <cell r="G70">
            <v>317.38</v>
          </cell>
          <cell r="H70">
            <v>1134.2199999999998</v>
          </cell>
          <cell r="I70">
            <v>40.04</v>
          </cell>
          <cell r="J70">
            <v>72.02</v>
          </cell>
          <cell r="K70">
            <v>13.040000000000001</v>
          </cell>
          <cell r="L70">
            <v>44.069999999999986</v>
          </cell>
          <cell r="M70">
            <v>37.70000000000001</v>
          </cell>
          <cell r="N70">
            <v>37.94</v>
          </cell>
          <cell r="O70">
            <v>75.299999999999983</v>
          </cell>
          <cell r="P70">
            <v>35.739999999999995</v>
          </cell>
          <cell r="Q70">
            <v>59.609999999999992</v>
          </cell>
          <cell r="R70">
            <v>11.520000000000001</v>
          </cell>
          <cell r="S70">
            <v>33.960000000000008</v>
          </cell>
          <cell r="T70">
            <v>0.9</v>
          </cell>
        </row>
        <row r="71">
          <cell r="A71">
            <v>23601</v>
          </cell>
          <cell r="B71" t="str">
            <v>WADING RIVER_IC_3</v>
          </cell>
          <cell r="C71" t="str">
            <v>LONGIL</v>
          </cell>
          <cell r="D71">
            <v>-12873.420000000002</v>
          </cell>
          <cell r="E71">
            <v>-24803.820000000003</v>
          </cell>
          <cell r="F71">
            <v>-17807.220000000005</v>
          </cell>
          <cell r="G71">
            <v>-19309.180000000004</v>
          </cell>
          <cell r="H71">
            <v>-7760.9799999999977</v>
          </cell>
          <cell r="I71">
            <v>-1714.2799999999997</v>
          </cell>
          <cell r="J71">
            <v>-2302.94</v>
          </cell>
          <cell r="K71">
            <v>-868.07999999999993</v>
          </cell>
          <cell r="L71">
            <v>-18271.7</v>
          </cell>
          <cell r="M71">
            <v>-5125.1400000000003</v>
          </cell>
          <cell r="N71">
            <v>-5235.420000000001</v>
          </cell>
          <cell r="O71">
            <v>-5575.4</v>
          </cell>
          <cell r="P71">
            <v>-7247.0399999999991</v>
          </cell>
          <cell r="Q71">
            <v>-8227.369999999999</v>
          </cell>
          <cell r="R71">
            <v>-5722.7499999999991</v>
          </cell>
          <cell r="S71">
            <v>-6105.2300000000014</v>
          </cell>
          <cell r="T71">
            <v>-2382.75</v>
          </cell>
        </row>
        <row r="72">
          <cell r="A72">
            <v>23603</v>
          </cell>
          <cell r="B72" t="str">
            <v>GINNA____</v>
          </cell>
          <cell r="C72" t="str">
            <v>GENESE</v>
          </cell>
          <cell r="D72">
            <v>-713.75</v>
          </cell>
          <cell r="E72">
            <v>-1889.8400000000001</v>
          </cell>
          <cell r="F72">
            <v>-1220.8900000000001</v>
          </cell>
          <cell r="G72">
            <v>-827.54</v>
          </cell>
          <cell r="H72">
            <v>-216.5</v>
          </cell>
          <cell r="I72">
            <v>201.64000000000001</v>
          </cell>
          <cell r="J72">
            <v>-254.91</v>
          </cell>
          <cell r="K72">
            <v>-115.19000000000001</v>
          </cell>
          <cell r="L72">
            <v>-308.05999999999989</v>
          </cell>
          <cell r="M72">
            <v>-180.66</v>
          </cell>
          <cell r="N72">
            <v>-228.2</v>
          </cell>
          <cell r="O72">
            <v>-54.579999999999991</v>
          </cell>
          <cell r="P72">
            <v>-101.18000000000004</v>
          </cell>
          <cell r="Q72">
            <v>-3.6700000000000088</v>
          </cell>
          <cell r="R72">
            <v>-54.56</v>
          </cell>
          <cell r="S72">
            <v>-141.34</v>
          </cell>
          <cell r="T72">
            <v>0</v>
          </cell>
        </row>
        <row r="73">
          <cell r="A73">
            <v>23604</v>
          </cell>
          <cell r="B73" t="str">
            <v>STATION 5_MISC_HYD</v>
          </cell>
          <cell r="C73" t="str">
            <v>GENESE</v>
          </cell>
          <cell r="D73">
            <v>-719.42</v>
          </cell>
          <cell r="E73">
            <v>-1914.5400000000004</v>
          </cell>
          <cell r="F73">
            <v>-1232.8500000000004</v>
          </cell>
          <cell r="G73">
            <v>-825.6400000000001</v>
          </cell>
          <cell r="H73">
            <v>-218.97000000000006</v>
          </cell>
          <cell r="I73">
            <v>197.36999999999998</v>
          </cell>
          <cell r="J73">
            <v>-256.95</v>
          </cell>
          <cell r="K73">
            <v>-115.61</v>
          </cell>
          <cell r="L73">
            <v>-310.70999999999998</v>
          </cell>
          <cell r="M73">
            <v>-182.26999999999998</v>
          </cell>
          <cell r="N73">
            <v>-231.19</v>
          </cell>
          <cell r="O73">
            <v>-55.36</v>
          </cell>
          <cell r="P73">
            <v>-105.98000000000002</v>
          </cell>
          <cell r="Q73">
            <v>-7.4400000000000333</v>
          </cell>
          <cell r="R73">
            <v>-54.75</v>
          </cell>
          <cell r="S73">
            <v>-142.45999999999998</v>
          </cell>
          <cell r="T73">
            <v>0</v>
          </cell>
        </row>
        <row r="74">
          <cell r="A74">
            <v>23606</v>
          </cell>
          <cell r="B74" t="str">
            <v>OSWEGO___5</v>
          </cell>
          <cell r="C74" t="str">
            <v>CENTRL</v>
          </cell>
          <cell r="D74">
            <v>-1221.3399999999999</v>
          </cell>
          <cell r="E74">
            <v>-1179.0800000000002</v>
          </cell>
          <cell r="F74">
            <v>-4324.74</v>
          </cell>
          <cell r="G74">
            <v>-1413.75</v>
          </cell>
          <cell r="H74">
            <v>-135.14000000000001</v>
          </cell>
          <cell r="I74">
            <v>-752</v>
          </cell>
          <cell r="J74">
            <v>-161.05000000000001</v>
          </cell>
          <cell r="K74">
            <v>-83.96</v>
          </cell>
          <cell r="L74">
            <v>-189.37000000000006</v>
          </cell>
          <cell r="M74">
            <v>-131.18</v>
          </cell>
          <cell r="N74">
            <v>-132.53</v>
          </cell>
          <cell r="O74">
            <v>-26.96</v>
          </cell>
          <cell r="P74">
            <v>-105.86000000000001</v>
          </cell>
          <cell r="Q74">
            <v>-71.709999999999994</v>
          </cell>
          <cell r="R74">
            <v>-22.04</v>
          </cell>
          <cell r="S74">
            <v>-101.12</v>
          </cell>
          <cell r="T74">
            <v>0</v>
          </cell>
        </row>
        <row r="75">
          <cell r="A75">
            <v>23607</v>
          </cell>
          <cell r="B75" t="str">
            <v>GRAHMSVILLE___HY</v>
          </cell>
          <cell r="C75" t="str">
            <v>HUD VL</v>
          </cell>
          <cell r="D75">
            <v>-5492.92</v>
          </cell>
          <cell r="E75">
            <v>-17029.200000000004</v>
          </cell>
          <cell r="F75">
            <v>-10345.449999999997</v>
          </cell>
          <cell r="G75">
            <v>-11378.889999999998</v>
          </cell>
          <cell r="H75">
            <v>-2180.2800000000002</v>
          </cell>
          <cell r="I75">
            <v>-215.69</v>
          </cell>
          <cell r="J75">
            <v>-1973.94</v>
          </cell>
          <cell r="K75">
            <v>-511.40000000000003</v>
          </cell>
          <cell r="L75">
            <v>-2177.77</v>
          </cell>
          <cell r="M75">
            <v>-1355.1200000000003</v>
          </cell>
          <cell r="N75">
            <v>-2165.3499999999995</v>
          </cell>
          <cell r="O75">
            <v>-598.78</v>
          </cell>
          <cell r="P75">
            <v>-2256.4700000000003</v>
          </cell>
          <cell r="Q75">
            <v>-3096.09</v>
          </cell>
          <cell r="R75">
            <v>-1144.69</v>
          </cell>
          <cell r="S75">
            <v>-1158.8000000000004</v>
          </cell>
          <cell r="T75">
            <v>11.360000000000001</v>
          </cell>
        </row>
        <row r="76">
          <cell r="A76">
            <v>23608</v>
          </cell>
          <cell r="B76" t="str">
            <v>NEVERSINK___HYD</v>
          </cell>
          <cell r="C76" t="str">
            <v>HUD VL</v>
          </cell>
          <cell r="D76">
            <v>-5482.6000000000013</v>
          </cell>
          <cell r="E76">
            <v>-16976.329999999998</v>
          </cell>
          <cell r="F76">
            <v>-10317.98</v>
          </cell>
          <cell r="G76">
            <v>-11343.58</v>
          </cell>
          <cell r="H76">
            <v>-2168.2499999999995</v>
          </cell>
          <cell r="I76">
            <v>-213.17000000000004</v>
          </cell>
          <cell r="J76">
            <v>-1966.56</v>
          </cell>
          <cell r="K76">
            <v>-514.36</v>
          </cell>
          <cell r="L76">
            <v>-2169.5900000000006</v>
          </cell>
          <cell r="M76">
            <v>-1349.6000000000001</v>
          </cell>
          <cell r="N76">
            <v>-2156.91</v>
          </cell>
          <cell r="O76">
            <v>-596.51</v>
          </cell>
          <cell r="P76">
            <v>-2256.5700000000002</v>
          </cell>
          <cell r="Q76">
            <v>-3087.45</v>
          </cell>
          <cell r="R76">
            <v>-1140.4099999999996</v>
          </cell>
          <cell r="S76">
            <v>-1155.6800000000007</v>
          </cell>
          <cell r="T76">
            <v>11.520000000000001</v>
          </cell>
        </row>
        <row r="77">
          <cell r="A77">
            <v>23609</v>
          </cell>
          <cell r="B77" t="str">
            <v>STURGEON_POOL_HYD</v>
          </cell>
          <cell r="C77" t="str">
            <v>HUD VL</v>
          </cell>
          <cell r="D77">
            <v>-6872.6900000000014</v>
          </cell>
          <cell r="E77">
            <v>-20231.16</v>
          </cell>
          <cell r="F77">
            <v>-12764.25</v>
          </cell>
          <cell r="G77">
            <v>-13327.56</v>
          </cell>
          <cell r="H77">
            <v>-2749.6899999999996</v>
          </cell>
          <cell r="I77">
            <v>-471.5</v>
          </cell>
          <cell r="J77">
            <v>-2347.34</v>
          </cell>
          <cell r="K77">
            <v>-653.97</v>
          </cell>
          <cell r="L77">
            <v>-2570.1799999999998</v>
          </cell>
          <cell r="M77">
            <v>-1610.5199999999998</v>
          </cell>
          <cell r="N77">
            <v>-2635.9299999999994</v>
          </cell>
          <cell r="O77">
            <v>-711.99</v>
          </cell>
          <cell r="P77">
            <v>-2098.5</v>
          </cell>
          <cell r="Q77">
            <v>-3742.55</v>
          </cell>
          <cell r="R77">
            <v>-1500.1200000000001</v>
          </cell>
          <cell r="S77">
            <v>-1514.67</v>
          </cell>
          <cell r="T77">
            <v>-0.39</v>
          </cell>
        </row>
        <row r="78">
          <cell r="A78">
            <v>23610</v>
          </cell>
          <cell r="B78" t="str">
            <v>DASHVILLE___HYD</v>
          </cell>
          <cell r="C78" t="str">
            <v>HUD VL</v>
          </cell>
          <cell r="D78">
            <v>-6925.39</v>
          </cell>
          <cell r="E78">
            <v>-20377.099999999995</v>
          </cell>
          <cell r="F78">
            <v>-12854.480000000003</v>
          </cell>
          <cell r="G78">
            <v>-13394.31</v>
          </cell>
          <cell r="H78">
            <v>-2756.4299999999994</v>
          </cell>
          <cell r="I78">
            <v>-471.57000000000005</v>
          </cell>
          <cell r="J78">
            <v>-2356.7399999999998</v>
          </cell>
          <cell r="K78">
            <v>-656.74</v>
          </cell>
          <cell r="L78">
            <v>-2580.27</v>
          </cell>
          <cell r="M78">
            <v>-1616.1499999999996</v>
          </cell>
          <cell r="N78">
            <v>-2649.9800000000009</v>
          </cell>
          <cell r="O78">
            <v>-715.88</v>
          </cell>
          <cell r="P78">
            <v>-2161.5700000000006</v>
          </cell>
          <cell r="Q78">
            <v>-3770.0400000000004</v>
          </cell>
          <cell r="R78">
            <v>-1502.3800000000003</v>
          </cell>
          <cell r="S78">
            <v>-1507.25</v>
          </cell>
          <cell r="T78">
            <v>-0.36</v>
          </cell>
        </row>
        <row r="79">
          <cell r="A79">
            <v>23611</v>
          </cell>
          <cell r="B79" t="str">
            <v>COXSACKIE___GT</v>
          </cell>
          <cell r="C79" t="str">
            <v>HUD VL</v>
          </cell>
          <cell r="D79">
            <v>-7349.8300000000008</v>
          </cell>
          <cell r="E79">
            <v>-21173.45</v>
          </cell>
          <cell r="F79">
            <v>-13142.879999999996</v>
          </cell>
          <cell r="G79">
            <v>-13018.310000000003</v>
          </cell>
          <cell r="H79">
            <v>-2788.1800000000003</v>
          </cell>
          <cell r="I79">
            <v>-580.79</v>
          </cell>
          <cell r="J79">
            <v>-2560.33</v>
          </cell>
          <cell r="K79">
            <v>-701.66000000000008</v>
          </cell>
          <cell r="L79">
            <v>-2783.7000000000003</v>
          </cell>
          <cell r="M79">
            <v>-1756.87</v>
          </cell>
          <cell r="N79">
            <v>-2721.93</v>
          </cell>
          <cell r="O79">
            <v>-738.93</v>
          </cell>
          <cell r="P79">
            <v>-2078.4300000000003</v>
          </cell>
          <cell r="Q79">
            <v>-2949.98</v>
          </cell>
          <cell r="R79">
            <v>-1113.5999999999999</v>
          </cell>
          <cell r="S79">
            <v>-1615.4000000000003</v>
          </cell>
          <cell r="T79">
            <v>-2.0499999999999998</v>
          </cell>
        </row>
        <row r="80">
          <cell r="A80">
            <v>23612</v>
          </cell>
          <cell r="B80" t="str">
            <v>SOUTH CAIRO___GT</v>
          </cell>
          <cell r="C80" t="str">
            <v>HUD VL</v>
          </cell>
          <cell r="D80">
            <v>-7349.8300000000008</v>
          </cell>
          <cell r="E80">
            <v>-21173.45</v>
          </cell>
          <cell r="F80">
            <v>-13142.879999999996</v>
          </cell>
          <cell r="G80">
            <v>-13018.310000000003</v>
          </cell>
          <cell r="H80">
            <v>-2788.1800000000003</v>
          </cell>
          <cell r="I80">
            <v>-580.79</v>
          </cell>
          <cell r="J80">
            <v>-2560.33</v>
          </cell>
          <cell r="K80">
            <v>-701.66000000000008</v>
          </cell>
          <cell r="L80">
            <v>-2783.7000000000003</v>
          </cell>
          <cell r="M80">
            <v>-1756.87</v>
          </cell>
          <cell r="N80">
            <v>-2721.93</v>
          </cell>
          <cell r="O80">
            <v>-738.93</v>
          </cell>
          <cell r="P80">
            <v>-2078.4300000000003</v>
          </cell>
          <cell r="Q80">
            <v>-2949.98</v>
          </cell>
          <cell r="R80">
            <v>-1113.5999999999999</v>
          </cell>
          <cell r="S80">
            <v>-1615.4000000000003</v>
          </cell>
          <cell r="T80">
            <v>-2.0499999999999998</v>
          </cell>
        </row>
        <row r="81">
          <cell r="A81">
            <v>23613</v>
          </cell>
          <cell r="B81" t="str">
            <v>OSWEGO___6</v>
          </cell>
          <cell r="C81" t="str">
            <v>CENTRL</v>
          </cell>
          <cell r="D81">
            <v>-1221.3399999999999</v>
          </cell>
          <cell r="E81">
            <v>-1179.0800000000002</v>
          </cell>
          <cell r="F81">
            <v>-4324.74</v>
          </cell>
          <cell r="G81">
            <v>-1413.75</v>
          </cell>
          <cell r="H81">
            <v>-135.14000000000001</v>
          </cell>
          <cell r="I81">
            <v>-752</v>
          </cell>
          <cell r="J81">
            <v>-161.05000000000001</v>
          </cell>
          <cell r="K81">
            <v>-83.96</v>
          </cell>
          <cell r="L81">
            <v>-189.37000000000006</v>
          </cell>
          <cell r="M81">
            <v>-131.18</v>
          </cell>
          <cell r="N81">
            <v>-132.53</v>
          </cell>
          <cell r="O81">
            <v>-26.96</v>
          </cell>
          <cell r="P81">
            <v>-105.86000000000001</v>
          </cell>
          <cell r="Q81">
            <v>-71.709999999999994</v>
          </cell>
          <cell r="R81">
            <v>-22.04</v>
          </cell>
          <cell r="S81">
            <v>-101.12</v>
          </cell>
          <cell r="T81">
            <v>0</v>
          </cell>
        </row>
        <row r="82">
          <cell r="A82">
            <v>23614</v>
          </cell>
          <cell r="B82" t="str">
            <v>GLENWOOD___5</v>
          </cell>
          <cell r="C82" t="str">
            <v>LONGIL</v>
          </cell>
          <cell r="D82">
            <v>-12911.840000000002</v>
          </cell>
          <cell r="E82">
            <v>-25251.85</v>
          </cell>
          <cell r="F82">
            <v>-17944.010000000006</v>
          </cell>
          <cell r="G82">
            <v>-19601.630000000008</v>
          </cell>
          <cell r="H82">
            <v>-8010.99</v>
          </cell>
          <cell r="I82">
            <v>-2083.4</v>
          </cell>
          <cell r="J82">
            <v>-2550.1200000000003</v>
          </cell>
          <cell r="K82">
            <v>-3492.92</v>
          </cell>
          <cell r="L82">
            <v>-19467.36</v>
          </cell>
          <cell r="M82">
            <v>-5178.12</v>
          </cell>
          <cell r="N82">
            <v>-5252.6900000000005</v>
          </cell>
          <cell r="O82">
            <v>-5581.6999999999989</v>
          </cell>
          <cell r="P82">
            <v>-7327.5299999999988</v>
          </cell>
          <cell r="Q82">
            <v>-8393.0600000000013</v>
          </cell>
          <cell r="R82">
            <v>-6238.9500000000016</v>
          </cell>
          <cell r="S82">
            <v>-6765.3099999999986</v>
          </cell>
          <cell r="T82">
            <v>-2757.57</v>
          </cell>
        </row>
        <row r="83">
          <cell r="A83">
            <v>23616</v>
          </cell>
          <cell r="B83" t="str">
            <v>PORT_JEFF_4</v>
          </cell>
          <cell r="C83" t="str">
            <v>LONGIL</v>
          </cell>
          <cell r="D83">
            <v>-12873.420000000002</v>
          </cell>
          <cell r="E83">
            <v>-24804.300000000003</v>
          </cell>
          <cell r="F83">
            <v>-17807.220000000005</v>
          </cell>
          <cell r="G83">
            <v>-19309.170000000002</v>
          </cell>
          <cell r="H83">
            <v>-7760.5599999999977</v>
          </cell>
          <cell r="I83">
            <v>-1714.0899999999997</v>
          </cell>
          <cell r="J83">
            <v>-2302.8900000000003</v>
          </cell>
          <cell r="K83">
            <v>-868.35</v>
          </cell>
          <cell r="L83">
            <v>-18271.829999999998</v>
          </cell>
          <cell r="M83">
            <v>-5124.84</v>
          </cell>
          <cell r="N83">
            <v>-5235.420000000001</v>
          </cell>
          <cell r="O83">
            <v>-5575.4</v>
          </cell>
          <cell r="P83">
            <v>-7245.9499999999989</v>
          </cell>
          <cell r="Q83">
            <v>-8227.2099999999991</v>
          </cell>
          <cell r="R83">
            <v>-5722.7499999999991</v>
          </cell>
          <cell r="S83">
            <v>-6104.31</v>
          </cell>
          <cell r="T83">
            <v>-2382.75</v>
          </cell>
        </row>
        <row r="84">
          <cell r="A84">
            <v>23617</v>
          </cell>
          <cell r="B84" t="str">
            <v>GOWANUS_GT 2_GRP</v>
          </cell>
          <cell r="C84" t="str">
            <v>N.Y.C.</v>
          </cell>
          <cell r="D84">
            <v>0</v>
          </cell>
          <cell r="E84">
            <v>-13464.950000000003</v>
          </cell>
          <cell r="F84">
            <v>-14232.990000000002</v>
          </cell>
          <cell r="G84">
            <v>-17387.620000000003</v>
          </cell>
          <cell r="H84">
            <v>-5168.0899999999992</v>
          </cell>
          <cell r="I84">
            <v>-1216.98</v>
          </cell>
          <cell r="J84">
            <v>-2978.3199999999997</v>
          </cell>
          <cell r="K84">
            <v>-6861.45</v>
          </cell>
          <cell r="L84">
            <v>-3503.9199999999996</v>
          </cell>
          <cell r="M84">
            <v>-5190.25</v>
          </cell>
          <cell r="N84">
            <v>-5361.33</v>
          </cell>
          <cell r="O84">
            <v>-6407.2</v>
          </cell>
          <cell r="P84">
            <v>-6669.3199999999979</v>
          </cell>
          <cell r="Q84">
            <v>-12434.819999999998</v>
          </cell>
          <cell r="R84">
            <v>-8309.4500000000007</v>
          </cell>
          <cell r="S84">
            <v>-3608.78</v>
          </cell>
          <cell r="T84">
            <v>-694.2700000000001</v>
          </cell>
        </row>
        <row r="85">
          <cell r="A85">
            <v>23618</v>
          </cell>
          <cell r="B85" t="str">
            <v>GOWANUS_GT 3_GRP</v>
          </cell>
          <cell r="C85" t="str">
            <v>N.Y.C.</v>
          </cell>
          <cell r="D85">
            <v>0</v>
          </cell>
          <cell r="E85">
            <v>-13464.950000000003</v>
          </cell>
          <cell r="F85">
            <v>-14232.990000000002</v>
          </cell>
          <cell r="G85">
            <v>-17387.620000000003</v>
          </cell>
          <cell r="H85">
            <v>-5168.0899999999992</v>
          </cell>
          <cell r="I85">
            <v>-1216.98</v>
          </cell>
          <cell r="J85">
            <v>-2978.3199999999997</v>
          </cell>
          <cell r="K85">
            <v>-6861.45</v>
          </cell>
          <cell r="L85">
            <v>-3503.9199999999996</v>
          </cell>
          <cell r="M85">
            <v>-5190.25</v>
          </cell>
          <cell r="N85">
            <v>-5361.33</v>
          </cell>
          <cell r="O85">
            <v>-6407.2</v>
          </cell>
          <cell r="P85">
            <v>-6669.3199999999979</v>
          </cell>
          <cell r="Q85">
            <v>-12434.819999999998</v>
          </cell>
          <cell r="R85">
            <v>-8309.4500000000007</v>
          </cell>
          <cell r="S85">
            <v>-3608.78</v>
          </cell>
          <cell r="T85">
            <v>-694.2700000000001</v>
          </cell>
        </row>
        <row r="86">
          <cell r="A86">
            <v>23619</v>
          </cell>
          <cell r="B86" t="str">
            <v>BEEBEE_GT_13</v>
          </cell>
          <cell r="C86" t="str">
            <v>GENESE</v>
          </cell>
          <cell r="D86">
            <v>-723.5</v>
          </cell>
          <cell r="E86">
            <v>-1919.63</v>
          </cell>
          <cell r="F86">
            <v>-1233.5400000000002</v>
          </cell>
          <cell r="G86">
            <v>-829.73</v>
          </cell>
          <cell r="H86">
            <v>-218.87000000000006</v>
          </cell>
          <cell r="I86">
            <v>197.36999999999998</v>
          </cell>
          <cell r="J86">
            <v>-259.03000000000003</v>
          </cell>
          <cell r="K86">
            <v>-115.61</v>
          </cell>
          <cell r="L86">
            <v>-311.98</v>
          </cell>
          <cell r="M86">
            <v>-182.74999999999997</v>
          </cell>
          <cell r="N86">
            <v>-231.71</v>
          </cell>
          <cell r="O86">
            <v>-55.36</v>
          </cell>
          <cell r="P86">
            <v>-107.09</v>
          </cell>
          <cell r="Q86">
            <v>-7.4200000000000088</v>
          </cell>
          <cell r="R86">
            <v>-54.75</v>
          </cell>
          <cell r="S86">
            <v>-142.49999999999997</v>
          </cell>
          <cell r="T86">
            <v>0</v>
          </cell>
        </row>
        <row r="87">
          <cell r="A87">
            <v>23620</v>
          </cell>
          <cell r="B87" t="str">
            <v>HUDAV+59+74_TH_GRP</v>
          </cell>
          <cell r="C87" t="str">
            <v>N.Y.C.</v>
          </cell>
          <cell r="D87">
            <v>0</v>
          </cell>
          <cell r="E87">
            <v>-12978.639999999998</v>
          </cell>
          <cell r="F87">
            <v>-13033.080000000002</v>
          </cell>
          <cell r="G87">
            <v>-14253.350000000002</v>
          </cell>
          <cell r="H87">
            <v>-3030.2300000000009</v>
          </cell>
          <cell r="I87">
            <v>-1083.23</v>
          </cell>
          <cell r="J87">
            <v>-2359.2299999999996</v>
          </cell>
          <cell r="K87">
            <v>-1513.17</v>
          </cell>
          <cell r="L87">
            <v>-3731.0200000000004</v>
          </cell>
          <cell r="M87">
            <v>-2244.96</v>
          </cell>
          <cell r="N87">
            <v>-5290.0299999999988</v>
          </cell>
          <cell r="O87">
            <v>-4675.4799999999996</v>
          </cell>
          <cell r="P87">
            <v>-4368.3200000000015</v>
          </cell>
          <cell r="Q87">
            <v>-5315.329999999999</v>
          </cell>
          <cell r="R87">
            <v>-2207.83</v>
          </cell>
          <cell r="S87">
            <v>-2219.4400000000005</v>
          </cell>
          <cell r="T87">
            <v>-435.06</v>
          </cell>
        </row>
        <row r="88">
          <cell r="A88">
            <v>23621</v>
          </cell>
          <cell r="B88" t="str">
            <v>HICKLING___1</v>
          </cell>
          <cell r="C88" t="str">
            <v>CENTRL</v>
          </cell>
          <cell r="D88">
            <v>-1583.6499999999999</v>
          </cell>
          <cell r="E88">
            <v>-4379.6600000000008</v>
          </cell>
          <cell r="F88">
            <v>-3413.67</v>
          </cell>
          <cell r="G88">
            <v>-3867.2500000000009</v>
          </cell>
          <cell r="H88">
            <v>-432.84000000000003</v>
          </cell>
          <cell r="I88">
            <v>-16.259999999999998</v>
          </cell>
          <cell r="J88">
            <v>-543.9699999999998</v>
          </cell>
          <cell r="K88">
            <v>-151.54</v>
          </cell>
          <cell r="L88">
            <v>-674.84000000000037</v>
          </cell>
          <cell r="M88">
            <v>-396.28999999999996</v>
          </cell>
          <cell r="N88">
            <v>-496.5</v>
          </cell>
          <cell r="O88">
            <v>-125.70999999999998</v>
          </cell>
          <cell r="P88">
            <v>-413.90999999999991</v>
          </cell>
          <cell r="Q88">
            <v>-409.75</v>
          </cell>
          <cell r="R88">
            <v>-149.39000000000001</v>
          </cell>
          <cell r="S88">
            <v>-402.19</v>
          </cell>
          <cell r="T88">
            <v>0</v>
          </cell>
        </row>
        <row r="89">
          <cell r="A89">
            <v>23622</v>
          </cell>
          <cell r="B89" t="str">
            <v>HICKLING___2</v>
          </cell>
          <cell r="C89" t="str">
            <v>CENTRL</v>
          </cell>
          <cell r="D89">
            <v>-1583.6499999999999</v>
          </cell>
          <cell r="E89">
            <v>-4379.6600000000008</v>
          </cell>
          <cell r="F89">
            <v>-3413.67</v>
          </cell>
          <cell r="G89">
            <v>-3867.2500000000009</v>
          </cell>
          <cell r="H89">
            <v>-432.84000000000003</v>
          </cell>
          <cell r="I89">
            <v>-16.259999999999998</v>
          </cell>
          <cell r="J89">
            <v>-543.9699999999998</v>
          </cell>
          <cell r="K89">
            <v>-151.54</v>
          </cell>
          <cell r="L89">
            <v>-674.84000000000037</v>
          </cell>
          <cell r="M89">
            <v>-396.28999999999996</v>
          </cell>
          <cell r="N89">
            <v>-496.5</v>
          </cell>
          <cell r="O89">
            <v>-125.70999999999998</v>
          </cell>
          <cell r="P89">
            <v>-413.90999999999991</v>
          </cell>
          <cell r="Q89">
            <v>-409.75</v>
          </cell>
          <cell r="R89">
            <v>-149.39000000000001</v>
          </cell>
          <cell r="S89">
            <v>-402.19</v>
          </cell>
          <cell r="T89">
            <v>0</v>
          </cell>
        </row>
        <row r="90">
          <cell r="A90">
            <v>23625</v>
          </cell>
          <cell r="B90" t="str">
            <v>JENNISON___1</v>
          </cell>
          <cell r="C90" t="str">
            <v>CENTRL</v>
          </cell>
          <cell r="D90">
            <v>-2184.34</v>
          </cell>
          <cell r="E90">
            <v>-5940.5100000000011</v>
          </cell>
          <cell r="F90">
            <v>-4370.0699999999988</v>
          </cell>
          <cell r="G90">
            <v>-4629.12</v>
          </cell>
          <cell r="H90">
            <v>-577.66000000000008</v>
          </cell>
          <cell r="I90">
            <v>-108.62</v>
          </cell>
          <cell r="J90">
            <v>-714.53</v>
          </cell>
          <cell r="K90">
            <v>-218.86000000000004</v>
          </cell>
          <cell r="L90">
            <v>-932.87</v>
          </cell>
          <cell r="M90">
            <v>-527.21999999999991</v>
          </cell>
          <cell r="N90">
            <v>-693.09</v>
          </cell>
          <cell r="O90">
            <v>-191.25000000000006</v>
          </cell>
          <cell r="P90">
            <v>-586.28999999999985</v>
          </cell>
          <cell r="Q90">
            <v>-756.23</v>
          </cell>
          <cell r="R90">
            <v>-210.85000000000002</v>
          </cell>
          <cell r="S90">
            <v>-519.91</v>
          </cell>
          <cell r="T90">
            <v>0</v>
          </cell>
        </row>
        <row r="91">
          <cell r="A91">
            <v>23626</v>
          </cell>
          <cell r="B91" t="str">
            <v>JENNISON___2</v>
          </cell>
          <cell r="C91" t="str">
            <v>CENTRL</v>
          </cell>
          <cell r="D91">
            <v>-2184.34</v>
          </cell>
          <cell r="E91">
            <v>-5940.5100000000011</v>
          </cell>
          <cell r="F91">
            <v>-4370.0699999999988</v>
          </cell>
          <cell r="G91">
            <v>-4629.12</v>
          </cell>
          <cell r="H91">
            <v>-577.66000000000008</v>
          </cell>
          <cell r="I91">
            <v>-108.62</v>
          </cell>
          <cell r="J91">
            <v>-714.53</v>
          </cell>
          <cell r="K91">
            <v>-218.86000000000004</v>
          </cell>
          <cell r="L91">
            <v>-932.87</v>
          </cell>
          <cell r="M91">
            <v>-527.21999999999991</v>
          </cell>
          <cell r="N91">
            <v>-693.09</v>
          </cell>
          <cell r="O91">
            <v>-191.25000000000006</v>
          </cell>
          <cell r="P91">
            <v>-586.28999999999985</v>
          </cell>
          <cell r="Q91">
            <v>-756.23</v>
          </cell>
          <cell r="R91">
            <v>-210.85000000000002</v>
          </cell>
          <cell r="S91">
            <v>-519.91</v>
          </cell>
          <cell r="T91">
            <v>0</v>
          </cell>
        </row>
        <row r="92">
          <cell r="A92">
            <v>23627</v>
          </cell>
          <cell r="B92" t="str">
            <v>NEG CENTRAL___SENECA</v>
          </cell>
          <cell r="C92" t="e">
            <v>#N/A</v>
          </cell>
          <cell r="D92">
            <v>-935.85000000000014</v>
          </cell>
          <cell r="E92">
            <v>-2375.7900000000009</v>
          </cell>
          <cell r="F92">
            <v>-1776.8999999999999</v>
          </cell>
          <cell r="G92">
            <v>-1573.6800000000003</v>
          </cell>
          <cell r="H92">
            <v>-256.04999999999995</v>
          </cell>
          <cell r="I92">
            <v>85.91</v>
          </cell>
          <cell r="J92">
            <v>-312.60999999999996</v>
          </cell>
          <cell r="K92">
            <v>-119.69000000000003</v>
          </cell>
          <cell r="L92">
            <v>-374.91</v>
          </cell>
          <cell r="M92">
            <v>-218.28</v>
          </cell>
          <cell r="N92">
            <v>-277.22999999999996</v>
          </cell>
          <cell r="O92">
            <v>-67.42</v>
          </cell>
          <cell r="P92">
            <v>-178.49000000000004</v>
          </cell>
          <cell r="Q92">
            <v>-106.58</v>
          </cell>
          <cell r="R92">
            <v>-77.330000000000013</v>
          </cell>
          <cell r="S92">
            <v>-197.31000000000003</v>
          </cell>
          <cell r="T92">
            <v>0</v>
          </cell>
        </row>
        <row r="93">
          <cell r="A93">
            <v>23628</v>
          </cell>
          <cell r="B93" t="str">
            <v>NEG NORTH___PLATTSBURG</v>
          </cell>
          <cell r="C93" t="str">
            <v>NORTH</v>
          </cell>
          <cell r="D93">
            <v>1203.3400000000006</v>
          </cell>
          <cell r="E93">
            <v>1209.2500000000002</v>
          </cell>
          <cell r="F93">
            <v>1897.9199999999998</v>
          </cell>
          <cell r="G93">
            <v>596</v>
          </cell>
          <cell r="H93">
            <v>1133.7500000000002</v>
          </cell>
          <cell r="I93">
            <v>15.829999999999997</v>
          </cell>
          <cell r="J93">
            <v>172.72000000000003</v>
          </cell>
          <cell r="K93">
            <v>33.420000000000009</v>
          </cell>
          <cell r="L93">
            <v>128.73000000000002</v>
          </cell>
          <cell r="M93">
            <v>87.35</v>
          </cell>
          <cell r="N93">
            <v>100.23000000000002</v>
          </cell>
          <cell r="O93">
            <v>85.789999999999992</v>
          </cell>
          <cell r="P93">
            <v>8.4500000000000099</v>
          </cell>
          <cell r="Q93">
            <v>89.07</v>
          </cell>
          <cell r="R93">
            <v>11.45</v>
          </cell>
          <cell r="S93">
            <v>87.09</v>
          </cell>
          <cell r="T93">
            <v>0.84</v>
          </cell>
        </row>
        <row r="94">
          <cell r="A94">
            <v>23629</v>
          </cell>
          <cell r="B94" t="str">
            <v>MILLIKEN___DIESEL</v>
          </cell>
          <cell r="C94" t="str">
            <v>CENTRL</v>
          </cell>
          <cell r="D94">
            <v>-1135.1600000000001</v>
          </cell>
          <cell r="E94">
            <v>-2907.31</v>
          </cell>
          <cell r="F94">
            <v>-2543.2300000000009</v>
          </cell>
          <cell r="G94">
            <v>-2175.8200000000002</v>
          </cell>
          <cell r="H94">
            <v>-295.95999999999992</v>
          </cell>
          <cell r="I94">
            <v>-19.420000000000009</v>
          </cell>
          <cell r="J94">
            <v>-365.29000000000008</v>
          </cell>
          <cell r="K94">
            <v>-130.81</v>
          </cell>
          <cell r="L94">
            <v>-452.91</v>
          </cell>
          <cell r="M94">
            <v>-262.93</v>
          </cell>
          <cell r="N94">
            <v>-332.52999999999992</v>
          </cell>
          <cell r="O94">
            <v>-83.960000000000008</v>
          </cell>
          <cell r="P94">
            <v>-233.32</v>
          </cell>
          <cell r="Q94">
            <v>-192.76000000000002</v>
          </cell>
          <cell r="R94">
            <v>-94.38</v>
          </cell>
          <cell r="S94">
            <v>-242.99999999999997</v>
          </cell>
          <cell r="T94">
            <v>0</v>
          </cell>
        </row>
        <row r="95">
          <cell r="A95">
            <v>23632</v>
          </cell>
          <cell r="B95" t="str">
            <v>LOVETT___3</v>
          </cell>
          <cell r="C95" t="str">
            <v>HUD VL</v>
          </cell>
          <cell r="D95">
            <v>-6621.8200000000006</v>
          </cell>
          <cell r="E95">
            <v>-20081.849999999999</v>
          </cell>
          <cell r="F95">
            <v>-12673.760000000002</v>
          </cell>
          <cell r="G95">
            <v>-13906.569999999998</v>
          </cell>
          <cell r="H95">
            <v>-2246.25</v>
          </cell>
          <cell r="I95">
            <v>1055.3699999999999</v>
          </cell>
          <cell r="J95">
            <v>-2236.1</v>
          </cell>
          <cell r="K95">
            <v>-343.19000000000005</v>
          </cell>
          <cell r="L95">
            <v>-2442.37</v>
          </cell>
          <cell r="M95">
            <v>-1548.16</v>
          </cell>
          <cell r="N95">
            <v>-1885.43</v>
          </cell>
          <cell r="O95">
            <v>-472.51</v>
          </cell>
          <cell r="P95">
            <v>-3005.380000000001</v>
          </cell>
          <cell r="Q95">
            <v>-3971.0499999999997</v>
          </cell>
          <cell r="R95">
            <v>-1461.1999999999998</v>
          </cell>
          <cell r="S95">
            <v>-1259.7799999999997</v>
          </cell>
          <cell r="T95">
            <v>112.60000000000001</v>
          </cell>
        </row>
        <row r="96">
          <cell r="A96">
            <v>23633</v>
          </cell>
          <cell r="B96" t="str">
            <v>NM MOHAWK___NUG</v>
          </cell>
          <cell r="C96" t="str">
            <v>MHK VL</v>
          </cell>
          <cell r="D96">
            <v>145.48000000000002</v>
          </cell>
          <cell r="E96">
            <v>174.64999999999998</v>
          </cell>
          <cell r="F96">
            <v>11.75</v>
          </cell>
          <cell r="G96">
            <v>230.65</v>
          </cell>
          <cell r="H96">
            <v>-12.770000000000003</v>
          </cell>
          <cell r="I96">
            <v>4.5500000000000007</v>
          </cell>
          <cell r="J96">
            <v>61.430000000000007</v>
          </cell>
          <cell r="K96">
            <v>12.08</v>
          </cell>
          <cell r="L96">
            <v>44.269999999999982</v>
          </cell>
          <cell r="M96">
            <v>38.049999999999997</v>
          </cell>
          <cell r="N96">
            <v>44.030000000000008</v>
          </cell>
          <cell r="O96">
            <v>8.7099999999999991</v>
          </cell>
          <cell r="P96">
            <v>35.050000000000004</v>
          </cell>
          <cell r="Q96">
            <v>63.209999999999987</v>
          </cell>
          <cell r="R96">
            <v>21.07</v>
          </cell>
          <cell r="S96">
            <v>36.290000000000006</v>
          </cell>
          <cell r="T96">
            <v>-0.04</v>
          </cell>
        </row>
        <row r="97">
          <cell r="A97">
            <v>23634</v>
          </cell>
          <cell r="B97" t="str">
            <v>NM CENTRAL___NUG</v>
          </cell>
          <cell r="C97" t="str">
            <v>CENTRL</v>
          </cell>
          <cell r="D97">
            <v>-597.66999999999996</v>
          </cell>
          <cell r="E97">
            <v>-1170.8399999999997</v>
          </cell>
          <cell r="F97">
            <v>-1905.29</v>
          </cell>
          <cell r="G97">
            <v>-797.41</v>
          </cell>
          <cell r="H97">
            <v>-45.01</v>
          </cell>
          <cell r="I97">
            <v>-140.95000000000002</v>
          </cell>
          <cell r="J97">
            <v>-143.88999999999999</v>
          </cell>
          <cell r="K97">
            <v>-79.159999999999982</v>
          </cell>
          <cell r="L97">
            <v>-174.44</v>
          </cell>
          <cell r="M97">
            <v>-108.33000000000001</v>
          </cell>
          <cell r="N97">
            <v>-118.01000000000002</v>
          </cell>
          <cell r="O97">
            <v>-20.010000000000002</v>
          </cell>
          <cell r="P97">
            <v>-94.27</v>
          </cell>
          <cell r="Q97">
            <v>19.449999999999985</v>
          </cell>
          <cell r="R97">
            <v>-20.290000000000003</v>
          </cell>
          <cell r="S97">
            <v>-92.6</v>
          </cell>
          <cell r="T97">
            <v>0.06</v>
          </cell>
        </row>
        <row r="98">
          <cell r="A98">
            <v>23637</v>
          </cell>
          <cell r="B98" t="str">
            <v>IP CORINTH___2</v>
          </cell>
          <cell r="C98" t="str">
            <v>CAPITL</v>
          </cell>
          <cell r="D98">
            <v>0</v>
          </cell>
          <cell r="E98">
            <v>0</v>
          </cell>
          <cell r="F98">
            <v>-7200.31</v>
          </cell>
          <cell r="G98">
            <v>-12783.980000000003</v>
          </cell>
          <cell r="H98">
            <v>-2901.5600000000004</v>
          </cell>
          <cell r="I98">
            <v>-718.14</v>
          </cell>
          <cell r="J98">
            <v>-3065.5200000000004</v>
          </cell>
          <cell r="K98">
            <v>-794.43</v>
          </cell>
          <cell r="L98">
            <v>-3261.0399999999995</v>
          </cell>
          <cell r="M98">
            <v>-2096.4799999999996</v>
          </cell>
          <cell r="N98">
            <v>-2839.99</v>
          </cell>
          <cell r="O98">
            <v>-809.6</v>
          </cell>
          <cell r="P98">
            <v>-2333.0500000000006</v>
          </cell>
          <cell r="Q98">
            <v>-1445.83</v>
          </cell>
          <cell r="R98">
            <v>-377.34999999999997</v>
          </cell>
          <cell r="S98">
            <v>-1900.0300000000002</v>
          </cell>
          <cell r="T98">
            <v>-1.52</v>
          </cell>
        </row>
        <row r="99">
          <cell r="A99">
            <v>23639</v>
          </cell>
          <cell r="B99" t="str">
            <v>HILLBURN___GT</v>
          </cell>
          <cell r="C99" t="str">
            <v>HUD VL</v>
          </cell>
          <cell r="D99">
            <v>-6600.21</v>
          </cell>
          <cell r="E99">
            <v>-19992.440000000002</v>
          </cell>
          <cell r="F99">
            <v>-12621.27</v>
          </cell>
          <cell r="G99">
            <v>-13825.780000000004</v>
          </cell>
          <cell r="H99">
            <v>-2271.0899999999997</v>
          </cell>
          <cell r="I99">
            <v>928.51</v>
          </cell>
          <cell r="J99">
            <v>-2227.42</v>
          </cell>
          <cell r="K99">
            <v>-366.55000000000007</v>
          </cell>
          <cell r="L99">
            <v>-2424.2199999999993</v>
          </cell>
          <cell r="M99">
            <v>-1541.52</v>
          </cell>
          <cell r="N99">
            <v>-1908.77</v>
          </cell>
          <cell r="O99">
            <v>-480.76</v>
          </cell>
          <cell r="P99">
            <v>-2963.7599999999998</v>
          </cell>
          <cell r="Q99">
            <v>-3953.39</v>
          </cell>
          <cell r="R99">
            <v>-1458.1</v>
          </cell>
          <cell r="S99">
            <v>-1266.1699999999996</v>
          </cell>
          <cell r="T99">
            <v>104.91999999999999</v>
          </cell>
        </row>
        <row r="100">
          <cell r="A100">
            <v>23640</v>
          </cell>
          <cell r="B100" t="str">
            <v>SHOEMAKER___GT</v>
          </cell>
          <cell r="C100" t="str">
            <v>HUD VL</v>
          </cell>
          <cell r="D100">
            <v>-6591.8300000000008</v>
          </cell>
          <cell r="E100">
            <v>-19909.41</v>
          </cell>
          <cell r="F100">
            <v>-12565.6</v>
          </cell>
          <cell r="G100">
            <v>-13676.989999999998</v>
          </cell>
          <cell r="H100">
            <v>-2317.0300000000002</v>
          </cell>
          <cell r="I100">
            <v>740.1400000000001</v>
          </cell>
          <cell r="J100">
            <v>-2220.79</v>
          </cell>
          <cell r="K100">
            <v>-402.44000000000005</v>
          </cell>
          <cell r="L100">
            <v>-2422.6299999999987</v>
          </cell>
          <cell r="M100">
            <v>-1536.2000000000003</v>
          </cell>
          <cell r="N100">
            <v>-1994.6000000000001</v>
          </cell>
          <cell r="O100">
            <v>-510.29999999999995</v>
          </cell>
          <cell r="P100">
            <v>-2896.7099999999991</v>
          </cell>
          <cell r="Q100">
            <v>-3921.6099999999997</v>
          </cell>
          <cell r="R100">
            <v>-1456.4999999999998</v>
          </cell>
          <cell r="S100">
            <v>-1283.1199999999999</v>
          </cell>
          <cell r="T100">
            <v>88.669999999999987</v>
          </cell>
        </row>
        <row r="101">
          <cell r="A101">
            <v>23641</v>
          </cell>
          <cell r="B101" t="str">
            <v>MONGAUP___HYD</v>
          </cell>
          <cell r="C101" t="str">
            <v>HUD VL</v>
          </cell>
          <cell r="D101">
            <v>-6591.8300000000008</v>
          </cell>
          <cell r="E101">
            <v>-19909.41</v>
          </cell>
          <cell r="F101">
            <v>-12565.6</v>
          </cell>
          <cell r="G101">
            <v>-13676.989999999998</v>
          </cell>
          <cell r="H101">
            <v>-2317.0300000000002</v>
          </cell>
          <cell r="I101">
            <v>740.1400000000001</v>
          </cell>
          <cell r="J101">
            <v>-2220.79</v>
          </cell>
          <cell r="K101">
            <v>-402.44000000000005</v>
          </cell>
          <cell r="L101">
            <v>-2422.6299999999987</v>
          </cell>
          <cell r="M101">
            <v>-1536.2000000000003</v>
          </cell>
          <cell r="N101">
            <v>-1994.6000000000001</v>
          </cell>
          <cell r="O101">
            <v>-510.29999999999995</v>
          </cell>
          <cell r="P101">
            <v>-2896.7099999999991</v>
          </cell>
          <cell r="Q101">
            <v>-3921.6099999999997</v>
          </cell>
          <cell r="R101">
            <v>-1456.4999999999998</v>
          </cell>
          <cell r="S101">
            <v>-1283.1199999999999</v>
          </cell>
          <cell r="T101">
            <v>88.669999999999987</v>
          </cell>
        </row>
        <row r="102">
          <cell r="A102">
            <v>23642</v>
          </cell>
          <cell r="B102" t="str">
            <v>LOVETT___4</v>
          </cell>
          <cell r="C102" t="str">
            <v>HUD VL</v>
          </cell>
          <cell r="D102">
            <v>-6622.5300000000016</v>
          </cell>
          <cell r="E102">
            <v>-20085.009999999998</v>
          </cell>
          <cell r="F102">
            <v>-12683.36</v>
          </cell>
          <cell r="G102">
            <v>-13906.629999999997</v>
          </cell>
          <cell r="H102">
            <v>-2244.66</v>
          </cell>
          <cell r="I102">
            <v>1062.3</v>
          </cell>
          <cell r="J102">
            <v>-2236.5099999999998</v>
          </cell>
          <cell r="K102">
            <v>-341.66</v>
          </cell>
          <cell r="L102">
            <v>-2442.5799999999995</v>
          </cell>
          <cell r="M102">
            <v>-1548.22</v>
          </cell>
          <cell r="N102">
            <v>-1884.9899999999998</v>
          </cell>
          <cell r="O102">
            <v>-472.32999999999993</v>
          </cell>
          <cell r="P102">
            <v>-3006.23</v>
          </cell>
          <cell r="Q102">
            <v>-3969.8199999999997</v>
          </cell>
          <cell r="R102">
            <v>-1460.9499999999996</v>
          </cell>
          <cell r="S102">
            <v>-1259.3099999999997</v>
          </cell>
          <cell r="T102">
            <v>112.91000000000001</v>
          </cell>
        </row>
        <row r="103">
          <cell r="A103">
            <v>23643</v>
          </cell>
          <cell r="B103" t="str">
            <v>NM CAPITAL___NUG</v>
          </cell>
          <cell r="C103" t="str">
            <v>CAPITL</v>
          </cell>
          <cell r="D103">
            <v>0</v>
          </cell>
          <cell r="E103">
            <v>-13274.660000000002</v>
          </cell>
          <cell r="F103">
            <v>-13573.480000000001</v>
          </cell>
          <cell r="G103">
            <v>-12256.390000000001</v>
          </cell>
          <cell r="H103">
            <v>-2794.6699999999996</v>
          </cell>
          <cell r="I103">
            <v>-701.5</v>
          </cell>
          <cell r="J103">
            <v>-2940.3200000000006</v>
          </cell>
          <cell r="K103">
            <v>-774.37</v>
          </cell>
          <cell r="L103">
            <v>-3155.5199999999986</v>
          </cell>
          <cell r="M103">
            <v>-2021.3000000000004</v>
          </cell>
          <cell r="N103">
            <v>-2736.0000000000005</v>
          </cell>
          <cell r="O103">
            <v>-771.2600000000001</v>
          </cell>
          <cell r="P103">
            <v>-2197.98</v>
          </cell>
          <cell r="Q103">
            <v>-1290.76</v>
          </cell>
          <cell r="R103">
            <v>-307.95</v>
          </cell>
          <cell r="S103">
            <v>-1835.7599999999998</v>
          </cell>
          <cell r="T103">
            <v>-1.68</v>
          </cell>
        </row>
        <row r="104">
          <cell r="A104">
            <v>23644</v>
          </cell>
          <cell r="B104" t="str">
            <v>HQ_GEN_CEDARS</v>
          </cell>
          <cell r="C104" t="str">
            <v>NORTH</v>
          </cell>
          <cell r="D104">
            <v>865.56</v>
          </cell>
          <cell r="E104">
            <v>426.28999999999996</v>
          </cell>
          <cell r="F104">
            <v>1325.6200000000001</v>
          </cell>
          <cell r="G104">
            <v>275.71000000000004</v>
          </cell>
          <cell r="H104">
            <v>1062.18</v>
          </cell>
          <cell r="I104">
            <v>36.69</v>
          </cell>
          <cell r="J104">
            <v>60.059999999999995</v>
          </cell>
          <cell r="K104">
            <v>11.29</v>
          </cell>
          <cell r="L104">
            <v>38.189999999999991</v>
          </cell>
          <cell r="M104">
            <v>33.85</v>
          </cell>
          <cell r="N104">
            <v>29.669999999999995</v>
          </cell>
          <cell r="O104">
            <v>70.250000000000014</v>
          </cell>
          <cell r="P104">
            <v>18.779999999999998</v>
          </cell>
          <cell r="Q104">
            <v>59.75</v>
          </cell>
          <cell r="R104">
            <v>9.1600000000000019</v>
          </cell>
          <cell r="S104">
            <v>31</v>
          </cell>
          <cell r="T104">
            <v>0.84</v>
          </cell>
        </row>
        <row r="105">
          <cell r="A105">
            <v>23645</v>
          </cell>
          <cell r="B105" t="str">
            <v>NEG CAPITAL___MECHNVIL</v>
          </cell>
          <cell r="C105" t="str">
            <v>CAPITL</v>
          </cell>
          <cell r="D105">
            <v>-8157.64</v>
          </cell>
          <cell r="E105">
            <v>-22785.64</v>
          </cell>
          <cell r="F105">
            <v>-13649.440000000004</v>
          </cell>
          <cell r="G105">
            <v>-12342.460000000001</v>
          </cell>
          <cell r="H105">
            <v>-2809.58</v>
          </cell>
          <cell r="I105">
            <v>-704.99</v>
          </cell>
          <cell r="J105">
            <v>-2959.58</v>
          </cell>
          <cell r="K105">
            <v>-777.28999999999985</v>
          </cell>
          <cell r="L105">
            <v>-3171.96</v>
          </cell>
          <cell r="M105">
            <v>-2033.13</v>
          </cell>
          <cell r="N105">
            <v>-2751.46</v>
          </cell>
          <cell r="O105">
            <v>-777.96999999999991</v>
          </cell>
          <cell r="P105">
            <v>-2225.7599999999998</v>
          </cell>
          <cell r="Q105">
            <v>-1319.1799999999998</v>
          </cell>
          <cell r="R105">
            <v>-313.17</v>
          </cell>
          <cell r="S105">
            <v>-1845.7299999999998</v>
          </cell>
          <cell r="T105">
            <v>-1.68</v>
          </cell>
        </row>
        <row r="106">
          <cell r="A106">
            <v>23646</v>
          </cell>
          <cell r="B106" t="str">
            <v>RANKINE____</v>
          </cell>
          <cell r="C106" t="str">
            <v>WEST</v>
          </cell>
          <cell r="D106">
            <v>-1008.7399999999999</v>
          </cell>
          <cell r="E106">
            <v>-3297.99</v>
          </cell>
          <cell r="F106">
            <v>-2576.4900000000002</v>
          </cell>
          <cell r="G106">
            <v>-2604.37</v>
          </cell>
          <cell r="H106">
            <v>-296.22000000000003</v>
          </cell>
          <cell r="I106">
            <v>150.32999999999998</v>
          </cell>
          <cell r="J106">
            <v>-360.03999999999996</v>
          </cell>
          <cell r="K106">
            <v>-126.57000000000001</v>
          </cell>
          <cell r="L106">
            <v>-436.12000000000012</v>
          </cell>
          <cell r="M106">
            <v>-255.23</v>
          </cell>
          <cell r="N106">
            <v>-324.49999999999994</v>
          </cell>
          <cell r="O106">
            <v>-79.41</v>
          </cell>
          <cell r="P106">
            <v>-120.82999999999998</v>
          </cell>
          <cell r="Q106">
            <v>-139.46999999999997</v>
          </cell>
          <cell r="R106">
            <v>-89.27000000000001</v>
          </cell>
          <cell r="S106">
            <v>-399.79999999999995</v>
          </cell>
          <cell r="T106">
            <v>0</v>
          </cell>
        </row>
        <row r="107">
          <cell r="A107">
            <v>23647</v>
          </cell>
          <cell r="B107" t="str">
            <v>HEMPSTEAD____</v>
          </cell>
          <cell r="C107" t="str">
            <v>LONGIL</v>
          </cell>
          <cell r="D107">
            <v>-12910.769999999999</v>
          </cell>
          <cell r="E107">
            <v>-25090.799999999999</v>
          </cell>
          <cell r="F107">
            <v>-17893.000000000004</v>
          </cell>
          <cell r="G107">
            <v>-19488.21</v>
          </cell>
          <cell r="H107">
            <v>-8101.989999999998</v>
          </cell>
          <cell r="I107">
            <v>-1975.75</v>
          </cell>
          <cell r="J107">
            <v>-2490.8500000000004</v>
          </cell>
          <cell r="K107">
            <v>-2942.51</v>
          </cell>
          <cell r="L107">
            <v>-19425.22</v>
          </cell>
          <cell r="M107">
            <v>-5178.51</v>
          </cell>
          <cell r="N107">
            <v>-5245.4600000000009</v>
          </cell>
          <cell r="O107">
            <v>-5581.59</v>
          </cell>
          <cell r="P107">
            <v>-7323.22</v>
          </cell>
          <cell r="Q107">
            <v>-8319.9499999999989</v>
          </cell>
          <cell r="R107">
            <v>-6010.1399999999994</v>
          </cell>
          <cell r="S107">
            <v>-6518</v>
          </cell>
          <cell r="T107">
            <v>-2722.47</v>
          </cell>
        </row>
        <row r="108">
          <cell r="A108">
            <v>23650</v>
          </cell>
          <cell r="B108" t="str">
            <v>NORTHPORT___4</v>
          </cell>
          <cell r="C108" t="str">
            <v>LONGIL</v>
          </cell>
          <cell r="D108">
            <v>-11545.36</v>
          </cell>
          <cell r="E108">
            <v>-23978.73</v>
          </cell>
          <cell r="F108">
            <v>-17802.309999999998</v>
          </cell>
          <cell r="G108">
            <v>-19279.560000000009</v>
          </cell>
          <cell r="H108">
            <v>-7684.6199999999981</v>
          </cell>
          <cell r="I108">
            <v>-1646.51</v>
          </cell>
          <cell r="J108">
            <v>-2158.5199999999995</v>
          </cell>
          <cell r="K108">
            <v>-567.51000000000033</v>
          </cell>
          <cell r="L108">
            <v>-18205.090000000004</v>
          </cell>
          <cell r="M108">
            <v>-4676.04</v>
          </cell>
          <cell r="N108">
            <v>-5236.0400000000009</v>
          </cell>
          <cell r="O108">
            <v>-5536.6600000000008</v>
          </cell>
          <cell r="P108">
            <v>-6280.2500000000009</v>
          </cell>
          <cell r="Q108">
            <v>-7617.0300000000016</v>
          </cell>
          <cell r="R108">
            <v>-5326.6</v>
          </cell>
          <cell r="S108">
            <v>-3648.8500000000004</v>
          </cell>
          <cell r="T108">
            <v>-2231.599999999999</v>
          </cell>
        </row>
        <row r="109">
          <cell r="A109">
            <v>23651</v>
          </cell>
          <cell r="B109" t="str">
            <v>HQ_GEN_CHAT DC</v>
          </cell>
          <cell r="C109" t="str">
            <v>HQ</v>
          </cell>
          <cell r="D109">
            <v>257.7</v>
          </cell>
          <cell r="E109">
            <v>103.08</v>
          </cell>
          <cell r="F109">
            <v>911.6</v>
          </cell>
          <cell r="G109">
            <v>572.59</v>
          </cell>
          <cell r="H109">
            <v>439.42000000000007</v>
          </cell>
          <cell r="I109">
            <v>1435.4899999999998</v>
          </cell>
          <cell r="J109">
            <v>63.15</v>
          </cell>
          <cell r="K109">
            <v>137.68</v>
          </cell>
          <cell r="L109">
            <v>58.299999999999976</v>
          </cell>
          <cell r="M109">
            <v>5.0199999999999996</v>
          </cell>
          <cell r="N109">
            <v>319.54000000000002</v>
          </cell>
          <cell r="O109">
            <v>287.81</v>
          </cell>
          <cell r="P109">
            <v>131.52000000000001</v>
          </cell>
          <cell r="Q109">
            <v>418.81000000000006</v>
          </cell>
          <cell r="R109">
            <v>312.65000000000003</v>
          </cell>
          <cell r="S109">
            <v>1217.8899999999999</v>
          </cell>
          <cell r="T109">
            <v>59.339999999999982</v>
          </cell>
        </row>
        <row r="110">
          <cell r="A110">
            <v>23652</v>
          </cell>
          <cell r="B110" t="str">
            <v>ROCHESTER_9_IC</v>
          </cell>
          <cell r="C110" t="str">
            <v>GENESE</v>
          </cell>
          <cell r="D110">
            <v>-731.06</v>
          </cell>
          <cell r="E110">
            <v>-1935.8000000000002</v>
          </cell>
          <cell r="F110">
            <v>-1249.0999999999999</v>
          </cell>
          <cell r="G110">
            <v>-825.84000000000015</v>
          </cell>
          <cell r="H110">
            <v>-221.46</v>
          </cell>
          <cell r="I110">
            <v>197.02999999999997</v>
          </cell>
          <cell r="J110">
            <v>-261.33000000000004</v>
          </cell>
          <cell r="K110">
            <v>-116.17999999999999</v>
          </cell>
          <cell r="L110">
            <v>-315.97000000000008</v>
          </cell>
          <cell r="M110">
            <v>-184.93999999999997</v>
          </cell>
          <cell r="N110">
            <v>-234.43000000000004</v>
          </cell>
          <cell r="O110">
            <v>-55.900000000000006</v>
          </cell>
          <cell r="P110">
            <v>-111.85000000000001</v>
          </cell>
          <cell r="Q110">
            <v>-12.519999999999992</v>
          </cell>
          <cell r="R110">
            <v>-64.72</v>
          </cell>
          <cell r="S110">
            <v>-144.27000000000001</v>
          </cell>
          <cell r="T110">
            <v>0</v>
          </cell>
        </row>
        <row r="111">
          <cell r="A111">
            <v>23653</v>
          </cell>
          <cell r="B111" t="str">
            <v>PEEKSKILL____</v>
          </cell>
          <cell r="C111" t="str">
            <v>MILLWD</v>
          </cell>
          <cell r="D111">
            <v>-6774.18</v>
          </cell>
          <cell r="E111">
            <v>-20724.63</v>
          </cell>
          <cell r="F111">
            <v>-12935.58</v>
          </cell>
          <cell r="G111">
            <v>-14186.550000000001</v>
          </cell>
          <cell r="H111">
            <v>-3029.2400000000002</v>
          </cell>
          <cell r="I111">
            <v>-900.42000000000019</v>
          </cell>
          <cell r="J111">
            <v>-2277.86</v>
          </cell>
          <cell r="K111">
            <v>-945.07999999999993</v>
          </cell>
          <cell r="L111">
            <v>-2497.3300000000008</v>
          </cell>
          <cell r="M111">
            <v>-1592.6299999999999</v>
          </cell>
          <cell r="N111">
            <v>-1793.6099999999992</v>
          </cell>
          <cell r="O111">
            <v>-433.37999999999988</v>
          </cell>
          <cell r="P111">
            <v>-3393.150000000001</v>
          </cell>
          <cell r="Q111">
            <v>-4154.21</v>
          </cell>
          <cell r="R111">
            <v>-1576.8700000000001</v>
          </cell>
          <cell r="S111">
            <v>-1227.47</v>
          </cell>
          <cell r="T111">
            <v>139.6</v>
          </cell>
        </row>
        <row r="112">
          <cell r="A112">
            <v>23654</v>
          </cell>
          <cell r="B112" t="str">
            <v>ASHOKAN____</v>
          </cell>
          <cell r="C112" t="str">
            <v>HUD VL</v>
          </cell>
          <cell r="D112">
            <v>-7183.81</v>
          </cell>
          <cell r="E112">
            <v>-20824.21</v>
          </cell>
          <cell r="F112">
            <v>-13081.199999999999</v>
          </cell>
          <cell r="G112">
            <v>-13269.359999999997</v>
          </cell>
          <cell r="H112">
            <v>-2794.8700000000008</v>
          </cell>
          <cell r="I112">
            <v>-539.37</v>
          </cell>
          <cell r="J112">
            <v>-2470.3099999999995</v>
          </cell>
          <cell r="K112">
            <v>-684.72000000000025</v>
          </cell>
          <cell r="L112">
            <v>-2695.6499999999992</v>
          </cell>
          <cell r="M112">
            <v>-1695.42</v>
          </cell>
          <cell r="N112">
            <v>-2719.29</v>
          </cell>
          <cell r="O112">
            <v>-737.75999999999988</v>
          </cell>
          <cell r="P112">
            <v>-2019.9099999999999</v>
          </cell>
          <cell r="Q112">
            <v>-3423.0200000000009</v>
          </cell>
          <cell r="R112">
            <v>-1343.48</v>
          </cell>
          <cell r="S112">
            <v>-1576.0600000000002</v>
          </cell>
          <cell r="T112">
            <v>-7.57</v>
          </cell>
        </row>
        <row r="113">
          <cell r="A113">
            <v>23655</v>
          </cell>
          <cell r="B113" t="str">
            <v>KENSICO____</v>
          </cell>
          <cell r="C113" t="str">
            <v>DUNWOD</v>
          </cell>
          <cell r="D113">
            <v>-6818</v>
          </cell>
          <cell r="E113">
            <v>-20850.739999999998</v>
          </cell>
          <cell r="F113">
            <v>-13013.2</v>
          </cell>
          <cell r="G113">
            <v>-14252.910000000002</v>
          </cell>
          <cell r="H113">
            <v>-3037.6399999999994</v>
          </cell>
          <cell r="I113">
            <v>-1128.52</v>
          </cell>
          <cell r="J113">
            <v>-2294.06</v>
          </cell>
          <cell r="K113">
            <v>-959.09000000000015</v>
          </cell>
          <cell r="L113">
            <v>-2517.8000000000002</v>
          </cell>
          <cell r="M113">
            <v>-1610.1</v>
          </cell>
          <cell r="N113">
            <v>-1944.6500000000005</v>
          </cell>
          <cell r="O113">
            <v>-608.30999999999995</v>
          </cell>
          <cell r="P113">
            <v>-3773.190000000001</v>
          </cell>
          <cell r="Q113">
            <v>-4263.01</v>
          </cell>
          <cell r="R113">
            <v>-1587.9699999999996</v>
          </cell>
          <cell r="S113">
            <v>-1183.3399999999999</v>
          </cell>
          <cell r="T113">
            <v>167.39</v>
          </cell>
        </row>
        <row r="114">
          <cell r="A114">
            <v>23656</v>
          </cell>
          <cell r="B114" t="str">
            <v>LIPA_MISC_IPP</v>
          </cell>
          <cell r="C114" t="str">
            <v>LONGIL</v>
          </cell>
          <cell r="D114">
            <v>-12873.420000000002</v>
          </cell>
          <cell r="E114">
            <v>-24803.820000000003</v>
          </cell>
          <cell r="F114">
            <v>-17807.220000000005</v>
          </cell>
          <cell r="G114">
            <v>-19309.180000000004</v>
          </cell>
          <cell r="H114">
            <v>-7760.8399999999983</v>
          </cell>
          <cell r="I114">
            <v>-1714.1399999999994</v>
          </cell>
          <cell r="J114">
            <v>-2302.7900000000004</v>
          </cell>
          <cell r="K114">
            <v>-868.07999999999993</v>
          </cell>
          <cell r="L114">
            <v>-18271.7</v>
          </cell>
          <cell r="M114">
            <v>-5125.13</v>
          </cell>
          <cell r="N114">
            <v>-5235.420000000001</v>
          </cell>
          <cell r="O114">
            <v>-5575.4</v>
          </cell>
          <cell r="P114">
            <v>-7247.2699999999995</v>
          </cell>
          <cell r="Q114">
            <v>-8227.44</v>
          </cell>
          <cell r="R114">
            <v>-5722.7499999999991</v>
          </cell>
          <cell r="S114">
            <v>-6105.2100000000009</v>
          </cell>
          <cell r="T114">
            <v>-2382.75</v>
          </cell>
        </row>
        <row r="115">
          <cell r="A115">
            <v>23657</v>
          </cell>
          <cell r="B115" t="str">
            <v>HUDSON AVE_GT_5</v>
          </cell>
          <cell r="C115" t="str">
            <v>N.Y.C.</v>
          </cell>
          <cell r="D115">
            <v>-6825.57</v>
          </cell>
          <cell r="E115">
            <v>-20890.810000000005</v>
          </cell>
          <cell r="F115">
            <v>-13032.130000000003</v>
          </cell>
          <cell r="G115">
            <v>-14252.62</v>
          </cell>
          <cell r="H115">
            <v>-3030.63</v>
          </cell>
          <cell r="I115">
            <v>-1084.73</v>
          </cell>
          <cell r="J115">
            <v>-2363.0699999999997</v>
          </cell>
          <cell r="K115">
            <v>-1574.0400000000002</v>
          </cell>
          <cell r="L115">
            <v>-3731.0200000000004</v>
          </cell>
          <cell r="M115">
            <v>-2244.96</v>
          </cell>
          <cell r="N115">
            <v>-5290.0299999999988</v>
          </cell>
          <cell r="O115">
            <v>-4675.4799999999996</v>
          </cell>
          <cell r="P115">
            <v>-4368.3200000000015</v>
          </cell>
          <cell r="Q115">
            <v>-5315.329999999999</v>
          </cell>
          <cell r="R115">
            <v>-2207.83</v>
          </cell>
          <cell r="S115">
            <v>-2219.4400000000005</v>
          </cell>
          <cell r="T115">
            <v>-435.06</v>
          </cell>
        </row>
        <row r="116">
          <cell r="A116">
            <v>23659</v>
          </cell>
          <cell r="B116" t="str">
            <v>INDIAN POINT_GT_2</v>
          </cell>
          <cell r="C116" t="str">
            <v>MILLWD</v>
          </cell>
          <cell r="D116">
            <v>-6774.18</v>
          </cell>
          <cell r="E116">
            <v>-20724.63</v>
          </cell>
          <cell r="F116">
            <v>-12935.58</v>
          </cell>
          <cell r="G116">
            <v>-14186.550000000001</v>
          </cell>
          <cell r="H116">
            <v>-3029.2400000000002</v>
          </cell>
          <cell r="I116">
            <v>-900.42000000000019</v>
          </cell>
          <cell r="J116">
            <v>-2277.86</v>
          </cell>
          <cell r="K116">
            <v>-945.07999999999993</v>
          </cell>
          <cell r="L116">
            <v>-2497.3300000000008</v>
          </cell>
          <cell r="M116">
            <v>-1592.6299999999999</v>
          </cell>
          <cell r="N116">
            <v>-1793.6099999999992</v>
          </cell>
          <cell r="O116">
            <v>-433.37999999999988</v>
          </cell>
          <cell r="P116">
            <v>-3393.150000000001</v>
          </cell>
          <cell r="Q116">
            <v>-4154.21</v>
          </cell>
          <cell r="R116">
            <v>-1576.8700000000001</v>
          </cell>
          <cell r="S116">
            <v>-1227.47</v>
          </cell>
          <cell r="T116">
            <v>139.6</v>
          </cell>
        </row>
        <row r="117">
          <cell r="A117">
            <v>23660</v>
          </cell>
          <cell r="B117" t="str">
            <v>EAST RIVER___6</v>
          </cell>
          <cell r="C117" t="str">
            <v>N.Y.C.</v>
          </cell>
          <cell r="D117">
            <v>-6825.57</v>
          </cell>
          <cell r="E117">
            <v>-20890.810000000005</v>
          </cell>
          <cell r="F117">
            <v>-13032.130000000003</v>
          </cell>
          <cell r="G117">
            <v>-14252.62</v>
          </cell>
          <cell r="H117">
            <v>-3030.63</v>
          </cell>
          <cell r="I117">
            <v>-1084.73</v>
          </cell>
          <cell r="J117">
            <v>-2363.02</v>
          </cell>
          <cell r="K117">
            <v>-1574.2</v>
          </cell>
          <cell r="L117">
            <v>-3729.9300000000003</v>
          </cell>
          <cell r="M117">
            <v>-2235.6699999999996</v>
          </cell>
          <cell r="N117">
            <v>-5291.8099999999995</v>
          </cell>
          <cell r="O117">
            <v>-5893.1200000000008</v>
          </cell>
          <cell r="P117">
            <v>-4368.2700000000013</v>
          </cell>
          <cell r="Q117">
            <v>-5314.98</v>
          </cell>
          <cell r="R117">
            <v>-2207.9100000000003</v>
          </cell>
          <cell r="S117">
            <v>-2219.6100000000006</v>
          </cell>
          <cell r="T117">
            <v>-435.52000000000004</v>
          </cell>
        </row>
        <row r="118">
          <cell r="A118">
            <v>23662</v>
          </cell>
          <cell r="B118" t="str">
            <v>ASTORIA 5-9____</v>
          </cell>
          <cell r="C118" t="str">
            <v>N.Y.C.</v>
          </cell>
          <cell r="D118">
            <v>-7988.0300000000007</v>
          </cell>
          <cell r="E118">
            <v>-22056.829999999994</v>
          </cell>
          <cell r="F118">
            <v>-14232.990000000002</v>
          </cell>
          <cell r="G118">
            <v>-17387.620000000003</v>
          </cell>
          <cell r="H118">
            <v>-5168.0899999999992</v>
          </cell>
          <cell r="I118">
            <v>-1216.98</v>
          </cell>
          <cell r="J118">
            <v>-2978.3199999999997</v>
          </cell>
          <cell r="K118">
            <v>-6861.45</v>
          </cell>
          <cell r="L118">
            <v>-3503.9199999999996</v>
          </cell>
          <cell r="M118">
            <v>-5190.25</v>
          </cell>
          <cell r="N118">
            <v>-5361.33</v>
          </cell>
          <cell r="O118">
            <v>-6407.2</v>
          </cell>
          <cell r="P118">
            <v>-6675.1699999999983</v>
          </cell>
          <cell r="Q118">
            <v>-12438.849999999999</v>
          </cell>
          <cell r="R118">
            <v>-8309.4500000000007</v>
          </cell>
          <cell r="S118">
            <v>-3580.19</v>
          </cell>
          <cell r="T118">
            <v>-694.2600000000001</v>
          </cell>
        </row>
        <row r="119">
          <cell r="A119">
            <v>23663</v>
          </cell>
          <cell r="B119" t="str">
            <v>ASTRIA 10-13____</v>
          </cell>
          <cell r="C119" t="str">
            <v>N.Y.C.</v>
          </cell>
          <cell r="D119">
            <v>-7988.0300000000007</v>
          </cell>
          <cell r="E119">
            <v>-22056.829999999994</v>
          </cell>
          <cell r="F119">
            <v>-14232.990000000002</v>
          </cell>
          <cell r="G119">
            <v>-17387.620000000003</v>
          </cell>
          <cell r="H119">
            <v>-5168.0899999999992</v>
          </cell>
          <cell r="I119">
            <v>-1216.98</v>
          </cell>
          <cell r="J119">
            <v>-2978.3199999999997</v>
          </cell>
          <cell r="K119">
            <v>-6861.45</v>
          </cell>
          <cell r="L119">
            <v>-3503.9199999999996</v>
          </cell>
          <cell r="M119">
            <v>-5190.25</v>
          </cell>
          <cell r="N119">
            <v>-5361.33</v>
          </cell>
          <cell r="O119">
            <v>-6407.2</v>
          </cell>
          <cell r="P119">
            <v>-6669.3199999999979</v>
          </cell>
          <cell r="Q119">
            <v>-12434.819999999998</v>
          </cell>
          <cell r="R119">
            <v>-8309.4500000000007</v>
          </cell>
          <cell r="S119">
            <v>-3585.42</v>
          </cell>
          <cell r="T119">
            <v>-694.2600000000001</v>
          </cell>
        </row>
        <row r="120">
          <cell r="A120">
            <v>23667</v>
          </cell>
          <cell r="B120" t="str">
            <v>RAVNSWD 8-11____</v>
          </cell>
          <cell r="C120" t="str">
            <v>N.Y.C.</v>
          </cell>
          <cell r="D120">
            <v>-6418.78</v>
          </cell>
          <cell r="E120">
            <v>-20895.97</v>
          </cell>
          <cell r="F120">
            <v>-13033.080000000002</v>
          </cell>
          <cell r="G120">
            <v>-14253.350000000002</v>
          </cell>
          <cell r="H120">
            <v>-3030.2300000000009</v>
          </cell>
          <cell r="I120">
            <v>-980.1600000000002</v>
          </cell>
          <cell r="J120">
            <v>-2359.2299999999996</v>
          </cell>
          <cell r="K120">
            <v>-1513.17</v>
          </cell>
          <cell r="L120">
            <v>-2440.7999999999997</v>
          </cell>
          <cell r="M120">
            <v>-2318.7699999999995</v>
          </cell>
          <cell r="N120">
            <v>-5206.1100000000015</v>
          </cell>
          <cell r="O120">
            <v>-4948.0700000000006</v>
          </cell>
          <cell r="P120">
            <v>-4490.170000000001</v>
          </cell>
          <cell r="Q120">
            <v>-5362.7</v>
          </cell>
          <cell r="R120">
            <v>-2220.8799999999997</v>
          </cell>
          <cell r="S120">
            <v>-2163.6599999999994</v>
          </cell>
          <cell r="T120">
            <v>-404.79</v>
          </cell>
        </row>
        <row r="121">
          <cell r="A121">
            <v>23687</v>
          </cell>
          <cell r="B121" t="str">
            <v>INDIAN PT_GT_GRP</v>
          </cell>
          <cell r="C121" t="str">
            <v>MILLWD</v>
          </cell>
          <cell r="D121">
            <v>0</v>
          </cell>
          <cell r="E121">
            <v>-12858.300000000001</v>
          </cell>
          <cell r="F121">
            <v>-12935.58</v>
          </cell>
          <cell r="G121">
            <v>-14186.550000000001</v>
          </cell>
          <cell r="H121">
            <v>-3029.2400000000002</v>
          </cell>
          <cell r="I121">
            <v>-900.42000000000019</v>
          </cell>
          <cell r="J121">
            <v>-2277.86</v>
          </cell>
          <cell r="K121">
            <v>-945.07999999999993</v>
          </cell>
          <cell r="L121">
            <v>-2497.3300000000008</v>
          </cell>
          <cell r="M121">
            <v>-1592.6299999999999</v>
          </cell>
          <cell r="N121">
            <v>-1793.6099999999992</v>
          </cell>
          <cell r="O121">
            <v>-433.37999999999988</v>
          </cell>
          <cell r="P121">
            <v>-3393.150000000001</v>
          </cell>
          <cell r="Q121">
            <v>-4154.21</v>
          </cell>
          <cell r="R121">
            <v>-1576.8700000000001</v>
          </cell>
          <cell r="S121">
            <v>-1227.47</v>
          </cell>
          <cell r="T121">
            <v>139.6</v>
          </cell>
        </row>
        <row r="122">
          <cell r="A122">
            <v>23688</v>
          </cell>
          <cell r="B122" t="str">
            <v>GLENWOOD_IC_2_G1</v>
          </cell>
          <cell r="C122" t="str">
            <v>LONGIL</v>
          </cell>
          <cell r="D122">
            <v>-12898.49</v>
          </cell>
          <cell r="E122">
            <v>-25639.98</v>
          </cell>
          <cell r="F122">
            <v>-18072.260000000006</v>
          </cell>
          <cell r="G122">
            <v>-19884.04</v>
          </cell>
          <cell r="H122">
            <v>-7550.2900000000009</v>
          </cell>
          <cell r="I122">
            <v>-2205.34</v>
          </cell>
          <cell r="J122">
            <v>-2660.4600000000005</v>
          </cell>
          <cell r="K122">
            <v>-4156.67</v>
          </cell>
          <cell r="L122">
            <v>-19068.780000000002</v>
          </cell>
          <cell r="M122">
            <v>-5149.9300000000012</v>
          </cell>
          <cell r="N122">
            <v>-5271.6</v>
          </cell>
          <cell r="O122">
            <v>-5579.24</v>
          </cell>
          <cell r="P122">
            <v>-7320.22</v>
          </cell>
          <cell r="Q122">
            <v>-8590.5500000000011</v>
          </cell>
          <cell r="R122">
            <v>-6842.8900000000021</v>
          </cell>
          <cell r="S122">
            <v>-7380.1100000000006</v>
          </cell>
          <cell r="T122">
            <v>-2711.8099999999995</v>
          </cell>
        </row>
        <row r="123">
          <cell r="A123">
            <v>23689</v>
          </cell>
          <cell r="B123" t="str">
            <v>GLENWOOD_IC_3_G1</v>
          </cell>
          <cell r="C123" t="str">
            <v>LONGIL</v>
          </cell>
          <cell r="D123">
            <v>-12898.49</v>
          </cell>
          <cell r="E123">
            <v>-25639.98</v>
          </cell>
          <cell r="F123">
            <v>-18072.260000000006</v>
          </cell>
          <cell r="G123">
            <v>-19884.04</v>
          </cell>
          <cell r="H123">
            <v>-7550.2900000000009</v>
          </cell>
          <cell r="I123">
            <v>-2205.34</v>
          </cell>
          <cell r="J123">
            <v>-2660.4600000000005</v>
          </cell>
          <cell r="K123">
            <v>-4156.67</v>
          </cell>
          <cell r="L123">
            <v>-19068.780000000002</v>
          </cell>
          <cell r="M123">
            <v>-5149.9300000000012</v>
          </cell>
          <cell r="N123">
            <v>-5271.6</v>
          </cell>
          <cell r="O123">
            <v>-5579.24</v>
          </cell>
          <cell r="P123">
            <v>-7320.22</v>
          </cell>
          <cell r="Q123">
            <v>-8590.5500000000011</v>
          </cell>
          <cell r="R123">
            <v>-6842.8900000000021</v>
          </cell>
          <cell r="S123">
            <v>-7380.1100000000006</v>
          </cell>
          <cell r="T123">
            <v>-2711.8099999999995</v>
          </cell>
        </row>
        <row r="124">
          <cell r="A124">
            <v>23690</v>
          </cell>
          <cell r="B124" t="str">
            <v>HOLTSVILLE_IC_1</v>
          </cell>
          <cell r="C124" t="str">
            <v>LONGIL</v>
          </cell>
          <cell r="D124">
            <v>-12873.6</v>
          </cell>
          <cell r="E124">
            <v>-24803.020000000004</v>
          </cell>
          <cell r="F124">
            <v>-17807.14</v>
          </cell>
          <cell r="G124">
            <v>-19309.090000000004</v>
          </cell>
          <cell r="H124">
            <v>-7758.6799999999985</v>
          </cell>
          <cell r="I124">
            <v>-1713.6299999999997</v>
          </cell>
          <cell r="J124">
            <v>-2301.9199999999992</v>
          </cell>
          <cell r="K124">
            <v>-864.03999999999985</v>
          </cell>
          <cell r="L124">
            <v>-18269.59</v>
          </cell>
          <cell r="M124">
            <v>-5125.2600000000011</v>
          </cell>
          <cell r="N124">
            <v>-5235.4100000000008</v>
          </cell>
          <cell r="O124">
            <v>-5575.4</v>
          </cell>
          <cell r="P124">
            <v>-7248.33</v>
          </cell>
          <cell r="Q124">
            <v>-8227.56</v>
          </cell>
          <cell r="R124">
            <v>-5722.6099999999988</v>
          </cell>
          <cell r="S124">
            <v>-6105.9800000000005</v>
          </cell>
          <cell r="T124">
            <v>-2381.6</v>
          </cell>
        </row>
        <row r="125">
          <cell r="A125">
            <v>23691</v>
          </cell>
          <cell r="B125" t="str">
            <v>HOLTSVILLE_IC_2</v>
          </cell>
          <cell r="C125" t="str">
            <v>LONGIL</v>
          </cell>
          <cell r="D125">
            <v>-12873.6</v>
          </cell>
          <cell r="E125">
            <v>-24803.020000000004</v>
          </cell>
          <cell r="F125">
            <v>-17807.14</v>
          </cell>
          <cell r="G125">
            <v>-19309.090000000004</v>
          </cell>
          <cell r="H125">
            <v>-7758.6799999999985</v>
          </cell>
          <cell r="I125">
            <v>-1713.6299999999997</v>
          </cell>
          <cell r="J125">
            <v>-2301.9199999999992</v>
          </cell>
          <cell r="K125">
            <v>-864.03999999999985</v>
          </cell>
          <cell r="L125">
            <v>-18269.59</v>
          </cell>
          <cell r="M125">
            <v>-5125.2600000000011</v>
          </cell>
          <cell r="N125">
            <v>-5235.4100000000008</v>
          </cell>
          <cell r="O125">
            <v>-5575.4</v>
          </cell>
          <cell r="P125">
            <v>-7248.33</v>
          </cell>
          <cell r="Q125">
            <v>-8227.56</v>
          </cell>
          <cell r="R125">
            <v>-5722.6099999999988</v>
          </cell>
          <cell r="S125">
            <v>-6105.9800000000005</v>
          </cell>
          <cell r="T125">
            <v>-2381.6</v>
          </cell>
        </row>
        <row r="126">
          <cell r="A126">
            <v>23692</v>
          </cell>
          <cell r="B126" t="str">
            <v>HOLTSVILLE_IC_3</v>
          </cell>
          <cell r="C126" t="str">
            <v>LONGIL</v>
          </cell>
          <cell r="D126">
            <v>-12873.6</v>
          </cell>
          <cell r="E126">
            <v>-24803.020000000004</v>
          </cell>
          <cell r="F126">
            <v>-17807.14</v>
          </cell>
          <cell r="G126">
            <v>-19309.090000000004</v>
          </cell>
          <cell r="H126">
            <v>-7758.6799999999985</v>
          </cell>
          <cell r="I126">
            <v>-1713.6299999999997</v>
          </cell>
          <cell r="J126">
            <v>-2301.9199999999992</v>
          </cell>
          <cell r="K126">
            <v>-864.03999999999985</v>
          </cell>
          <cell r="L126">
            <v>-18269.59</v>
          </cell>
          <cell r="M126">
            <v>-5125.2600000000011</v>
          </cell>
          <cell r="N126">
            <v>-5235.4100000000008</v>
          </cell>
          <cell r="O126">
            <v>-5575.4</v>
          </cell>
          <cell r="P126">
            <v>-7248.33</v>
          </cell>
          <cell r="Q126">
            <v>-8227.56</v>
          </cell>
          <cell r="R126">
            <v>-5722.6099999999988</v>
          </cell>
          <cell r="S126">
            <v>-6105.9800000000005</v>
          </cell>
          <cell r="T126">
            <v>-2381.6</v>
          </cell>
        </row>
        <row r="127">
          <cell r="A127">
            <v>23693</v>
          </cell>
          <cell r="B127" t="str">
            <v>HOLTSVILLE_IC_4</v>
          </cell>
          <cell r="C127" t="str">
            <v>LONGIL</v>
          </cell>
          <cell r="D127">
            <v>-12873.6</v>
          </cell>
          <cell r="E127">
            <v>-24803.020000000004</v>
          </cell>
          <cell r="F127">
            <v>-17807.14</v>
          </cell>
          <cell r="G127">
            <v>-19309.090000000004</v>
          </cell>
          <cell r="H127">
            <v>-7758.6799999999985</v>
          </cell>
          <cell r="I127">
            <v>-1713.6299999999997</v>
          </cell>
          <cell r="J127">
            <v>-2301.9199999999992</v>
          </cell>
          <cell r="K127">
            <v>-864.03999999999985</v>
          </cell>
          <cell r="L127">
            <v>-18269.59</v>
          </cell>
          <cell r="M127">
            <v>-5125.2600000000011</v>
          </cell>
          <cell r="N127">
            <v>-5235.4100000000008</v>
          </cell>
          <cell r="O127">
            <v>-5575.4</v>
          </cell>
          <cell r="P127">
            <v>-7248.33</v>
          </cell>
          <cell r="Q127">
            <v>-8227.56</v>
          </cell>
          <cell r="R127">
            <v>-5722.6099999999988</v>
          </cell>
          <cell r="S127">
            <v>-6105.9800000000005</v>
          </cell>
          <cell r="T127">
            <v>-2381.6</v>
          </cell>
        </row>
        <row r="128">
          <cell r="A128">
            <v>23694</v>
          </cell>
          <cell r="B128" t="str">
            <v>HOLTSVILLE_IC_5</v>
          </cell>
          <cell r="C128" t="str">
            <v>LONGIL</v>
          </cell>
          <cell r="D128">
            <v>-12873.6</v>
          </cell>
          <cell r="E128">
            <v>-24803.020000000004</v>
          </cell>
          <cell r="F128">
            <v>-17807.14</v>
          </cell>
          <cell r="G128">
            <v>-19309.090000000004</v>
          </cell>
          <cell r="H128">
            <v>-7758.6799999999985</v>
          </cell>
          <cell r="I128">
            <v>-1713.6299999999997</v>
          </cell>
          <cell r="J128">
            <v>-2301.9199999999992</v>
          </cell>
          <cell r="K128">
            <v>-864.03999999999985</v>
          </cell>
          <cell r="L128">
            <v>-18269.59</v>
          </cell>
          <cell r="M128">
            <v>-5125.2600000000011</v>
          </cell>
          <cell r="N128">
            <v>-5235.4100000000008</v>
          </cell>
          <cell r="O128">
            <v>-5575.4</v>
          </cell>
          <cell r="P128">
            <v>-7248.33</v>
          </cell>
          <cell r="Q128">
            <v>-8227.56</v>
          </cell>
          <cell r="R128">
            <v>-5722.6099999999988</v>
          </cell>
          <cell r="S128">
            <v>-6105.9800000000005</v>
          </cell>
          <cell r="T128">
            <v>-2381.6</v>
          </cell>
        </row>
        <row r="129">
          <cell r="A129">
            <v>23695</v>
          </cell>
          <cell r="B129" t="str">
            <v>HOLTSVILLE_IC_6</v>
          </cell>
          <cell r="C129" t="str">
            <v>LONGIL</v>
          </cell>
          <cell r="D129">
            <v>-12873.6</v>
          </cell>
          <cell r="E129">
            <v>-24809.989999999998</v>
          </cell>
          <cell r="F129">
            <v>-17808.45</v>
          </cell>
          <cell r="G129">
            <v>-19311.560000000005</v>
          </cell>
          <cell r="H129">
            <v>-7767.8399999999983</v>
          </cell>
          <cell r="I129">
            <v>-1717.4599999999998</v>
          </cell>
          <cell r="J129">
            <v>-2305.2799999999997</v>
          </cell>
          <cell r="K129">
            <v>-899.11000000000013</v>
          </cell>
          <cell r="L129">
            <v>-18289.809999999998</v>
          </cell>
          <cell r="M129">
            <v>-5123.88</v>
          </cell>
          <cell r="N129">
            <v>-5235.59</v>
          </cell>
          <cell r="O129">
            <v>-5575.48</v>
          </cell>
          <cell r="P129">
            <v>-7239.0700000000024</v>
          </cell>
          <cell r="Q129">
            <v>-8228.3000000000011</v>
          </cell>
          <cell r="R129">
            <v>-5726.4</v>
          </cell>
          <cell r="S129">
            <v>-6105.65</v>
          </cell>
          <cell r="T129">
            <v>-2390.4599999999996</v>
          </cell>
        </row>
        <row r="130">
          <cell r="A130">
            <v>23696</v>
          </cell>
          <cell r="B130" t="str">
            <v>HOLTSVILLE_IC_7</v>
          </cell>
          <cell r="C130" t="str">
            <v>LONGIL</v>
          </cell>
          <cell r="D130">
            <v>-12873.6</v>
          </cell>
          <cell r="E130">
            <v>-24809.989999999998</v>
          </cell>
          <cell r="F130">
            <v>-17808.45</v>
          </cell>
          <cell r="G130">
            <v>-19311.560000000005</v>
          </cell>
          <cell r="H130">
            <v>-7767.8399999999983</v>
          </cell>
          <cell r="I130">
            <v>-1717.4599999999998</v>
          </cell>
          <cell r="J130">
            <v>-2305.2799999999997</v>
          </cell>
          <cell r="K130">
            <v>-899.11000000000013</v>
          </cell>
          <cell r="L130">
            <v>-18289.809999999998</v>
          </cell>
          <cell r="M130">
            <v>-5123.88</v>
          </cell>
          <cell r="N130">
            <v>-5235.59</v>
          </cell>
          <cell r="O130">
            <v>-5575.48</v>
          </cell>
          <cell r="P130">
            <v>-7239.0700000000024</v>
          </cell>
          <cell r="Q130">
            <v>-8228.3000000000011</v>
          </cell>
          <cell r="R130">
            <v>-5726.4</v>
          </cell>
          <cell r="S130">
            <v>-6105.65</v>
          </cell>
          <cell r="T130">
            <v>-2390.4599999999996</v>
          </cell>
        </row>
        <row r="131">
          <cell r="A131">
            <v>23697</v>
          </cell>
          <cell r="B131" t="str">
            <v>HOLTSVILLE_IC_8</v>
          </cell>
          <cell r="C131" t="str">
            <v>LONGIL</v>
          </cell>
          <cell r="D131">
            <v>-12873.6</v>
          </cell>
          <cell r="E131">
            <v>-24809.989999999998</v>
          </cell>
          <cell r="F131">
            <v>-17808.45</v>
          </cell>
          <cell r="G131">
            <v>-19311.560000000005</v>
          </cell>
          <cell r="H131">
            <v>-7767.8399999999983</v>
          </cell>
          <cell r="I131">
            <v>-1717.4599999999998</v>
          </cell>
          <cell r="J131">
            <v>-2305.2799999999997</v>
          </cell>
          <cell r="K131">
            <v>-899.11000000000013</v>
          </cell>
          <cell r="L131">
            <v>-18289.809999999998</v>
          </cell>
          <cell r="M131">
            <v>-5123.88</v>
          </cell>
          <cell r="N131">
            <v>-5235.59</v>
          </cell>
          <cell r="O131">
            <v>-5575.48</v>
          </cell>
          <cell r="P131">
            <v>-7239.0700000000024</v>
          </cell>
          <cell r="Q131">
            <v>-8228.3000000000011</v>
          </cell>
          <cell r="R131">
            <v>-5726.4</v>
          </cell>
          <cell r="S131">
            <v>-6105.65</v>
          </cell>
          <cell r="T131">
            <v>-2390.4599999999996</v>
          </cell>
        </row>
        <row r="132">
          <cell r="A132">
            <v>23698</v>
          </cell>
          <cell r="B132" t="str">
            <v>HOLTSVILLE_IC_9</v>
          </cell>
          <cell r="C132" t="str">
            <v>LONGIL</v>
          </cell>
          <cell r="D132">
            <v>-12873.6</v>
          </cell>
          <cell r="E132">
            <v>-24809.989999999998</v>
          </cell>
          <cell r="F132">
            <v>-17808.45</v>
          </cell>
          <cell r="G132">
            <v>-19311.560000000005</v>
          </cell>
          <cell r="H132">
            <v>-7767.8399999999983</v>
          </cell>
          <cell r="I132">
            <v>-1717.4599999999998</v>
          </cell>
          <cell r="J132">
            <v>-2305.2799999999997</v>
          </cell>
          <cell r="K132">
            <v>-899.11000000000013</v>
          </cell>
          <cell r="L132">
            <v>-18289.809999999998</v>
          </cell>
          <cell r="M132">
            <v>-5123.88</v>
          </cell>
          <cell r="N132">
            <v>-5235.59</v>
          </cell>
          <cell r="O132">
            <v>-5575.48</v>
          </cell>
          <cell r="P132">
            <v>-7239.0700000000024</v>
          </cell>
          <cell r="Q132">
            <v>-8228.3000000000011</v>
          </cell>
          <cell r="R132">
            <v>-5726.4</v>
          </cell>
          <cell r="S132">
            <v>-6105.65</v>
          </cell>
          <cell r="T132">
            <v>-2390.4599999999996</v>
          </cell>
        </row>
        <row r="133">
          <cell r="A133">
            <v>23699</v>
          </cell>
          <cell r="B133" t="str">
            <v>HOLTSVILLE_IC_10</v>
          </cell>
          <cell r="C133" t="str">
            <v>LONGIL</v>
          </cell>
          <cell r="D133">
            <v>-12873.6</v>
          </cell>
          <cell r="E133">
            <v>-24809.989999999998</v>
          </cell>
          <cell r="F133">
            <v>-17808.45</v>
          </cell>
          <cell r="G133">
            <v>-19311.560000000005</v>
          </cell>
          <cell r="H133">
            <v>-7767.8399999999983</v>
          </cell>
          <cell r="I133">
            <v>-1717.4599999999998</v>
          </cell>
          <cell r="J133">
            <v>-2305.2799999999997</v>
          </cell>
          <cell r="K133">
            <v>-899.11000000000013</v>
          </cell>
          <cell r="L133">
            <v>-18289.809999999998</v>
          </cell>
          <cell r="M133">
            <v>-5123.88</v>
          </cell>
          <cell r="N133">
            <v>-5235.59</v>
          </cell>
          <cell r="O133">
            <v>-5575.48</v>
          </cell>
          <cell r="P133">
            <v>-7239.0700000000024</v>
          </cell>
          <cell r="Q133">
            <v>-8228.3000000000011</v>
          </cell>
          <cell r="R133">
            <v>-5726.4</v>
          </cell>
          <cell r="S133">
            <v>-6105.65</v>
          </cell>
          <cell r="T133">
            <v>-2390.4599999999996</v>
          </cell>
        </row>
        <row r="134">
          <cell r="A134">
            <v>23700</v>
          </cell>
          <cell r="B134" t="str">
            <v>BARRETT_IC_9</v>
          </cell>
          <cell r="C134" t="str">
            <v>LONGIL</v>
          </cell>
          <cell r="D134">
            <v>-13073.829999999998</v>
          </cell>
          <cell r="E134">
            <v>-25379.360000000004</v>
          </cell>
          <cell r="F134">
            <v>-17938.599999999999</v>
          </cell>
          <cell r="G134">
            <v>-19417.52</v>
          </cell>
          <cell r="H134">
            <v>-10534.640000000001</v>
          </cell>
          <cell r="I134">
            <v>-2433.8000000000006</v>
          </cell>
          <cell r="J134">
            <v>-2980.2200000000003</v>
          </cell>
          <cell r="K134">
            <v>-8893.0200000000023</v>
          </cell>
          <cell r="L134">
            <v>-24660.92</v>
          </cell>
          <cell r="M134">
            <v>-5386.5599999999995</v>
          </cell>
          <cell r="N134">
            <v>-5242.84</v>
          </cell>
          <cell r="O134">
            <v>-5611.1</v>
          </cell>
          <cell r="P134">
            <v>-7370.8900000000021</v>
          </cell>
          <cell r="Q134">
            <v>-8228.3399999999983</v>
          </cell>
          <cell r="R134">
            <v>-5687.3699999999981</v>
          </cell>
          <cell r="S134">
            <v>-6471.28</v>
          </cell>
          <cell r="T134">
            <v>-4032.1800000000003</v>
          </cell>
        </row>
        <row r="135">
          <cell r="A135">
            <v>23701</v>
          </cell>
          <cell r="B135" t="str">
            <v>BARRETT_IC_10</v>
          </cell>
          <cell r="C135" t="str">
            <v>LONGIL</v>
          </cell>
          <cell r="D135">
            <v>-13073.829999999998</v>
          </cell>
          <cell r="E135">
            <v>-25379.360000000004</v>
          </cell>
          <cell r="F135">
            <v>-17938.599999999999</v>
          </cell>
          <cell r="G135">
            <v>-19417.52</v>
          </cell>
          <cell r="H135">
            <v>-10534.640000000001</v>
          </cell>
          <cell r="I135">
            <v>-2433.8000000000006</v>
          </cell>
          <cell r="J135">
            <v>-2980.2200000000003</v>
          </cell>
          <cell r="K135">
            <v>-8893.0200000000023</v>
          </cell>
          <cell r="L135">
            <v>-24660.92</v>
          </cell>
          <cell r="M135">
            <v>-5386.5599999999995</v>
          </cell>
          <cell r="N135">
            <v>-5242.84</v>
          </cell>
          <cell r="O135">
            <v>-5611.1</v>
          </cell>
          <cell r="P135">
            <v>-7370.8900000000021</v>
          </cell>
          <cell r="Q135">
            <v>-8228.3399999999983</v>
          </cell>
          <cell r="R135">
            <v>-5687.3699999999981</v>
          </cell>
          <cell r="S135">
            <v>-6471.28</v>
          </cell>
          <cell r="T135">
            <v>-4032.1800000000003</v>
          </cell>
        </row>
        <row r="136">
          <cell r="A136">
            <v>23702</v>
          </cell>
          <cell r="B136" t="str">
            <v>BARRETT_IC_11</v>
          </cell>
          <cell r="C136" t="str">
            <v>LONGIL</v>
          </cell>
          <cell r="D136">
            <v>-13073.829999999998</v>
          </cell>
          <cell r="E136">
            <v>-25379.360000000004</v>
          </cell>
          <cell r="F136">
            <v>-17938.599999999999</v>
          </cell>
          <cell r="G136">
            <v>-19417.52</v>
          </cell>
          <cell r="H136">
            <v>-10534.640000000001</v>
          </cell>
          <cell r="I136">
            <v>-2433.8000000000006</v>
          </cell>
          <cell r="J136">
            <v>-2980.2200000000003</v>
          </cell>
          <cell r="K136">
            <v>-8893.0200000000023</v>
          </cell>
          <cell r="L136">
            <v>-24660.92</v>
          </cell>
          <cell r="M136">
            <v>-5386.5599999999995</v>
          </cell>
          <cell r="N136">
            <v>-5242.84</v>
          </cell>
          <cell r="O136">
            <v>-5611.1</v>
          </cell>
          <cell r="P136">
            <v>-7370.8900000000021</v>
          </cell>
          <cell r="Q136">
            <v>-8228.3399999999983</v>
          </cell>
          <cell r="R136">
            <v>-5687.3699999999981</v>
          </cell>
          <cell r="S136">
            <v>-6471.28</v>
          </cell>
          <cell r="T136">
            <v>-4032.1800000000003</v>
          </cell>
        </row>
        <row r="137">
          <cell r="A137">
            <v>23703</v>
          </cell>
          <cell r="B137" t="str">
            <v>BARRETT_IC_12</v>
          </cell>
          <cell r="C137" t="str">
            <v>LONGIL</v>
          </cell>
          <cell r="D137">
            <v>-13073.829999999998</v>
          </cell>
          <cell r="E137">
            <v>-25379.360000000004</v>
          </cell>
          <cell r="F137">
            <v>-17938.599999999999</v>
          </cell>
          <cell r="G137">
            <v>-19417.52</v>
          </cell>
          <cell r="H137">
            <v>-10534.640000000001</v>
          </cell>
          <cell r="I137">
            <v>-2433.8000000000006</v>
          </cell>
          <cell r="J137">
            <v>-2980.2200000000003</v>
          </cell>
          <cell r="K137">
            <v>-8893.0200000000023</v>
          </cell>
          <cell r="L137">
            <v>-24660.92</v>
          </cell>
          <cell r="M137">
            <v>-5386.5599999999995</v>
          </cell>
          <cell r="N137">
            <v>-5242.84</v>
          </cell>
          <cell r="O137">
            <v>-5611.1</v>
          </cell>
          <cell r="P137">
            <v>-7370.8900000000021</v>
          </cell>
          <cell r="Q137">
            <v>-8228.3399999999983</v>
          </cell>
          <cell r="R137">
            <v>-5687.3699999999981</v>
          </cell>
          <cell r="S137">
            <v>-6471.28</v>
          </cell>
          <cell r="T137">
            <v>-4032.1800000000003</v>
          </cell>
        </row>
        <row r="138">
          <cell r="A138">
            <v>23704</v>
          </cell>
          <cell r="B138" t="str">
            <v>BARRETT_IC_1</v>
          </cell>
          <cell r="C138" t="str">
            <v>LONGIL</v>
          </cell>
          <cell r="D138">
            <v>-13073.829999999998</v>
          </cell>
          <cell r="E138">
            <v>-25379.360000000004</v>
          </cell>
          <cell r="F138">
            <v>-17938.599999999999</v>
          </cell>
          <cell r="G138">
            <v>-19417.52</v>
          </cell>
          <cell r="H138">
            <v>-10534.640000000001</v>
          </cell>
          <cell r="I138">
            <v>-2433.8000000000006</v>
          </cell>
          <cell r="J138">
            <v>-2980.2200000000003</v>
          </cell>
          <cell r="K138">
            <v>-8893.0200000000023</v>
          </cell>
          <cell r="L138">
            <v>-24660.92</v>
          </cell>
          <cell r="M138">
            <v>-5386.5599999999995</v>
          </cell>
          <cell r="N138">
            <v>-5242.84</v>
          </cell>
          <cell r="O138">
            <v>-5611.1</v>
          </cell>
          <cell r="P138">
            <v>-7370.8900000000021</v>
          </cell>
          <cell r="Q138">
            <v>-8228.3399999999983</v>
          </cell>
          <cell r="R138">
            <v>-5687.3699999999981</v>
          </cell>
          <cell r="S138">
            <v>-6471.28</v>
          </cell>
          <cell r="T138">
            <v>-4032.1800000000003</v>
          </cell>
        </row>
        <row r="139">
          <cell r="A139">
            <v>23705</v>
          </cell>
          <cell r="B139" t="str">
            <v>BARRETT_IC_2</v>
          </cell>
          <cell r="C139" t="str">
            <v>LONGIL</v>
          </cell>
          <cell r="D139">
            <v>-13073.829999999998</v>
          </cell>
          <cell r="E139">
            <v>-25379.360000000004</v>
          </cell>
          <cell r="F139">
            <v>-17938.599999999999</v>
          </cell>
          <cell r="G139">
            <v>-19417.52</v>
          </cell>
          <cell r="H139">
            <v>-10534.640000000001</v>
          </cell>
          <cell r="I139">
            <v>-2433.8000000000006</v>
          </cell>
          <cell r="J139">
            <v>-2980.2200000000003</v>
          </cell>
          <cell r="K139">
            <v>-8893.0200000000023</v>
          </cell>
          <cell r="L139">
            <v>-24660.92</v>
          </cell>
          <cell r="M139">
            <v>-5386.5599999999995</v>
          </cell>
          <cell r="N139">
            <v>-5242.84</v>
          </cell>
          <cell r="O139">
            <v>-5611.1</v>
          </cell>
          <cell r="P139">
            <v>-7370.8900000000021</v>
          </cell>
          <cell r="Q139">
            <v>-8228.3399999999983</v>
          </cell>
          <cell r="R139">
            <v>-5687.3699999999981</v>
          </cell>
          <cell r="S139">
            <v>-6471.28</v>
          </cell>
          <cell r="T139">
            <v>-4032.1800000000003</v>
          </cell>
        </row>
        <row r="140">
          <cell r="A140">
            <v>23706</v>
          </cell>
          <cell r="B140" t="str">
            <v>BARRETT_IC_3</v>
          </cell>
          <cell r="C140" t="str">
            <v>LONGIL</v>
          </cell>
          <cell r="D140">
            <v>-13073.829999999998</v>
          </cell>
          <cell r="E140">
            <v>-25379.360000000004</v>
          </cell>
          <cell r="F140">
            <v>-17938.599999999999</v>
          </cell>
          <cell r="G140">
            <v>-19417.52</v>
          </cell>
          <cell r="H140">
            <v>-10534.640000000001</v>
          </cell>
          <cell r="I140">
            <v>-2433.8000000000006</v>
          </cell>
          <cell r="J140">
            <v>-2980.2200000000003</v>
          </cell>
          <cell r="K140">
            <v>-8893.0200000000023</v>
          </cell>
          <cell r="L140">
            <v>-24660.92</v>
          </cell>
          <cell r="M140">
            <v>-5386.5599999999995</v>
          </cell>
          <cell r="N140">
            <v>-5242.84</v>
          </cell>
          <cell r="O140">
            <v>-5611.1</v>
          </cell>
          <cell r="P140">
            <v>-7370.8900000000021</v>
          </cell>
          <cell r="Q140">
            <v>-8228.3399999999983</v>
          </cell>
          <cell r="R140">
            <v>-5687.3699999999981</v>
          </cell>
          <cell r="S140">
            <v>-6471.28</v>
          </cell>
          <cell r="T140">
            <v>-4032.1800000000003</v>
          </cell>
        </row>
        <row r="141">
          <cell r="A141">
            <v>23707</v>
          </cell>
          <cell r="B141" t="str">
            <v>BARRETT_IC_4</v>
          </cell>
          <cell r="C141" t="str">
            <v>LONGIL</v>
          </cell>
          <cell r="D141">
            <v>-13073.829999999998</v>
          </cell>
          <cell r="E141">
            <v>-25379.360000000004</v>
          </cell>
          <cell r="F141">
            <v>-17938.599999999999</v>
          </cell>
          <cell r="G141">
            <v>-19417.52</v>
          </cell>
          <cell r="H141">
            <v>-10534.640000000001</v>
          </cell>
          <cell r="I141">
            <v>-2433.8000000000006</v>
          </cell>
          <cell r="J141">
            <v>-2980.2200000000003</v>
          </cell>
          <cell r="K141">
            <v>-8893.0200000000023</v>
          </cell>
          <cell r="L141">
            <v>-24660.92</v>
          </cell>
          <cell r="M141">
            <v>-5386.5599999999995</v>
          </cell>
          <cell r="N141">
            <v>-5242.84</v>
          </cell>
          <cell r="O141">
            <v>-5611.1</v>
          </cell>
          <cell r="P141">
            <v>-7370.8900000000021</v>
          </cell>
          <cell r="Q141">
            <v>-8228.3399999999983</v>
          </cell>
          <cell r="R141">
            <v>-5687.3699999999981</v>
          </cell>
          <cell r="S141">
            <v>-6471.28</v>
          </cell>
          <cell r="T141">
            <v>-4032.1800000000003</v>
          </cell>
        </row>
        <row r="142">
          <cell r="A142">
            <v>23708</v>
          </cell>
          <cell r="B142" t="str">
            <v>BARRETT_IC_5</v>
          </cell>
          <cell r="C142" t="str">
            <v>LONGIL</v>
          </cell>
          <cell r="D142">
            <v>-13073.829999999998</v>
          </cell>
          <cell r="E142">
            <v>-25379.360000000004</v>
          </cell>
          <cell r="F142">
            <v>-17938.599999999999</v>
          </cell>
          <cell r="G142">
            <v>-19417.52</v>
          </cell>
          <cell r="H142">
            <v>-10534.640000000001</v>
          </cell>
          <cell r="I142">
            <v>-2433.8000000000006</v>
          </cell>
          <cell r="J142">
            <v>-2980.2200000000003</v>
          </cell>
          <cell r="K142">
            <v>-8893.0200000000023</v>
          </cell>
          <cell r="L142">
            <v>-24660.92</v>
          </cell>
          <cell r="M142">
            <v>-5386.5599999999995</v>
          </cell>
          <cell r="N142">
            <v>-5242.84</v>
          </cell>
          <cell r="O142">
            <v>-5611.1</v>
          </cell>
          <cell r="P142">
            <v>-7370.8900000000021</v>
          </cell>
          <cell r="Q142">
            <v>-8228.3399999999983</v>
          </cell>
          <cell r="R142">
            <v>-5687.3699999999981</v>
          </cell>
          <cell r="S142">
            <v>-6471.28</v>
          </cell>
          <cell r="T142">
            <v>-4032.1800000000003</v>
          </cell>
        </row>
        <row r="143">
          <cell r="A143">
            <v>23709</v>
          </cell>
          <cell r="B143" t="str">
            <v>BARRETT_IC_6</v>
          </cell>
          <cell r="C143" t="str">
            <v>LONGIL</v>
          </cell>
          <cell r="D143">
            <v>-13073.829999999998</v>
          </cell>
          <cell r="E143">
            <v>-25379.360000000004</v>
          </cell>
          <cell r="F143">
            <v>-17938.599999999999</v>
          </cell>
          <cell r="G143">
            <v>-19417.52</v>
          </cell>
          <cell r="H143">
            <v>-10534.640000000001</v>
          </cell>
          <cell r="I143">
            <v>-2433.8000000000006</v>
          </cell>
          <cell r="J143">
            <v>-2980.2200000000003</v>
          </cell>
          <cell r="K143">
            <v>-8893.0200000000023</v>
          </cell>
          <cell r="L143">
            <v>-24660.92</v>
          </cell>
          <cell r="M143">
            <v>-5386.5599999999995</v>
          </cell>
          <cell r="N143">
            <v>-5242.84</v>
          </cell>
          <cell r="O143">
            <v>-5611.1</v>
          </cell>
          <cell r="P143">
            <v>-7370.8900000000021</v>
          </cell>
          <cell r="Q143">
            <v>-8228.3399999999983</v>
          </cell>
          <cell r="R143">
            <v>-5687.3699999999981</v>
          </cell>
          <cell r="S143">
            <v>-6471.28</v>
          </cell>
          <cell r="T143">
            <v>-4032.1800000000003</v>
          </cell>
        </row>
        <row r="144">
          <cell r="A144">
            <v>23710</v>
          </cell>
          <cell r="B144" t="str">
            <v>BARRETT_IC_7</v>
          </cell>
          <cell r="C144" t="str">
            <v>LONGIL</v>
          </cell>
          <cell r="D144">
            <v>-13073.829999999998</v>
          </cell>
          <cell r="E144">
            <v>-25379.360000000004</v>
          </cell>
          <cell r="F144">
            <v>-17938.599999999999</v>
          </cell>
          <cell r="G144">
            <v>-19417.52</v>
          </cell>
          <cell r="H144">
            <v>-10534.640000000001</v>
          </cell>
          <cell r="I144">
            <v>-2433.8000000000006</v>
          </cell>
          <cell r="J144">
            <v>-2980.2200000000003</v>
          </cell>
          <cell r="K144">
            <v>-8893.0200000000023</v>
          </cell>
          <cell r="L144">
            <v>-24660.92</v>
          </cell>
          <cell r="M144">
            <v>-5386.5599999999995</v>
          </cell>
          <cell r="N144">
            <v>-5242.84</v>
          </cell>
          <cell r="O144">
            <v>-5611.1</v>
          </cell>
          <cell r="P144">
            <v>-7370.8900000000021</v>
          </cell>
          <cell r="Q144">
            <v>-8228.3399999999983</v>
          </cell>
          <cell r="R144">
            <v>-5687.3699999999981</v>
          </cell>
          <cell r="S144">
            <v>-6471.28</v>
          </cell>
          <cell r="T144">
            <v>-4032.1800000000003</v>
          </cell>
        </row>
        <row r="145">
          <cell r="A145">
            <v>23711</v>
          </cell>
          <cell r="B145" t="str">
            <v>BARRETT_IC_8</v>
          </cell>
          <cell r="C145" t="str">
            <v>LONGIL</v>
          </cell>
          <cell r="D145">
            <v>-13073.829999999998</v>
          </cell>
          <cell r="E145">
            <v>-25379.360000000004</v>
          </cell>
          <cell r="F145">
            <v>-17938.599999999999</v>
          </cell>
          <cell r="G145">
            <v>-19417.52</v>
          </cell>
          <cell r="H145">
            <v>-10534.640000000001</v>
          </cell>
          <cell r="I145">
            <v>-2433.8000000000006</v>
          </cell>
          <cell r="J145">
            <v>-2980.2200000000003</v>
          </cell>
          <cell r="K145">
            <v>-8893.0200000000023</v>
          </cell>
          <cell r="L145">
            <v>-24660.92</v>
          </cell>
          <cell r="M145">
            <v>-5386.5599999999995</v>
          </cell>
          <cell r="N145">
            <v>-5242.84</v>
          </cell>
          <cell r="O145">
            <v>-5611.1</v>
          </cell>
          <cell r="P145">
            <v>-7370.8900000000021</v>
          </cell>
          <cell r="Q145">
            <v>-8228.3399999999983</v>
          </cell>
          <cell r="R145">
            <v>-5687.3699999999981</v>
          </cell>
          <cell r="S145">
            <v>-6471.28</v>
          </cell>
          <cell r="T145">
            <v>-4032.1800000000003</v>
          </cell>
        </row>
        <row r="146">
          <cell r="A146">
            <v>23712</v>
          </cell>
          <cell r="B146" t="str">
            <v>GLENWOOD_IC_1_G5</v>
          </cell>
          <cell r="C146" t="str">
            <v>LONGIL</v>
          </cell>
          <cell r="D146">
            <v>-12911.870000000003</v>
          </cell>
          <cell r="E146">
            <v>-25253.24</v>
          </cell>
          <cell r="F146">
            <v>-17944.560000000005</v>
          </cell>
          <cell r="G146">
            <v>-19605.070000000003</v>
          </cell>
          <cell r="H146">
            <v>-8010.54</v>
          </cell>
          <cell r="I146">
            <v>-2084.3700000000003</v>
          </cell>
          <cell r="J146">
            <v>-2550.65</v>
          </cell>
          <cell r="K146">
            <v>-3499.92</v>
          </cell>
          <cell r="L146">
            <v>-19468.93</v>
          </cell>
          <cell r="M146">
            <v>-5177.91</v>
          </cell>
          <cell r="N146">
            <v>-5252.7500000000009</v>
          </cell>
          <cell r="O146">
            <v>-5581.6999999999989</v>
          </cell>
          <cell r="P146">
            <v>-7327.5599999999995</v>
          </cell>
          <cell r="Q146">
            <v>-8394.69</v>
          </cell>
          <cell r="R146">
            <v>-6241.14</v>
          </cell>
          <cell r="S146">
            <v>-6770.8600000000006</v>
          </cell>
          <cell r="T146">
            <v>-2758.0699999999997</v>
          </cell>
        </row>
        <row r="147">
          <cell r="A147">
            <v>23713</v>
          </cell>
          <cell r="B147" t="str">
            <v>PORT_JEFF_IC</v>
          </cell>
          <cell r="C147" t="str">
            <v>LONGIL</v>
          </cell>
          <cell r="D147">
            <v>-12873.160000000002</v>
          </cell>
          <cell r="E147">
            <v>-24808.269999999997</v>
          </cell>
          <cell r="F147">
            <v>-17807.860000000004</v>
          </cell>
          <cell r="G147">
            <v>-19310.290000000005</v>
          </cell>
          <cell r="H147">
            <v>-7764.13</v>
          </cell>
          <cell r="I147">
            <v>-1715.5299999999997</v>
          </cell>
          <cell r="J147">
            <v>-2303.8700000000003</v>
          </cell>
          <cell r="K147">
            <v>-885.38999999999987</v>
          </cell>
          <cell r="L147">
            <v>-18279.649999999998</v>
          </cell>
          <cell r="M147">
            <v>-5123.1600000000008</v>
          </cell>
          <cell r="N147">
            <v>-5235.5300000000007</v>
          </cell>
          <cell r="O147">
            <v>-5575.4400000000005</v>
          </cell>
          <cell r="P147">
            <v>-7236.55</v>
          </cell>
          <cell r="Q147">
            <v>-8226.4700000000012</v>
          </cell>
          <cell r="R147">
            <v>-5724.9400000000005</v>
          </cell>
          <cell r="S147">
            <v>-6101.57</v>
          </cell>
          <cell r="T147">
            <v>-2387.9599999999996</v>
          </cell>
        </row>
        <row r="148">
          <cell r="A148">
            <v>23714</v>
          </cell>
          <cell r="B148" t="str">
            <v>WEST BABYLON___IC</v>
          </cell>
          <cell r="C148" t="str">
            <v>LONGIL</v>
          </cell>
          <cell r="D148">
            <v>-12883.780000000004</v>
          </cell>
          <cell r="E148">
            <v>-24868.880000000005</v>
          </cell>
          <cell r="F148">
            <v>-17826.330000000005</v>
          </cell>
          <cell r="G148">
            <v>-19347.03</v>
          </cell>
          <cell r="H148">
            <v>-7899.09</v>
          </cell>
          <cell r="I148">
            <v>-1779.2099999999998</v>
          </cell>
          <cell r="J148">
            <v>-2350.63</v>
          </cell>
          <cell r="K148">
            <v>-1407.57</v>
          </cell>
          <cell r="L148">
            <v>-18598.59</v>
          </cell>
          <cell r="M148">
            <v>-5137.5900000000011</v>
          </cell>
          <cell r="N148">
            <v>-5237.6099999999997</v>
          </cell>
          <cell r="O148">
            <v>-5577.17</v>
          </cell>
          <cell r="P148">
            <v>-7257.41</v>
          </cell>
          <cell r="Q148">
            <v>-8245.7900000000009</v>
          </cell>
          <cell r="R148">
            <v>-5778.59</v>
          </cell>
          <cell r="S148">
            <v>-6196.5899999999992</v>
          </cell>
          <cell r="T148">
            <v>-2480.1999999999994</v>
          </cell>
        </row>
        <row r="149">
          <cell r="A149">
            <v>23715</v>
          </cell>
          <cell r="B149" t="str">
            <v>SHOREHAM_IC_1</v>
          </cell>
          <cell r="C149" t="str">
            <v>LONGIL</v>
          </cell>
          <cell r="D149">
            <v>-12873.250000000002</v>
          </cell>
          <cell r="E149">
            <v>-24805.09</v>
          </cell>
          <cell r="F149">
            <v>-17807.77</v>
          </cell>
          <cell r="G149">
            <v>-19309.990000000005</v>
          </cell>
          <cell r="H149">
            <v>-7761.9399999999978</v>
          </cell>
          <cell r="I149">
            <v>-1715.2399999999998</v>
          </cell>
          <cell r="J149">
            <v>-2302.9800000000005</v>
          </cell>
          <cell r="K149">
            <v>-877.04999999999973</v>
          </cell>
          <cell r="L149">
            <v>-18277.309999999998</v>
          </cell>
          <cell r="M149">
            <v>-5124.5599999999995</v>
          </cell>
          <cell r="N149">
            <v>-5235.4300000000012</v>
          </cell>
          <cell r="O149">
            <v>-5575.4400000000005</v>
          </cell>
          <cell r="P149">
            <v>-7243.6600000000008</v>
          </cell>
          <cell r="Q149">
            <v>-8227.2100000000009</v>
          </cell>
          <cell r="R149">
            <v>-5724.21</v>
          </cell>
          <cell r="S149">
            <v>-6105.64</v>
          </cell>
          <cell r="T149">
            <v>-2384.8499999999995</v>
          </cell>
        </row>
        <row r="150">
          <cell r="A150">
            <v>23716</v>
          </cell>
          <cell r="B150" t="str">
            <v>SHOREHAM_IC_2</v>
          </cell>
          <cell r="C150" t="str">
            <v>LONGIL</v>
          </cell>
          <cell r="D150">
            <v>-12873.250000000002</v>
          </cell>
          <cell r="E150">
            <v>-24805.09</v>
          </cell>
          <cell r="F150">
            <v>-17807.77</v>
          </cell>
          <cell r="G150">
            <v>-19309.990000000005</v>
          </cell>
          <cell r="H150">
            <v>-7761.9399999999978</v>
          </cell>
          <cell r="I150">
            <v>-1715.2399999999998</v>
          </cell>
          <cell r="J150">
            <v>-2302.9800000000005</v>
          </cell>
          <cell r="K150">
            <v>-877.04999999999973</v>
          </cell>
          <cell r="L150">
            <v>-18277.309999999998</v>
          </cell>
          <cell r="M150">
            <v>-5124.5599999999995</v>
          </cell>
          <cell r="N150">
            <v>-5235.4300000000012</v>
          </cell>
          <cell r="O150">
            <v>-5575.4400000000005</v>
          </cell>
          <cell r="P150">
            <v>-7243.6600000000008</v>
          </cell>
          <cell r="Q150">
            <v>-8227.2100000000009</v>
          </cell>
          <cell r="R150">
            <v>-5724.21</v>
          </cell>
          <cell r="S150">
            <v>-6105.64</v>
          </cell>
          <cell r="T150">
            <v>-2384.8499999999995</v>
          </cell>
        </row>
        <row r="151">
          <cell r="A151">
            <v>23717</v>
          </cell>
          <cell r="B151" t="str">
            <v>EAST HAMPTON___GT</v>
          </cell>
          <cell r="C151" t="str">
            <v>LONGIL</v>
          </cell>
          <cell r="D151">
            <v>-12873.420000000002</v>
          </cell>
          <cell r="E151">
            <v>-24805.239999999998</v>
          </cell>
          <cell r="F151">
            <v>-17807.77</v>
          </cell>
          <cell r="G151">
            <v>-19309.680000000004</v>
          </cell>
          <cell r="H151">
            <v>-7762.0999999999976</v>
          </cell>
          <cell r="I151">
            <v>-1714.9099999999999</v>
          </cell>
          <cell r="J151">
            <v>-2302.9100000000008</v>
          </cell>
          <cell r="K151">
            <v>-874.27999999999986</v>
          </cell>
          <cell r="L151">
            <v>-18273.02</v>
          </cell>
          <cell r="M151">
            <v>-5124.8899999999994</v>
          </cell>
          <cell r="N151">
            <v>-5235.4300000000012</v>
          </cell>
          <cell r="O151">
            <v>-5575.4400000000005</v>
          </cell>
          <cell r="P151">
            <v>-7244.9699999999993</v>
          </cell>
          <cell r="Q151">
            <v>-8227.2199999999993</v>
          </cell>
          <cell r="R151">
            <v>-5722.8799999999992</v>
          </cell>
          <cell r="S151">
            <v>-6104.52</v>
          </cell>
          <cell r="T151">
            <v>-2384.5099999999998</v>
          </cell>
        </row>
        <row r="152">
          <cell r="A152">
            <v>23718</v>
          </cell>
          <cell r="B152" t="str">
            <v>NORTHPORT___IC</v>
          </cell>
          <cell r="C152" t="str">
            <v>LONGIL</v>
          </cell>
          <cell r="D152">
            <v>-10752.949999999997</v>
          </cell>
          <cell r="E152">
            <v>-15055.4</v>
          </cell>
          <cell r="F152">
            <v>-11834.220000000005</v>
          </cell>
          <cell r="G152">
            <v>-5575.38</v>
          </cell>
          <cell r="H152">
            <v>-7123.16</v>
          </cell>
          <cell r="I152">
            <v>-1706.79</v>
          </cell>
          <cell r="J152">
            <v>-2296.64</v>
          </cell>
          <cell r="K152">
            <v>-64.169999999999931</v>
          </cell>
          <cell r="L152">
            <v>-17406.609999999997</v>
          </cell>
          <cell r="M152">
            <v>-4570.34</v>
          </cell>
          <cell r="N152">
            <v>-5235.1100000000006</v>
          </cell>
          <cell r="O152">
            <v>-5575.1399999999994</v>
          </cell>
          <cell r="P152">
            <v>-6941.2</v>
          </cell>
          <cell r="Q152">
            <v>-6633.5200000000013</v>
          </cell>
          <cell r="R152">
            <v>-4787.96</v>
          </cell>
          <cell r="S152">
            <v>3345.3</v>
          </cell>
          <cell r="T152">
            <v>-1875.4500000000005</v>
          </cell>
        </row>
        <row r="153">
          <cell r="A153">
            <v>23719</v>
          </cell>
          <cell r="B153" t="str">
            <v>SOUTHOLD___IC</v>
          </cell>
          <cell r="C153" t="str">
            <v>LONGIL</v>
          </cell>
          <cell r="D153">
            <v>-12873.420000000002</v>
          </cell>
          <cell r="E153">
            <v>-24805.239999999998</v>
          </cell>
          <cell r="F153">
            <v>-17807.77</v>
          </cell>
          <cell r="G153">
            <v>-19309.680000000004</v>
          </cell>
          <cell r="H153">
            <v>-7762.0999999999976</v>
          </cell>
          <cell r="I153">
            <v>-1714.9099999999999</v>
          </cell>
          <cell r="J153">
            <v>-2302.9100000000008</v>
          </cell>
          <cell r="K153">
            <v>-873.95999999999992</v>
          </cell>
          <cell r="L153">
            <v>-18273.02</v>
          </cell>
          <cell r="M153">
            <v>-5124.8899999999994</v>
          </cell>
          <cell r="N153">
            <v>-5235.4300000000012</v>
          </cell>
          <cell r="O153">
            <v>-5575.4400000000005</v>
          </cell>
          <cell r="P153">
            <v>-7244.9699999999993</v>
          </cell>
          <cell r="Q153">
            <v>-8227.2199999999993</v>
          </cell>
          <cell r="R153">
            <v>-5722.8799999999992</v>
          </cell>
          <cell r="S153">
            <v>-6104.52</v>
          </cell>
          <cell r="T153">
            <v>-2384.4799999999996</v>
          </cell>
        </row>
        <row r="154">
          <cell r="A154">
            <v>23720</v>
          </cell>
          <cell r="B154" t="str">
            <v>SOUTH HAMPTN___IC</v>
          </cell>
          <cell r="C154" t="str">
            <v>LONGIL</v>
          </cell>
          <cell r="D154">
            <v>-12873.420000000002</v>
          </cell>
          <cell r="E154">
            <v>-24805.239999999998</v>
          </cell>
          <cell r="F154">
            <v>-17807.77</v>
          </cell>
          <cell r="G154">
            <v>-19309.680000000004</v>
          </cell>
          <cell r="H154">
            <v>-7762.0999999999976</v>
          </cell>
          <cell r="I154">
            <v>-1715.02</v>
          </cell>
          <cell r="J154">
            <v>-2302.9100000000008</v>
          </cell>
          <cell r="K154">
            <v>-874.27999999999986</v>
          </cell>
          <cell r="L154">
            <v>-18273.02</v>
          </cell>
          <cell r="M154">
            <v>-5124.8899999999994</v>
          </cell>
          <cell r="N154">
            <v>-5235.4300000000012</v>
          </cell>
          <cell r="O154">
            <v>-5575.4400000000005</v>
          </cell>
          <cell r="P154">
            <v>-7244.9699999999993</v>
          </cell>
          <cell r="Q154">
            <v>-8227.2199999999993</v>
          </cell>
          <cell r="R154">
            <v>-5722.8799999999992</v>
          </cell>
          <cell r="S154">
            <v>-6104.06</v>
          </cell>
          <cell r="T154">
            <v>-2384.5099999999998</v>
          </cell>
        </row>
        <row r="155">
          <cell r="A155">
            <v>23721</v>
          </cell>
          <cell r="B155" t="str">
            <v>MONTAUK___DIESEL</v>
          </cell>
          <cell r="C155" t="str">
            <v>LONGIL</v>
          </cell>
          <cell r="D155">
            <v>-12873.420000000002</v>
          </cell>
          <cell r="E155">
            <v>-24805.239999999998</v>
          </cell>
          <cell r="F155">
            <v>-17807.77</v>
          </cell>
          <cell r="G155">
            <v>-19309.680000000004</v>
          </cell>
          <cell r="H155">
            <v>-7762.0999999999976</v>
          </cell>
          <cell r="I155">
            <v>-1714.9099999999999</v>
          </cell>
          <cell r="J155">
            <v>-2302.9100000000008</v>
          </cell>
          <cell r="K155">
            <v>-874.27999999999986</v>
          </cell>
          <cell r="L155">
            <v>-18273.02</v>
          </cell>
          <cell r="M155">
            <v>-5124.8899999999994</v>
          </cell>
          <cell r="N155">
            <v>-5235.4300000000012</v>
          </cell>
          <cell r="O155">
            <v>-5575.4400000000005</v>
          </cell>
          <cell r="P155">
            <v>-7244.9699999999993</v>
          </cell>
          <cell r="Q155">
            <v>-8227.2199999999993</v>
          </cell>
          <cell r="R155">
            <v>-5722.8799999999992</v>
          </cell>
          <cell r="S155">
            <v>-6104.52</v>
          </cell>
          <cell r="T155">
            <v>-2384.5099999999998</v>
          </cell>
        </row>
        <row r="156">
          <cell r="A156">
            <v>23722</v>
          </cell>
          <cell r="B156" t="str">
            <v>EAST_HAMPTON___DIESEL</v>
          </cell>
          <cell r="C156" t="str">
            <v>LONGIL</v>
          </cell>
          <cell r="D156">
            <v>-12873.420000000002</v>
          </cell>
          <cell r="E156">
            <v>-24805.239999999998</v>
          </cell>
          <cell r="F156">
            <v>-17807.77</v>
          </cell>
          <cell r="G156">
            <v>-19309.680000000004</v>
          </cell>
          <cell r="H156">
            <v>-7762.0999999999976</v>
          </cell>
          <cell r="I156">
            <v>-1714.9099999999999</v>
          </cell>
          <cell r="J156">
            <v>-2302.9100000000008</v>
          </cell>
          <cell r="K156">
            <v>-874.27999999999986</v>
          </cell>
          <cell r="L156">
            <v>-18273.02</v>
          </cell>
          <cell r="M156">
            <v>-5124.8899999999994</v>
          </cell>
          <cell r="N156">
            <v>-5235.4300000000012</v>
          </cell>
          <cell r="O156">
            <v>-5575.4400000000005</v>
          </cell>
          <cell r="P156">
            <v>-7244.9699999999993</v>
          </cell>
          <cell r="Q156">
            <v>-8227.2199999999993</v>
          </cell>
          <cell r="R156">
            <v>-5722.8799999999992</v>
          </cell>
          <cell r="S156">
            <v>-6104.52</v>
          </cell>
          <cell r="T156">
            <v>-2384.5099999999998</v>
          </cell>
        </row>
        <row r="157">
          <cell r="A157">
            <v>23726</v>
          </cell>
          <cell r="B157" t="str">
            <v>NARROWS_GT1_GRP</v>
          </cell>
          <cell r="C157" t="str">
            <v>N.Y.C.</v>
          </cell>
          <cell r="D157">
            <v>0</v>
          </cell>
          <cell r="E157">
            <v>-13464.950000000003</v>
          </cell>
          <cell r="F157">
            <v>-14232.990000000002</v>
          </cell>
          <cell r="G157">
            <v>-17387.620000000003</v>
          </cell>
          <cell r="H157">
            <v>-5168.0899999999992</v>
          </cell>
          <cell r="I157">
            <v>-1216.98</v>
          </cell>
          <cell r="J157">
            <v>-2978.3199999999997</v>
          </cell>
          <cell r="K157">
            <v>-6861.45</v>
          </cell>
          <cell r="L157">
            <v>-3503.9199999999996</v>
          </cell>
          <cell r="M157">
            <v>-5190.25</v>
          </cell>
          <cell r="N157">
            <v>-5361.33</v>
          </cell>
          <cell r="O157">
            <v>-6407.2</v>
          </cell>
          <cell r="P157">
            <v>-6669.3199999999979</v>
          </cell>
          <cell r="Q157">
            <v>-12434.819999999998</v>
          </cell>
          <cell r="R157">
            <v>-8309.4500000000007</v>
          </cell>
          <cell r="S157">
            <v>-3608.78</v>
          </cell>
          <cell r="T157">
            <v>-694.2700000000001</v>
          </cell>
        </row>
        <row r="158">
          <cell r="A158">
            <v>23727</v>
          </cell>
          <cell r="B158" t="str">
            <v>ASTORIA GT4____</v>
          </cell>
          <cell r="C158" t="str">
            <v>N.Y.C.</v>
          </cell>
          <cell r="D158">
            <v>0</v>
          </cell>
          <cell r="E158">
            <v>-13464.950000000003</v>
          </cell>
          <cell r="F158">
            <v>-14232.990000000002</v>
          </cell>
          <cell r="G158">
            <v>-17387.620000000003</v>
          </cell>
          <cell r="H158">
            <v>-5168.0899999999992</v>
          </cell>
          <cell r="I158">
            <v>-1216.98</v>
          </cell>
          <cell r="J158">
            <v>-2978.3199999999997</v>
          </cell>
          <cell r="K158">
            <v>-6861.45</v>
          </cell>
          <cell r="L158">
            <v>-3503.9199999999996</v>
          </cell>
          <cell r="M158">
            <v>-5190.25</v>
          </cell>
          <cell r="N158">
            <v>-5361.33</v>
          </cell>
          <cell r="O158">
            <v>-6407.2</v>
          </cell>
          <cell r="P158">
            <v>-6675.1699999999983</v>
          </cell>
          <cell r="Q158">
            <v>-12438.849999999999</v>
          </cell>
          <cell r="R158">
            <v>-8309.4500000000007</v>
          </cell>
          <cell r="S158">
            <v>-3580.19</v>
          </cell>
          <cell r="T158">
            <v>-694.2600000000001</v>
          </cell>
        </row>
        <row r="159">
          <cell r="A159">
            <v>23728</v>
          </cell>
          <cell r="B159" t="str">
            <v>RAVENS GT4-7____</v>
          </cell>
          <cell r="C159" t="str">
            <v>N.Y.C.</v>
          </cell>
          <cell r="D159">
            <v>0</v>
          </cell>
          <cell r="E159">
            <v>-12978.639999999998</v>
          </cell>
          <cell r="F159">
            <v>-13033.080000000002</v>
          </cell>
          <cell r="G159">
            <v>-14253.350000000002</v>
          </cell>
          <cell r="H159">
            <v>-3030.2300000000009</v>
          </cell>
          <cell r="I159">
            <v>-1083.23</v>
          </cell>
          <cell r="J159">
            <v>-2359.2299999999996</v>
          </cell>
          <cell r="K159">
            <v>-1513.17</v>
          </cell>
          <cell r="L159">
            <v>-2342.4100000000003</v>
          </cell>
          <cell r="M159">
            <v>-2200.0099999999998</v>
          </cell>
          <cell r="N159">
            <v>-5206.1100000000015</v>
          </cell>
          <cell r="O159">
            <v>-4948.0700000000006</v>
          </cell>
          <cell r="P159">
            <v>-4490.170000000001</v>
          </cell>
          <cell r="Q159">
            <v>-5362.7</v>
          </cell>
          <cell r="R159">
            <v>-2220.8799999999997</v>
          </cell>
          <cell r="S159">
            <v>-2163.6599999999994</v>
          </cell>
          <cell r="T159">
            <v>-404.79</v>
          </cell>
        </row>
        <row r="160">
          <cell r="A160">
            <v>23729</v>
          </cell>
          <cell r="B160" t="str">
            <v>RAVENSWOOD_GT_1</v>
          </cell>
          <cell r="C160" t="str">
            <v>N.Y.C.</v>
          </cell>
          <cell r="D160">
            <v>-7988.0300000000007</v>
          </cell>
          <cell r="E160">
            <v>-22056.829999999994</v>
          </cell>
          <cell r="F160">
            <v>-14232.990000000002</v>
          </cell>
          <cell r="G160">
            <v>-17387.620000000003</v>
          </cell>
          <cell r="H160">
            <v>-5168.0899999999992</v>
          </cell>
          <cell r="I160">
            <v>-1216.98</v>
          </cell>
          <cell r="J160">
            <v>-2978.3199999999997</v>
          </cell>
          <cell r="K160">
            <v>-6861.45</v>
          </cell>
          <cell r="L160">
            <v>-3503.9199999999996</v>
          </cell>
          <cell r="M160">
            <v>-5190.25</v>
          </cell>
          <cell r="N160">
            <v>-5361.33</v>
          </cell>
          <cell r="O160">
            <v>-6407.2</v>
          </cell>
          <cell r="P160">
            <v>-6669.3199999999979</v>
          </cell>
          <cell r="Q160">
            <v>-12434.819999999998</v>
          </cell>
          <cell r="R160">
            <v>-8309.4500000000007</v>
          </cell>
          <cell r="S160">
            <v>-3608.78</v>
          </cell>
          <cell r="T160">
            <v>-694.2700000000001</v>
          </cell>
        </row>
        <row r="161">
          <cell r="A161">
            <v>23730</v>
          </cell>
          <cell r="B161" t="str">
            <v>RAVENSWD GT2____</v>
          </cell>
          <cell r="C161" t="str">
            <v>N.Y.C.</v>
          </cell>
          <cell r="D161">
            <v>0</v>
          </cell>
          <cell r="E161">
            <v>-12978.639999999998</v>
          </cell>
          <cell r="F161">
            <v>-13033.080000000002</v>
          </cell>
          <cell r="G161">
            <v>-14253.350000000002</v>
          </cell>
          <cell r="H161">
            <v>-3030.2300000000009</v>
          </cell>
          <cell r="I161">
            <v>-1083.23</v>
          </cell>
          <cell r="J161">
            <v>-2359.2299999999996</v>
          </cell>
          <cell r="K161">
            <v>-1513.17</v>
          </cell>
          <cell r="L161">
            <v>-2440.7999999999997</v>
          </cell>
          <cell r="M161">
            <v>-2318.7699999999995</v>
          </cell>
          <cell r="N161">
            <v>-5206.1100000000015</v>
          </cell>
          <cell r="O161">
            <v>-4948.0700000000006</v>
          </cell>
          <cell r="P161">
            <v>-4490.170000000001</v>
          </cell>
          <cell r="Q161">
            <v>-5362.7</v>
          </cell>
          <cell r="R161">
            <v>-2220.8799999999997</v>
          </cell>
          <cell r="S161">
            <v>-2163.6599999999994</v>
          </cell>
          <cell r="T161">
            <v>-404.79</v>
          </cell>
        </row>
        <row r="162">
          <cell r="A162">
            <v>23731</v>
          </cell>
          <cell r="B162" t="str">
            <v>ASTORIA GT3____</v>
          </cell>
          <cell r="C162" t="str">
            <v>N.Y.C.</v>
          </cell>
          <cell r="D162">
            <v>0</v>
          </cell>
          <cell r="E162">
            <v>-13464.950000000003</v>
          </cell>
          <cell r="F162">
            <v>-14232.990000000002</v>
          </cell>
          <cell r="G162">
            <v>-17387.620000000003</v>
          </cell>
          <cell r="H162">
            <v>-5168.0899999999992</v>
          </cell>
          <cell r="I162">
            <v>-1216.98</v>
          </cell>
          <cell r="J162">
            <v>-2978.3199999999997</v>
          </cell>
          <cell r="K162">
            <v>-6861.45</v>
          </cell>
          <cell r="L162">
            <v>-3503.9199999999996</v>
          </cell>
          <cell r="M162">
            <v>-5190.25</v>
          </cell>
          <cell r="N162">
            <v>-5361.33</v>
          </cell>
          <cell r="O162">
            <v>-6407.2</v>
          </cell>
          <cell r="P162">
            <v>-6675.1699999999983</v>
          </cell>
          <cell r="Q162">
            <v>-12438.849999999999</v>
          </cell>
          <cell r="R162">
            <v>-8309.4500000000007</v>
          </cell>
          <cell r="S162">
            <v>-3580.19</v>
          </cell>
          <cell r="T162">
            <v>-694.2600000000001</v>
          </cell>
        </row>
        <row r="163">
          <cell r="A163">
            <v>23732</v>
          </cell>
          <cell r="B163" t="str">
            <v>GOWANUS_GT 1_GRP</v>
          </cell>
          <cell r="C163" t="str">
            <v>N.Y.C.</v>
          </cell>
          <cell r="D163">
            <v>0</v>
          </cell>
          <cell r="E163">
            <v>-13464.950000000003</v>
          </cell>
          <cell r="F163">
            <v>-14232.990000000002</v>
          </cell>
          <cell r="G163">
            <v>-17387.620000000003</v>
          </cell>
          <cell r="H163">
            <v>-5168.0899999999992</v>
          </cell>
          <cell r="I163">
            <v>-1216.98</v>
          </cell>
          <cell r="J163">
            <v>-2978.3199999999997</v>
          </cell>
          <cell r="K163">
            <v>-6861.45</v>
          </cell>
          <cell r="L163">
            <v>-3503.9199999999996</v>
          </cell>
          <cell r="M163">
            <v>-5190.25</v>
          </cell>
          <cell r="N163">
            <v>-5361.33</v>
          </cell>
          <cell r="O163">
            <v>-6407.2</v>
          </cell>
          <cell r="P163">
            <v>-6669.3199999999979</v>
          </cell>
          <cell r="Q163">
            <v>-12434.819999999998</v>
          </cell>
          <cell r="R163">
            <v>-8309.4500000000007</v>
          </cell>
          <cell r="S163">
            <v>-3608.78</v>
          </cell>
          <cell r="T163">
            <v>-694.2700000000001</v>
          </cell>
        </row>
        <row r="164">
          <cell r="A164">
            <v>23733</v>
          </cell>
          <cell r="B164" t="str">
            <v>RAVENSWD GT3____</v>
          </cell>
          <cell r="C164" t="str">
            <v>N.Y.C.</v>
          </cell>
          <cell r="D164">
            <v>0</v>
          </cell>
          <cell r="E164">
            <v>-12978.639999999998</v>
          </cell>
          <cell r="F164">
            <v>-13033.080000000002</v>
          </cell>
          <cell r="G164">
            <v>-14253.350000000002</v>
          </cell>
          <cell r="H164">
            <v>-3030.2300000000009</v>
          </cell>
          <cell r="I164">
            <v>-1083.23</v>
          </cell>
          <cell r="J164">
            <v>-2359.2299999999996</v>
          </cell>
          <cell r="K164">
            <v>-1513.17</v>
          </cell>
          <cell r="L164">
            <v>-2440.7999999999997</v>
          </cell>
          <cell r="M164">
            <v>-2321.4</v>
          </cell>
          <cell r="N164">
            <v>-5206.1100000000015</v>
          </cell>
          <cell r="O164">
            <v>-4948.0700000000006</v>
          </cell>
          <cell r="P164">
            <v>-4304.51</v>
          </cell>
          <cell r="Q164">
            <v>-5362.7</v>
          </cell>
          <cell r="R164">
            <v>-2220.8799999999997</v>
          </cell>
          <cell r="S164">
            <v>-2163.6599999999994</v>
          </cell>
          <cell r="T164">
            <v>-404.79</v>
          </cell>
        </row>
        <row r="165">
          <cell r="A165">
            <v>23741</v>
          </cell>
          <cell r="B165" t="str">
            <v>NARROWS_GT2_GRP</v>
          </cell>
          <cell r="C165" t="str">
            <v>N.Y.C.</v>
          </cell>
          <cell r="D165">
            <v>0</v>
          </cell>
          <cell r="E165">
            <v>-13464.950000000003</v>
          </cell>
          <cell r="F165">
            <v>-14232.990000000002</v>
          </cell>
          <cell r="G165">
            <v>-17387.620000000003</v>
          </cell>
          <cell r="H165">
            <v>-5168.0899999999992</v>
          </cell>
          <cell r="I165">
            <v>-1216.98</v>
          </cell>
          <cell r="J165">
            <v>-2978.3199999999997</v>
          </cell>
          <cell r="K165">
            <v>-6861.45</v>
          </cell>
          <cell r="L165">
            <v>-3503.9199999999996</v>
          </cell>
          <cell r="M165">
            <v>-5190.25</v>
          </cell>
          <cell r="N165">
            <v>-5361.33</v>
          </cell>
          <cell r="O165">
            <v>-6407.2</v>
          </cell>
          <cell r="P165">
            <v>-6669.3199999999979</v>
          </cell>
          <cell r="Q165">
            <v>-12434.819999999998</v>
          </cell>
          <cell r="R165">
            <v>-8309.4500000000007</v>
          </cell>
          <cell r="S165">
            <v>-3608.78</v>
          </cell>
          <cell r="T165">
            <v>-694.2700000000001</v>
          </cell>
        </row>
        <row r="166">
          <cell r="A166">
            <v>23743</v>
          </cell>
          <cell r="B166" t="str">
            <v>JARVIS____</v>
          </cell>
          <cell r="C166" t="str">
            <v>MHK VL</v>
          </cell>
          <cell r="D166">
            <v>145.48000000000002</v>
          </cell>
          <cell r="E166">
            <v>174.64999999999998</v>
          </cell>
          <cell r="F166">
            <v>11.75</v>
          </cell>
          <cell r="G166">
            <v>230.65</v>
          </cell>
          <cell r="H166">
            <v>-12.770000000000003</v>
          </cell>
          <cell r="I166">
            <v>4.5500000000000007</v>
          </cell>
          <cell r="J166">
            <v>61.430000000000007</v>
          </cell>
          <cell r="K166">
            <v>12.08</v>
          </cell>
          <cell r="L166">
            <v>44.269999999999982</v>
          </cell>
          <cell r="M166">
            <v>38.049999999999997</v>
          </cell>
          <cell r="N166">
            <v>44.030000000000008</v>
          </cell>
          <cell r="O166">
            <v>8.7099999999999991</v>
          </cell>
          <cell r="P166">
            <v>35.050000000000004</v>
          </cell>
          <cell r="Q166">
            <v>63.209999999999987</v>
          </cell>
          <cell r="R166">
            <v>21.07</v>
          </cell>
          <cell r="S166">
            <v>36.290000000000006</v>
          </cell>
          <cell r="T166">
            <v>-0.04</v>
          </cell>
        </row>
        <row r="167">
          <cell r="A167">
            <v>23744</v>
          </cell>
          <cell r="B167" t="str">
            <v>NINE_MILE_2</v>
          </cell>
          <cell r="C167" t="str">
            <v>CENTRL</v>
          </cell>
          <cell r="D167">
            <v>726.36</v>
          </cell>
          <cell r="E167">
            <v>-1019.13</v>
          </cell>
          <cell r="F167">
            <v>4147.26</v>
          </cell>
          <cell r="G167">
            <v>874.01000000000022</v>
          </cell>
          <cell r="H167">
            <v>-112.52999999999999</v>
          </cell>
          <cell r="I167">
            <v>1854.02</v>
          </cell>
          <cell r="J167">
            <v>-140.17000000000002</v>
          </cell>
          <cell r="K167">
            <v>323.62</v>
          </cell>
          <cell r="L167">
            <v>-162.35000000000002</v>
          </cell>
          <cell r="M167">
            <v>-54.970000000000013</v>
          </cell>
          <cell r="N167">
            <v>-113.73</v>
          </cell>
          <cell r="O167">
            <v>-23.55</v>
          </cell>
          <cell r="P167">
            <v>-92.370000000000019</v>
          </cell>
          <cell r="Q167">
            <v>313.26</v>
          </cell>
          <cell r="R167">
            <v>-18.680000000000003</v>
          </cell>
          <cell r="S167">
            <v>-86.179999999999993</v>
          </cell>
          <cell r="T167">
            <v>0</v>
          </cell>
        </row>
        <row r="168">
          <cell r="A168">
            <v>23751</v>
          </cell>
          <cell r="B168" t="str">
            <v>GOWANUS_GT 4_GRP</v>
          </cell>
          <cell r="C168" t="str">
            <v>N.Y.C.</v>
          </cell>
          <cell r="D168">
            <v>0</v>
          </cell>
          <cell r="E168">
            <v>-13464.950000000003</v>
          </cell>
          <cell r="F168">
            <v>-14232.990000000002</v>
          </cell>
          <cell r="G168">
            <v>-17387.620000000003</v>
          </cell>
          <cell r="H168">
            <v>-5168.0899999999992</v>
          </cell>
          <cell r="I168">
            <v>-1216.98</v>
          </cell>
          <cell r="J168">
            <v>-2978.3199999999997</v>
          </cell>
          <cell r="K168">
            <v>-6861.45</v>
          </cell>
          <cell r="L168">
            <v>-3503.9199999999996</v>
          </cell>
          <cell r="M168">
            <v>-5190.25</v>
          </cell>
          <cell r="N168">
            <v>-5361.33</v>
          </cell>
          <cell r="O168">
            <v>-6407.2</v>
          </cell>
          <cell r="P168">
            <v>-6669.3199999999979</v>
          </cell>
          <cell r="Q168">
            <v>-12434.819999999998</v>
          </cell>
          <cell r="R168">
            <v>-8309.4500000000007</v>
          </cell>
          <cell r="S168">
            <v>-3608.78</v>
          </cell>
          <cell r="T168">
            <v>-694.2700000000001</v>
          </cell>
        </row>
        <row r="169">
          <cell r="A169">
            <v>23752</v>
          </cell>
          <cell r="B169" t="str">
            <v>CORNELL____</v>
          </cell>
          <cell r="C169" t="e">
            <v>#N/A</v>
          </cell>
          <cell r="D169">
            <v>-1230.21</v>
          </cell>
          <cell r="E169">
            <v>-3220.23</v>
          </cell>
          <cell r="F169">
            <v>-2685.9600000000005</v>
          </cell>
          <cell r="G169">
            <v>-2492.3399999999997</v>
          </cell>
          <cell r="H169">
            <v>-321.73000000000008</v>
          </cell>
          <cell r="I169">
            <v>-16.770000000000007</v>
          </cell>
          <cell r="J169">
            <v>-399.68</v>
          </cell>
          <cell r="K169">
            <v>-136.20000000000002</v>
          </cell>
          <cell r="L169">
            <v>-497.84999999999997</v>
          </cell>
          <cell r="M169">
            <v>-288.74999999999994</v>
          </cell>
          <cell r="N169">
            <v>-365.73999999999995</v>
          </cell>
          <cell r="O169">
            <v>-93.320000000000007</v>
          </cell>
          <cell r="P169">
            <v>-260.12</v>
          </cell>
          <cell r="Q169">
            <v>-230.35999999999999</v>
          </cell>
          <cell r="R169">
            <v>-106.11999999999999</v>
          </cell>
          <cell r="S169">
            <v>-272.07</v>
          </cell>
          <cell r="T169">
            <v>0</v>
          </cell>
        </row>
        <row r="170">
          <cell r="A170">
            <v>23754</v>
          </cell>
          <cell r="B170" t="str">
            <v>HIGH FALLS___HY</v>
          </cell>
          <cell r="C170" t="str">
            <v>HUD VL</v>
          </cell>
          <cell r="D170">
            <v>-6707.9100000000017</v>
          </cell>
          <cell r="E170">
            <v>-19888.920000000002</v>
          </cell>
          <cell r="F170">
            <v>-12080.550000000001</v>
          </cell>
          <cell r="G170">
            <v>-13196.61</v>
          </cell>
          <cell r="H170">
            <v>-2708.8</v>
          </cell>
          <cell r="I170">
            <v>-451.73</v>
          </cell>
          <cell r="J170">
            <v>-2301.6</v>
          </cell>
          <cell r="K170">
            <v>-641.98</v>
          </cell>
          <cell r="L170">
            <v>-2522.3500000000008</v>
          </cell>
          <cell r="M170">
            <v>-1580.55</v>
          </cell>
          <cell r="N170">
            <v>-2579.0000000000005</v>
          </cell>
          <cell r="O170">
            <v>-699.06</v>
          </cell>
          <cell r="P170">
            <v>-2112.15</v>
          </cell>
          <cell r="Q170">
            <v>-3309.32</v>
          </cell>
          <cell r="R170">
            <v>-1162.0300000000002</v>
          </cell>
          <cell r="S170">
            <v>-1197.1600000000003</v>
          </cell>
          <cell r="T170">
            <v>11.020000000000001</v>
          </cell>
        </row>
        <row r="171">
          <cell r="A171">
            <v>23756</v>
          </cell>
          <cell r="B171" t="str">
            <v>GILBOA___1</v>
          </cell>
          <cell r="C171" t="str">
            <v>CAPITL</v>
          </cell>
          <cell r="D171">
            <v>-5982.33</v>
          </cell>
          <cell r="E171">
            <v>-17209.329999999998</v>
          </cell>
          <cell r="F171">
            <v>-10922.630000000001</v>
          </cell>
          <cell r="G171">
            <v>-10715.5</v>
          </cell>
          <cell r="H171">
            <v>-2208.2399999999998</v>
          </cell>
          <cell r="I171">
            <v>-522.90000000000009</v>
          </cell>
          <cell r="J171">
            <v>-2208.7599999999998</v>
          </cell>
          <cell r="K171">
            <v>-604.85</v>
          </cell>
          <cell r="L171">
            <v>-2454.3100000000004</v>
          </cell>
          <cell r="M171">
            <v>-1526.6799999999998</v>
          </cell>
          <cell r="N171">
            <v>-2106.1400000000003</v>
          </cell>
          <cell r="O171">
            <v>-542.03</v>
          </cell>
          <cell r="P171">
            <v>-1204.0599999999997</v>
          </cell>
          <cell r="Q171">
            <v>-1613.25</v>
          </cell>
          <cell r="R171">
            <v>-219.00999999999996</v>
          </cell>
          <cell r="S171">
            <v>-1394.01</v>
          </cell>
          <cell r="T171">
            <v>0</v>
          </cell>
        </row>
        <row r="172">
          <cell r="A172">
            <v>23757</v>
          </cell>
          <cell r="B172" t="str">
            <v>GILBOA___2</v>
          </cell>
          <cell r="C172" t="str">
            <v>CAPITL</v>
          </cell>
          <cell r="D172">
            <v>-5982.33</v>
          </cell>
          <cell r="E172">
            <v>-17209.329999999998</v>
          </cell>
          <cell r="F172">
            <v>-10922.630000000001</v>
          </cell>
          <cell r="G172">
            <v>-10715.5</v>
          </cell>
          <cell r="H172">
            <v>-2208.2399999999998</v>
          </cell>
          <cell r="I172">
            <v>-522.90000000000009</v>
          </cell>
          <cell r="J172">
            <v>-2208.7599999999998</v>
          </cell>
          <cell r="K172">
            <v>-604.85</v>
          </cell>
          <cell r="L172">
            <v>-2454.3100000000004</v>
          </cell>
          <cell r="M172">
            <v>-1526.6799999999998</v>
          </cell>
          <cell r="N172">
            <v>-2106.1400000000003</v>
          </cell>
          <cell r="O172">
            <v>-542.03</v>
          </cell>
          <cell r="P172">
            <v>-1204.0599999999997</v>
          </cell>
          <cell r="Q172">
            <v>-1613.25</v>
          </cell>
          <cell r="R172">
            <v>-219.00999999999996</v>
          </cell>
          <cell r="S172">
            <v>-1394.01</v>
          </cell>
          <cell r="T172">
            <v>0</v>
          </cell>
        </row>
        <row r="173">
          <cell r="A173">
            <v>23758</v>
          </cell>
          <cell r="B173" t="str">
            <v>GILBOA___3</v>
          </cell>
          <cell r="C173" t="str">
            <v>CAPITL</v>
          </cell>
          <cell r="D173">
            <v>-5982.33</v>
          </cell>
          <cell r="E173">
            <v>-17209.329999999998</v>
          </cell>
          <cell r="F173">
            <v>-10922.630000000001</v>
          </cell>
          <cell r="G173">
            <v>-10715.5</v>
          </cell>
          <cell r="H173">
            <v>-2208.2399999999998</v>
          </cell>
          <cell r="I173">
            <v>-522.90000000000009</v>
          </cell>
          <cell r="J173">
            <v>-2208.7599999999998</v>
          </cell>
          <cell r="K173">
            <v>-604.85</v>
          </cell>
          <cell r="L173">
            <v>-2454.3100000000004</v>
          </cell>
          <cell r="M173">
            <v>-1526.6799999999998</v>
          </cell>
          <cell r="N173">
            <v>-2106.1400000000003</v>
          </cell>
          <cell r="O173">
            <v>-542.03</v>
          </cell>
          <cell r="P173">
            <v>-1204.0599999999997</v>
          </cell>
          <cell r="Q173">
            <v>-1613.25</v>
          </cell>
          <cell r="R173">
            <v>-219.00999999999996</v>
          </cell>
          <cell r="S173">
            <v>-1394.01</v>
          </cell>
          <cell r="T173">
            <v>0</v>
          </cell>
        </row>
        <row r="174">
          <cell r="A174">
            <v>23759</v>
          </cell>
          <cell r="B174" t="str">
            <v>GILBOA___4</v>
          </cell>
          <cell r="C174" t="str">
            <v>CAPITL</v>
          </cell>
          <cell r="D174">
            <v>-5982.33</v>
          </cell>
          <cell r="E174">
            <v>-17209.329999999998</v>
          </cell>
          <cell r="F174">
            <v>-10922.630000000001</v>
          </cell>
          <cell r="G174">
            <v>-10715.5</v>
          </cell>
          <cell r="H174">
            <v>-2208.2399999999998</v>
          </cell>
          <cell r="I174">
            <v>-522.90000000000009</v>
          </cell>
          <cell r="J174">
            <v>-2208.7599999999998</v>
          </cell>
          <cell r="K174">
            <v>-604.85</v>
          </cell>
          <cell r="L174">
            <v>-2454.3100000000004</v>
          </cell>
          <cell r="M174">
            <v>-1526.6799999999998</v>
          </cell>
          <cell r="N174">
            <v>-2106.1400000000003</v>
          </cell>
          <cell r="O174">
            <v>-542.03</v>
          </cell>
          <cell r="P174">
            <v>-1204.0599999999997</v>
          </cell>
          <cell r="Q174">
            <v>-1613.25</v>
          </cell>
          <cell r="R174">
            <v>-219.00999999999996</v>
          </cell>
          <cell r="S174">
            <v>-1394.01</v>
          </cell>
          <cell r="T174">
            <v>0</v>
          </cell>
        </row>
        <row r="175">
          <cell r="A175">
            <v>23760</v>
          </cell>
          <cell r="B175" t="str">
            <v>NIAGARA____</v>
          </cell>
          <cell r="C175" t="str">
            <v>WEST</v>
          </cell>
          <cell r="D175">
            <v>-915.09</v>
          </cell>
          <cell r="E175">
            <v>-2025.5200000000002</v>
          </cell>
          <cell r="F175">
            <v>-1218.32</v>
          </cell>
          <cell r="G175">
            <v>-368.47</v>
          </cell>
          <cell r="H175">
            <v>-262.16000000000003</v>
          </cell>
          <cell r="I175">
            <v>182.25999999999996</v>
          </cell>
          <cell r="J175">
            <v>-315.49</v>
          </cell>
          <cell r="K175">
            <v>-120.92999999999999</v>
          </cell>
          <cell r="L175">
            <v>-382.08000000000004</v>
          </cell>
          <cell r="M175">
            <v>-223.62</v>
          </cell>
          <cell r="N175">
            <v>-281.83</v>
          </cell>
          <cell r="O175">
            <v>-68.649999999999991</v>
          </cell>
          <cell r="P175">
            <v>131.72999999999999</v>
          </cell>
          <cell r="Q175">
            <v>-81.639999999999986</v>
          </cell>
          <cell r="R175">
            <v>-77.900000000000006</v>
          </cell>
          <cell r="S175">
            <v>-113.90999999999998</v>
          </cell>
          <cell r="T175">
            <v>0</v>
          </cell>
        </row>
        <row r="176">
          <cell r="A176">
            <v>23765</v>
          </cell>
          <cell r="B176" t="str">
            <v>CH_MISC_IPPS</v>
          </cell>
          <cell r="C176" t="str">
            <v>HUD VL</v>
          </cell>
          <cell r="D176">
            <v>-6936.9600000000009</v>
          </cell>
          <cell r="E176">
            <v>-20706.29</v>
          </cell>
          <cell r="F176">
            <v>-12967.160000000002</v>
          </cell>
          <cell r="G176">
            <v>-13621.509999999997</v>
          </cell>
          <cell r="H176">
            <v>-2757.7400000000002</v>
          </cell>
          <cell r="I176">
            <v>-477.59</v>
          </cell>
          <cell r="J176">
            <v>-2337.2000000000003</v>
          </cell>
          <cell r="K176">
            <v>-648.91999999999996</v>
          </cell>
          <cell r="L176">
            <v>-2562.81</v>
          </cell>
          <cell r="M176">
            <v>-1602.26</v>
          </cell>
          <cell r="N176">
            <v>-2675.2200000000003</v>
          </cell>
          <cell r="O176">
            <v>-725.31</v>
          </cell>
          <cell r="P176">
            <v>-2715.1699999999992</v>
          </cell>
          <cell r="Q176">
            <v>-3844.63</v>
          </cell>
          <cell r="R176">
            <v>-1503.02</v>
          </cell>
          <cell r="S176">
            <v>-1490.77</v>
          </cell>
          <cell r="T176">
            <v>-5.75</v>
          </cell>
        </row>
        <row r="177">
          <cell r="A177">
            <v>23766</v>
          </cell>
          <cell r="B177" t="str">
            <v>FULTON COGEN____</v>
          </cell>
          <cell r="C177" t="str">
            <v>CENTRL</v>
          </cell>
          <cell r="D177">
            <v>-817.42000000000007</v>
          </cell>
          <cell r="E177">
            <v>-1279.68</v>
          </cell>
          <cell r="F177">
            <v>-2491.35</v>
          </cell>
          <cell r="G177">
            <v>-972</v>
          </cell>
          <cell r="H177">
            <v>-139.30999999999997</v>
          </cell>
          <cell r="I177">
            <v>-223.06</v>
          </cell>
          <cell r="J177">
            <v>-171.18999999999997</v>
          </cell>
          <cell r="K177">
            <v>-90.499999999999986</v>
          </cell>
          <cell r="L177">
            <v>-203.10000000000005</v>
          </cell>
          <cell r="M177">
            <v>-128.00000000000003</v>
          </cell>
          <cell r="N177">
            <v>-140.39999999999998</v>
          </cell>
          <cell r="O177">
            <v>-28.43</v>
          </cell>
          <cell r="P177">
            <v>-110.38</v>
          </cell>
          <cell r="Q177">
            <v>6.2699999999999907</v>
          </cell>
          <cell r="R177">
            <v>-23.549999999999997</v>
          </cell>
          <cell r="S177">
            <v>-107</v>
          </cell>
          <cell r="T177">
            <v>0</v>
          </cell>
        </row>
        <row r="178">
          <cell r="A178">
            <v>23767</v>
          </cell>
          <cell r="B178" t="str">
            <v>NEG CENTRAL_HIGH_ACRES</v>
          </cell>
          <cell r="C178" t="str">
            <v>CENTRL</v>
          </cell>
          <cell r="D178">
            <v>-700.95999999999992</v>
          </cell>
          <cell r="E178">
            <v>-1865</v>
          </cell>
          <cell r="F178">
            <v>-1203.1900000000005</v>
          </cell>
          <cell r="G178">
            <v>-810.06000000000006</v>
          </cell>
          <cell r="H178">
            <v>-214.38</v>
          </cell>
          <cell r="I178">
            <v>198.76</v>
          </cell>
          <cell r="J178">
            <v>-250.82</v>
          </cell>
          <cell r="K178">
            <v>-115.09000000000002</v>
          </cell>
          <cell r="L178">
            <v>-303.97000000000003</v>
          </cell>
          <cell r="M178">
            <v>-178.24999999999997</v>
          </cell>
          <cell r="N178">
            <v>-224.37</v>
          </cell>
          <cell r="O178">
            <v>-53.8</v>
          </cell>
          <cell r="P178">
            <v>-97.18</v>
          </cell>
          <cell r="Q178">
            <v>-1.7199999999999793</v>
          </cell>
          <cell r="R178">
            <v>-34.870000000000005</v>
          </cell>
          <cell r="S178">
            <v>-139.27000000000001</v>
          </cell>
          <cell r="T178">
            <v>0</v>
          </cell>
        </row>
        <row r="179">
          <cell r="A179">
            <v>23768</v>
          </cell>
          <cell r="B179" t="str">
            <v>NEG CENTRAL___INDECK</v>
          </cell>
          <cell r="C179" t="str">
            <v>CENTRL</v>
          </cell>
          <cell r="D179">
            <v>-1043.69</v>
          </cell>
          <cell r="E179">
            <v>-3000.1799999999989</v>
          </cell>
          <cell r="F179">
            <v>-2167.0500000000002</v>
          </cell>
          <cell r="G179">
            <v>-2064</v>
          </cell>
          <cell r="H179">
            <v>-303.03000000000009</v>
          </cell>
          <cell r="I179">
            <v>116.83</v>
          </cell>
          <cell r="J179">
            <v>-374.68</v>
          </cell>
          <cell r="K179">
            <v>-129.86000000000001</v>
          </cell>
          <cell r="L179">
            <v>-456.56000000000017</v>
          </cell>
          <cell r="M179">
            <v>-267.93999999999994</v>
          </cell>
          <cell r="N179">
            <v>-337.45</v>
          </cell>
          <cell r="O179">
            <v>-83.89</v>
          </cell>
          <cell r="P179">
            <v>-249.10000000000002</v>
          </cell>
          <cell r="Q179">
            <v>-164.9</v>
          </cell>
          <cell r="R179">
            <v>-100.95</v>
          </cell>
          <cell r="S179">
            <v>-274.66999999999996</v>
          </cell>
          <cell r="T179">
            <v>0</v>
          </cell>
        </row>
        <row r="180">
          <cell r="A180">
            <v>23769</v>
          </cell>
          <cell r="B180" t="str">
            <v>LEDERLE____</v>
          </cell>
          <cell r="C180" t="str">
            <v>HUD VL</v>
          </cell>
          <cell r="D180">
            <v>-6610.4</v>
          </cell>
          <cell r="E180">
            <v>-20041.939999999999</v>
          </cell>
          <cell r="F180">
            <v>-12653.48</v>
          </cell>
          <cell r="G180">
            <v>-13875.689999999999</v>
          </cell>
          <cell r="H180">
            <v>-2256.16</v>
          </cell>
          <cell r="I180">
            <v>1000.5999999999999</v>
          </cell>
          <cell r="J180">
            <v>-2232.0300000000002</v>
          </cell>
          <cell r="K180">
            <v>-353.59</v>
          </cell>
          <cell r="L180">
            <v>-2438.1099999999997</v>
          </cell>
          <cell r="M180">
            <v>-1545.0199999999998</v>
          </cell>
          <cell r="N180">
            <v>-1890.4200000000003</v>
          </cell>
          <cell r="O180">
            <v>-474.19000000000005</v>
          </cell>
          <cell r="P180">
            <v>-2988.41</v>
          </cell>
          <cell r="Q180">
            <v>-3962.1499999999996</v>
          </cell>
          <cell r="R180">
            <v>-1459.6000000000001</v>
          </cell>
          <cell r="S180">
            <v>-1262.1699999999996</v>
          </cell>
          <cell r="T180">
            <v>109.57000000000001</v>
          </cell>
        </row>
        <row r="181">
          <cell r="A181">
            <v>23770</v>
          </cell>
          <cell r="B181" t="str">
            <v>YORK___WARBASSE</v>
          </cell>
          <cell r="C181" t="str">
            <v>N.Y.C.</v>
          </cell>
          <cell r="D181">
            <v>-7988.0300000000007</v>
          </cell>
          <cell r="E181">
            <v>-22056.829999999994</v>
          </cell>
          <cell r="F181">
            <v>-14232.990000000002</v>
          </cell>
          <cell r="G181">
            <v>-17387.620000000003</v>
          </cell>
          <cell r="H181">
            <v>-5168.0899999999992</v>
          </cell>
          <cell r="I181">
            <v>-1216.98</v>
          </cell>
          <cell r="J181">
            <v>-2978.3199999999997</v>
          </cell>
          <cell r="K181">
            <v>-6861.45</v>
          </cell>
          <cell r="L181">
            <v>-3503.9199999999996</v>
          </cell>
          <cell r="M181">
            <v>-5190.25</v>
          </cell>
          <cell r="N181">
            <v>-5361.33</v>
          </cell>
          <cell r="O181">
            <v>-6407.2</v>
          </cell>
          <cell r="P181">
            <v>-6669.3199999999979</v>
          </cell>
          <cell r="Q181">
            <v>-12434.819999999998</v>
          </cell>
          <cell r="R181">
            <v>-8309.4500000000007</v>
          </cell>
          <cell r="S181">
            <v>-3608.78</v>
          </cell>
          <cell r="T181">
            <v>-694.2700000000001</v>
          </cell>
        </row>
        <row r="182">
          <cell r="A182">
            <v>23774</v>
          </cell>
          <cell r="B182" t="str">
            <v>NM WEST___NUG</v>
          </cell>
          <cell r="C182" t="str">
            <v>WEST</v>
          </cell>
          <cell r="D182">
            <v>0</v>
          </cell>
          <cell r="E182">
            <v>0</v>
          </cell>
          <cell r="F182">
            <v>-1282.0299999999997</v>
          </cell>
          <cell r="G182">
            <v>-1099.6199999999997</v>
          </cell>
          <cell r="H182">
            <v>-267.52999999999997</v>
          </cell>
          <cell r="I182">
            <v>176.69999999999996</v>
          </cell>
          <cell r="J182">
            <v>-321.69999999999993</v>
          </cell>
          <cell r="K182">
            <v>-122.09</v>
          </cell>
          <cell r="L182">
            <v>-391.40999999999997</v>
          </cell>
          <cell r="M182">
            <v>-229.06000000000003</v>
          </cell>
          <cell r="N182">
            <v>-288.66000000000003</v>
          </cell>
          <cell r="O182">
            <v>-70.289999999999992</v>
          </cell>
          <cell r="P182">
            <v>77.659999999999982</v>
          </cell>
          <cell r="Q182">
            <v>-91.16</v>
          </cell>
          <cell r="R182">
            <v>-80.330000000000013</v>
          </cell>
          <cell r="S182">
            <v>-146.54000000000002</v>
          </cell>
          <cell r="T182">
            <v>0</v>
          </cell>
        </row>
        <row r="183">
          <cell r="A183">
            <v>23776</v>
          </cell>
          <cell r="B183" t="str">
            <v>E_FISHKILL___LBMP</v>
          </cell>
          <cell r="C183" t="str">
            <v>MILLWD</v>
          </cell>
          <cell r="D183">
            <v>-6915.4600000000009</v>
          </cell>
          <cell r="E183">
            <v>-21113.679999999997</v>
          </cell>
          <cell r="F183">
            <v>-13204.61</v>
          </cell>
          <cell r="G183">
            <v>-14256.829999999998</v>
          </cell>
          <cell r="H183">
            <v>-2949.0999999999995</v>
          </cell>
          <cell r="I183">
            <v>-715.55000000000007</v>
          </cell>
          <cell r="J183">
            <v>-2311.2099999999991</v>
          </cell>
          <cell r="K183">
            <v>-744.32000000000016</v>
          </cell>
          <cell r="L183">
            <v>-2545.7300000000009</v>
          </cell>
          <cell r="M183">
            <v>-1572.2299999999998</v>
          </cell>
          <cell r="N183">
            <v>-3005.2100000000005</v>
          </cell>
          <cell r="O183">
            <v>-818.26</v>
          </cell>
          <cell r="P183">
            <v>-3049.68</v>
          </cell>
          <cell r="Q183">
            <v>-4313.46</v>
          </cell>
          <cell r="R183">
            <v>-1736.64</v>
          </cell>
          <cell r="S183">
            <v>-1557.02</v>
          </cell>
          <cell r="T183">
            <v>-49.45000000000001</v>
          </cell>
        </row>
        <row r="184">
          <cell r="A184">
            <v>23777</v>
          </cell>
          <cell r="B184" t="str">
            <v>SITHE___STERLING</v>
          </cell>
          <cell r="C184" t="str">
            <v>MHK VL</v>
          </cell>
          <cell r="D184">
            <v>-216.83999999999997</v>
          </cell>
          <cell r="E184">
            <v>-524.04</v>
          </cell>
          <cell r="F184">
            <v>-675.81000000000006</v>
          </cell>
          <cell r="G184">
            <v>-218.31000000000003</v>
          </cell>
          <cell r="H184">
            <v>-52.190000000000005</v>
          </cell>
          <cell r="I184">
            <v>-16.59</v>
          </cell>
          <cell r="J184">
            <v>-46.080000000000005</v>
          </cell>
          <cell r="K184">
            <v>-38.129999999999988</v>
          </cell>
          <cell r="L184">
            <v>-86.759999999999991</v>
          </cell>
          <cell r="M184">
            <v>-48.88</v>
          </cell>
          <cell r="N184">
            <v>-51.410000000000004</v>
          </cell>
          <cell r="O184">
            <v>-10.6</v>
          </cell>
          <cell r="P184">
            <v>-32.990000000000009</v>
          </cell>
          <cell r="Q184">
            <v>83.58</v>
          </cell>
          <cell r="R184">
            <v>4</v>
          </cell>
          <cell r="S184">
            <v>-40.52000000000001</v>
          </cell>
          <cell r="T184">
            <v>0</v>
          </cell>
        </row>
        <row r="185">
          <cell r="A185">
            <v>23778</v>
          </cell>
          <cell r="B185" t="str">
            <v>GLEN PARK____</v>
          </cell>
          <cell r="C185" t="str">
            <v>MHK VL</v>
          </cell>
          <cell r="D185">
            <v>-226.18</v>
          </cell>
          <cell r="E185">
            <v>-404.32000000000005</v>
          </cell>
          <cell r="F185">
            <v>-1161.4000000000001</v>
          </cell>
          <cell r="G185">
            <v>-381.55999999999995</v>
          </cell>
          <cell r="H185">
            <v>125.09</v>
          </cell>
          <cell r="I185">
            <v>-83.499999999999986</v>
          </cell>
          <cell r="J185">
            <v>-78.750000000000014</v>
          </cell>
          <cell r="K185">
            <v>-52.790000000000006</v>
          </cell>
          <cell r="L185">
            <v>-104.58000000000003</v>
          </cell>
          <cell r="M185">
            <v>-63.220000000000013</v>
          </cell>
          <cell r="N185">
            <v>-65.15000000000002</v>
          </cell>
          <cell r="O185">
            <v>-3.2199999999999998</v>
          </cell>
          <cell r="P185">
            <v>-56.69</v>
          </cell>
          <cell r="Q185">
            <v>76.3</v>
          </cell>
          <cell r="R185">
            <v>-7.3900000000000006</v>
          </cell>
          <cell r="S185">
            <v>-47.269999999999996</v>
          </cell>
          <cell r="T185">
            <v>0.16</v>
          </cell>
        </row>
        <row r="186">
          <cell r="A186">
            <v>23779</v>
          </cell>
          <cell r="B186" t="str">
            <v>BETHLEHEM___STEEL</v>
          </cell>
          <cell r="C186" t="str">
            <v>WEST</v>
          </cell>
          <cell r="D186">
            <v>-1008.7399999999999</v>
          </cell>
          <cell r="E186">
            <v>-3297.99</v>
          </cell>
          <cell r="F186">
            <v>-2576.4900000000002</v>
          </cell>
          <cell r="G186">
            <v>-2604.37</v>
          </cell>
          <cell r="H186">
            <v>-296.22000000000003</v>
          </cell>
          <cell r="I186">
            <v>150.32999999999998</v>
          </cell>
          <cell r="J186">
            <v>-360.03999999999996</v>
          </cell>
          <cell r="K186">
            <v>-126.57000000000001</v>
          </cell>
          <cell r="L186">
            <v>-436.12000000000012</v>
          </cell>
          <cell r="M186">
            <v>-255.23</v>
          </cell>
          <cell r="N186">
            <v>-324.91999999999996</v>
          </cell>
          <cell r="O186">
            <v>-79.41</v>
          </cell>
          <cell r="P186">
            <v>-120.82999999999998</v>
          </cell>
          <cell r="Q186">
            <v>-139.46999999999997</v>
          </cell>
          <cell r="R186">
            <v>-89.27000000000001</v>
          </cell>
          <cell r="S186">
            <v>-399.79999999999995</v>
          </cell>
          <cell r="T186">
            <v>0</v>
          </cell>
        </row>
        <row r="187">
          <cell r="A187">
            <v>23780</v>
          </cell>
          <cell r="B187" t="str">
            <v>FORT_DRUM_COGEN</v>
          </cell>
          <cell r="C187" t="str">
            <v>MHK VL</v>
          </cell>
          <cell r="D187">
            <v>-157.13999999999999</v>
          </cell>
          <cell r="E187">
            <v>-345.14000000000004</v>
          </cell>
          <cell r="F187">
            <v>-982.59999999999991</v>
          </cell>
          <cell r="G187">
            <v>-323.09000000000003</v>
          </cell>
          <cell r="H187">
            <v>162.29</v>
          </cell>
          <cell r="I187">
            <v>-71.09</v>
          </cell>
          <cell r="J187">
            <v>-58.390000000000015</v>
          </cell>
          <cell r="K187">
            <v>-47.42</v>
          </cell>
          <cell r="L187">
            <v>-89.899999999999963</v>
          </cell>
          <cell r="M187">
            <v>-53.710000000000015</v>
          </cell>
          <cell r="N187">
            <v>-54.2</v>
          </cell>
          <cell r="O187">
            <v>0.21999999999999909</v>
          </cell>
          <cell r="P187">
            <v>-42.82</v>
          </cell>
          <cell r="Q187">
            <v>74.279999999999987</v>
          </cell>
          <cell r="R187">
            <v>-0.32000000000000006</v>
          </cell>
          <cell r="S187">
            <v>-40.19</v>
          </cell>
          <cell r="T187">
            <v>0.18</v>
          </cell>
        </row>
        <row r="188">
          <cell r="A188">
            <v>23781</v>
          </cell>
          <cell r="B188" t="str">
            <v>INDECK___YERKES</v>
          </cell>
          <cell r="C188" t="str">
            <v>WEST</v>
          </cell>
          <cell r="D188">
            <v>-947.19999999999993</v>
          </cell>
          <cell r="E188">
            <v>-2764.1299999999997</v>
          </cell>
          <cell r="F188">
            <v>-1753.3900000000003</v>
          </cell>
          <cell r="G188">
            <v>-1471.78</v>
          </cell>
          <cell r="H188">
            <v>-275.65999999999991</v>
          </cell>
          <cell r="I188">
            <v>167.11</v>
          </cell>
          <cell r="J188">
            <v>-332.27000000000004</v>
          </cell>
          <cell r="K188">
            <v>-123.47000000000003</v>
          </cell>
          <cell r="L188">
            <v>-403.62999999999994</v>
          </cell>
          <cell r="M188">
            <v>-236.79000000000005</v>
          </cell>
          <cell r="N188">
            <v>-298.96999999999997</v>
          </cell>
          <cell r="O188">
            <v>-73.34</v>
          </cell>
          <cell r="P188">
            <v>-17.189999999999998</v>
          </cell>
          <cell r="Q188">
            <v>-104.73</v>
          </cell>
          <cell r="R188">
            <v>-82.85</v>
          </cell>
          <cell r="S188">
            <v>-212.70999999999998</v>
          </cell>
          <cell r="T188">
            <v>0</v>
          </cell>
        </row>
        <row r="189">
          <cell r="A189">
            <v>23783</v>
          </cell>
          <cell r="B189" t="str">
            <v>INDECK___OSWEGO</v>
          </cell>
          <cell r="C189" t="str">
            <v>CENTRL</v>
          </cell>
          <cell r="D189">
            <v>-897.31</v>
          </cell>
          <cell r="E189">
            <v>-1246.1899999999998</v>
          </cell>
          <cell r="F189">
            <v>-2947.3400000000006</v>
          </cell>
          <cell r="G189">
            <v>-1076.77</v>
          </cell>
          <cell r="H189">
            <v>-132.92999999999998</v>
          </cell>
          <cell r="I189">
            <v>-364.18</v>
          </cell>
          <cell r="J189">
            <v>-162.23999999999998</v>
          </cell>
          <cell r="K189">
            <v>-85.11</v>
          </cell>
          <cell r="L189">
            <v>-196.27</v>
          </cell>
          <cell r="M189">
            <v>-126.38</v>
          </cell>
          <cell r="N189">
            <v>-134.66</v>
          </cell>
          <cell r="O189">
            <v>-27.39</v>
          </cell>
          <cell r="P189">
            <v>-105.92999999999999</v>
          </cell>
          <cell r="Q189">
            <v>-18.539999999999988</v>
          </cell>
          <cell r="R189">
            <v>-22.56</v>
          </cell>
          <cell r="S189">
            <v>-104.38000000000001</v>
          </cell>
          <cell r="T189">
            <v>0</v>
          </cell>
        </row>
        <row r="190">
          <cell r="A190">
            <v>23786</v>
          </cell>
          <cell r="B190" t="str">
            <v>LINDEN COGEN____</v>
          </cell>
          <cell r="C190" t="str">
            <v>N.Y.C.</v>
          </cell>
          <cell r="D190">
            <v>-6579.28</v>
          </cell>
          <cell r="E190">
            <v>-16495.21</v>
          </cell>
          <cell r="F190">
            <v>-11099.740000000002</v>
          </cell>
          <cell r="G190">
            <v>-10204.300000000001</v>
          </cell>
          <cell r="H190">
            <v>-3030.63</v>
          </cell>
          <cell r="I190">
            <v>-1084.73</v>
          </cell>
          <cell r="J190">
            <v>-2363.0699999999997</v>
          </cell>
          <cell r="K190">
            <v>-1574.0400000000002</v>
          </cell>
          <cell r="L190">
            <v>-3731.0200000000004</v>
          </cell>
          <cell r="M190">
            <v>-2240.2799999999997</v>
          </cell>
          <cell r="N190">
            <v>-5290.0299999999988</v>
          </cell>
          <cell r="O190">
            <v>-5237.2</v>
          </cell>
          <cell r="P190">
            <v>-4039.1000000000004</v>
          </cell>
          <cell r="Q190">
            <v>-5315.329999999999</v>
          </cell>
          <cell r="R190">
            <v>-1785.3699999999997</v>
          </cell>
          <cell r="S190">
            <v>-11.849999999999966</v>
          </cell>
          <cell r="T190">
            <v>827.66000000000008</v>
          </cell>
        </row>
        <row r="191">
          <cell r="A191">
            <v>23790</v>
          </cell>
          <cell r="B191" t="str">
            <v>BINGHAMTON___COGEN</v>
          </cell>
          <cell r="C191" t="str">
            <v>CENTRL</v>
          </cell>
          <cell r="D191">
            <v>-2114.54</v>
          </cell>
          <cell r="E191">
            <v>-5676.9700000000012</v>
          </cell>
          <cell r="F191">
            <v>-4331.2500000000009</v>
          </cell>
          <cell r="G191">
            <v>-4698.6200000000008</v>
          </cell>
          <cell r="H191">
            <v>-668.43</v>
          </cell>
          <cell r="I191">
            <v>-98.3</v>
          </cell>
          <cell r="J191">
            <v>-744.87000000000023</v>
          </cell>
          <cell r="K191">
            <v>-177.51000000000002</v>
          </cell>
          <cell r="L191">
            <v>-890.59</v>
          </cell>
          <cell r="M191">
            <v>-518.41</v>
          </cell>
          <cell r="N191">
            <v>-657.70999999999981</v>
          </cell>
          <cell r="O191">
            <v>-168.41</v>
          </cell>
          <cell r="P191">
            <v>-552.33000000000015</v>
          </cell>
          <cell r="Q191">
            <v>-666.05</v>
          </cell>
          <cell r="R191">
            <v>-200.12999999999997</v>
          </cell>
          <cell r="S191">
            <v>-499.36999999999995</v>
          </cell>
          <cell r="T191">
            <v>0</v>
          </cell>
        </row>
        <row r="192">
          <cell r="A192">
            <v>23791</v>
          </cell>
          <cell r="B192" t="str">
            <v>NEG WEST_LEA_LOCKPORT</v>
          </cell>
          <cell r="C192" t="str">
            <v>WEST</v>
          </cell>
          <cell r="D192">
            <v>-915.56999999999994</v>
          </cell>
          <cell r="E192">
            <v>-2670.2899999999995</v>
          </cell>
          <cell r="F192">
            <v>-1627.3299999999997</v>
          </cell>
          <cell r="G192">
            <v>-1211.45</v>
          </cell>
          <cell r="H192">
            <v>-267.37999999999988</v>
          </cell>
          <cell r="I192">
            <v>173.09000000000003</v>
          </cell>
          <cell r="J192">
            <v>-320.7</v>
          </cell>
          <cell r="K192">
            <v>-121.86</v>
          </cell>
          <cell r="L192">
            <v>-389.48000000000008</v>
          </cell>
          <cell r="M192">
            <v>-228.08999999999997</v>
          </cell>
          <cell r="N192">
            <v>-287.14</v>
          </cell>
          <cell r="O192">
            <v>-70.3</v>
          </cell>
          <cell r="P192">
            <v>52.750000000000014</v>
          </cell>
          <cell r="Q192">
            <v>-88.71</v>
          </cell>
          <cell r="R192">
            <v>-80.210000000000008</v>
          </cell>
          <cell r="S192">
            <v>-192.78</v>
          </cell>
          <cell r="T192">
            <v>0</v>
          </cell>
        </row>
        <row r="193">
          <cell r="A193">
            <v>23792</v>
          </cell>
          <cell r="B193" t="str">
            <v>NEG NORTH_KES_CHATEGAY</v>
          </cell>
          <cell r="C193" t="str">
            <v>NORTH</v>
          </cell>
          <cell r="D193">
            <v>1090.58</v>
          </cell>
          <cell r="E193">
            <v>891.28</v>
          </cell>
          <cell r="F193">
            <v>1735.9699999999998</v>
          </cell>
          <cell r="G193">
            <v>463.49999999999994</v>
          </cell>
          <cell r="H193">
            <v>1113.73</v>
          </cell>
          <cell r="I193">
            <v>22.45</v>
          </cell>
          <cell r="J193">
            <v>123.77999999999999</v>
          </cell>
          <cell r="K193">
            <v>23.29</v>
          </cell>
          <cell r="L193">
            <v>89.89</v>
          </cell>
          <cell r="M193">
            <v>60.150000000000013</v>
          </cell>
          <cell r="N193">
            <v>70.11</v>
          </cell>
          <cell r="O193">
            <v>80.210000000000022</v>
          </cell>
          <cell r="P193">
            <v>9.3599999999999977</v>
          </cell>
          <cell r="Q193">
            <v>72.7</v>
          </cell>
          <cell r="R193">
            <v>7.9599999999999991</v>
          </cell>
          <cell r="S193">
            <v>57.599999999999994</v>
          </cell>
          <cell r="T193">
            <v>0.86</v>
          </cell>
        </row>
        <row r="194">
          <cell r="A194">
            <v>23793</v>
          </cell>
          <cell r="B194" t="str">
            <v>NEG NORTH_FLCN_SEA</v>
          </cell>
          <cell r="C194" t="str">
            <v>NORTH</v>
          </cell>
          <cell r="D194">
            <v>1221.9500000000005</v>
          </cell>
          <cell r="E194">
            <v>1247.72</v>
          </cell>
          <cell r="F194">
            <v>1920.62</v>
          </cell>
          <cell r="G194">
            <v>626.70999999999992</v>
          </cell>
          <cell r="H194">
            <v>1136.8599999999999</v>
          </cell>
          <cell r="I194">
            <v>14.56</v>
          </cell>
          <cell r="J194">
            <v>180.35999999999999</v>
          </cell>
          <cell r="K194">
            <v>35.169999999999995</v>
          </cell>
          <cell r="L194">
            <v>135.9</v>
          </cell>
          <cell r="M194">
            <v>91.740000000000038</v>
          </cell>
          <cell r="N194">
            <v>105.87000000000002</v>
          </cell>
          <cell r="O194">
            <v>86.8</v>
          </cell>
          <cell r="P194">
            <v>8.8199999999999825</v>
          </cell>
          <cell r="Q194">
            <v>92.149999999999991</v>
          </cell>
          <cell r="R194">
            <v>11.92</v>
          </cell>
          <cell r="S194">
            <v>91.79000000000002</v>
          </cell>
          <cell r="T194">
            <v>0.84</v>
          </cell>
        </row>
        <row r="195">
          <cell r="A195">
            <v>23794</v>
          </cell>
          <cell r="B195" t="str">
            <v>NYPA___HOLTSVILL</v>
          </cell>
          <cell r="C195" t="str">
            <v>LONGIL</v>
          </cell>
          <cell r="D195">
            <v>-12873.6</v>
          </cell>
          <cell r="E195">
            <v>-24803.020000000004</v>
          </cell>
          <cell r="F195">
            <v>-17807.14</v>
          </cell>
          <cell r="G195">
            <v>-19309.090000000004</v>
          </cell>
          <cell r="H195">
            <v>-7758.6799999999985</v>
          </cell>
          <cell r="I195">
            <v>-1713.6299999999997</v>
          </cell>
          <cell r="J195">
            <v>-2301.9199999999992</v>
          </cell>
          <cell r="K195">
            <v>-864.03999999999985</v>
          </cell>
          <cell r="L195">
            <v>-18269.59</v>
          </cell>
          <cell r="M195">
            <v>-5125.2600000000011</v>
          </cell>
          <cell r="N195">
            <v>-5235.4100000000008</v>
          </cell>
          <cell r="O195">
            <v>-5575.4</v>
          </cell>
          <cell r="P195">
            <v>-7248.33</v>
          </cell>
          <cell r="Q195">
            <v>-8227.56</v>
          </cell>
          <cell r="R195">
            <v>-5722.6099999999988</v>
          </cell>
          <cell r="S195">
            <v>-6105.9800000000005</v>
          </cell>
          <cell r="T195">
            <v>-2381.6</v>
          </cell>
        </row>
        <row r="196">
          <cell r="A196">
            <v>23796</v>
          </cell>
          <cell r="B196" t="str">
            <v>RENSSELAER___COGEN</v>
          </cell>
          <cell r="C196" t="str">
            <v>CAPITL</v>
          </cell>
          <cell r="D196">
            <v>-8002.8499999999995</v>
          </cell>
          <cell r="E196">
            <v>-22434.609999999997</v>
          </cell>
          <cell r="F196">
            <v>-13418.269999999995</v>
          </cell>
          <cell r="G196">
            <v>-12112.2</v>
          </cell>
          <cell r="H196">
            <v>-2760.89</v>
          </cell>
          <cell r="I196">
            <v>-690.67000000000019</v>
          </cell>
          <cell r="J196">
            <v>-2900.9600000000005</v>
          </cell>
          <cell r="K196">
            <v>-763.54999999999984</v>
          </cell>
          <cell r="L196">
            <v>-3118.12</v>
          </cell>
          <cell r="M196">
            <v>-1992.2999999999997</v>
          </cell>
          <cell r="N196">
            <v>-2703.71</v>
          </cell>
          <cell r="O196">
            <v>-745.07</v>
          </cell>
          <cell r="P196">
            <v>-2085.5000000000005</v>
          </cell>
          <cell r="Q196">
            <v>-1250.47</v>
          </cell>
          <cell r="R196">
            <v>-301.81000000000006</v>
          </cell>
          <cell r="S196">
            <v>-1816.1899999999998</v>
          </cell>
          <cell r="T196">
            <v>-1.68</v>
          </cell>
        </row>
        <row r="197">
          <cell r="A197">
            <v>23797</v>
          </cell>
          <cell r="B197" t="str">
            <v>SENECA___ENERGY</v>
          </cell>
          <cell r="C197" t="str">
            <v>CENTRL</v>
          </cell>
          <cell r="D197">
            <v>-903.53000000000009</v>
          </cell>
          <cell r="E197">
            <v>-2119.3100000000004</v>
          </cell>
          <cell r="F197">
            <v>-1757.32</v>
          </cell>
          <cell r="G197">
            <v>-1454.5100000000002</v>
          </cell>
          <cell r="H197">
            <v>-232.26</v>
          </cell>
          <cell r="I197">
            <v>29.8</v>
          </cell>
          <cell r="J197">
            <v>-280.70999999999992</v>
          </cell>
          <cell r="K197">
            <v>-113.91</v>
          </cell>
          <cell r="L197">
            <v>-336.07000000000011</v>
          </cell>
          <cell r="M197">
            <v>-197.85000000000005</v>
          </cell>
          <cell r="N197">
            <v>-247.03000000000003</v>
          </cell>
          <cell r="O197">
            <v>-58.850000000000009</v>
          </cell>
          <cell r="P197">
            <v>-163.79999999999998</v>
          </cell>
          <cell r="Q197">
            <v>-88.800000000000011</v>
          </cell>
          <cell r="R197">
            <v>-69.94</v>
          </cell>
          <cell r="S197">
            <v>-176.4</v>
          </cell>
          <cell r="T197">
            <v>0</v>
          </cell>
        </row>
        <row r="198">
          <cell r="A198">
            <v>23798</v>
          </cell>
          <cell r="B198" t="str">
            <v>ADK RESOURCE___RCVRY</v>
          </cell>
          <cell r="C198" t="str">
            <v>CAPITL</v>
          </cell>
          <cell r="D198">
            <v>-8360.48</v>
          </cell>
          <cell r="E198">
            <v>-23258.989999999998</v>
          </cell>
          <cell r="F198">
            <v>-13940.5</v>
          </cell>
          <cell r="G198">
            <v>-12691.81</v>
          </cell>
          <cell r="H198">
            <v>-2880.2099999999996</v>
          </cell>
          <cell r="I198">
            <v>-716.29000000000008</v>
          </cell>
          <cell r="J198">
            <v>-3031.3900000000003</v>
          </cell>
          <cell r="K198">
            <v>-790.56999999999994</v>
          </cell>
          <cell r="L198">
            <v>-3235.6099999999997</v>
          </cell>
          <cell r="M198">
            <v>-2078.52</v>
          </cell>
          <cell r="N198">
            <v>-2822.09</v>
          </cell>
          <cell r="O198">
            <v>-804.9</v>
          </cell>
          <cell r="P198">
            <v>-2329.6199999999994</v>
          </cell>
          <cell r="Q198">
            <v>-1434.6699999999998</v>
          </cell>
          <cell r="R198">
            <v>-377.15000000000003</v>
          </cell>
          <cell r="S198">
            <v>-1883.0699999999997</v>
          </cell>
          <cell r="T198">
            <v>-1.5299999999999998</v>
          </cell>
        </row>
        <row r="199">
          <cell r="A199">
            <v>23799</v>
          </cell>
          <cell r="B199" t="str">
            <v>SELKIRK___II</v>
          </cell>
          <cell r="C199" t="str">
            <v>CAPITL</v>
          </cell>
          <cell r="D199">
            <v>-7944.64</v>
          </cell>
          <cell r="E199">
            <v>-22261.440000000006</v>
          </cell>
          <cell r="F199">
            <v>-13277.29</v>
          </cell>
          <cell r="G199">
            <v>-11894.890000000001</v>
          </cell>
          <cell r="H199">
            <v>-2740.9100000000003</v>
          </cell>
          <cell r="I199">
            <v>-683.5</v>
          </cell>
          <cell r="J199">
            <v>-2881.1899999999996</v>
          </cell>
          <cell r="K199">
            <v>-759.74999999999989</v>
          </cell>
          <cell r="L199">
            <v>-3100.880000000001</v>
          </cell>
          <cell r="M199">
            <v>-1977.4299999999998</v>
          </cell>
          <cell r="N199">
            <v>-2667.78</v>
          </cell>
          <cell r="O199">
            <v>-724.28999999999985</v>
          </cell>
          <cell r="P199">
            <v>-1938.46</v>
          </cell>
          <cell r="Q199">
            <v>-1163.57</v>
          </cell>
          <cell r="R199">
            <v>-290</v>
          </cell>
          <cell r="S199">
            <v>-1804.1699999999996</v>
          </cell>
          <cell r="T199">
            <v>-1.52</v>
          </cell>
        </row>
        <row r="200">
          <cell r="A200">
            <v>23800</v>
          </cell>
          <cell r="B200" t="str">
            <v>SITHE___INDEPEND</v>
          </cell>
          <cell r="C200" t="str">
            <v>CENTRL</v>
          </cell>
          <cell r="D200">
            <v>606.04999999999995</v>
          </cell>
          <cell r="E200">
            <v>-1031.51</v>
          </cell>
          <cell r="F200">
            <v>3632.2299999999996</v>
          </cell>
          <cell r="G200">
            <v>719.53000000000009</v>
          </cell>
          <cell r="H200">
            <v>-114.6</v>
          </cell>
          <cell r="I200">
            <v>1679.92</v>
          </cell>
          <cell r="J200">
            <v>-141.23000000000002</v>
          </cell>
          <cell r="K200">
            <v>323.35000000000008</v>
          </cell>
          <cell r="L200">
            <v>-166.50999999999996</v>
          </cell>
          <cell r="M200">
            <v>-57.259999999999991</v>
          </cell>
          <cell r="N200">
            <v>-115.69000000000001</v>
          </cell>
          <cell r="O200">
            <v>-23.78</v>
          </cell>
          <cell r="P200">
            <v>-94.370000000000033</v>
          </cell>
          <cell r="Q200">
            <v>295.10000000000019</v>
          </cell>
          <cell r="R200">
            <v>-18.940000000000001</v>
          </cell>
          <cell r="S200">
            <v>-88.06</v>
          </cell>
          <cell r="T200">
            <v>0</v>
          </cell>
        </row>
        <row r="201">
          <cell r="A201">
            <v>23801</v>
          </cell>
          <cell r="B201" t="str">
            <v>SELKIRK___l</v>
          </cell>
          <cell r="C201" t="str">
            <v>CAPITL</v>
          </cell>
          <cell r="D201">
            <v>-7907.23</v>
          </cell>
          <cell r="E201">
            <v>-22204.19</v>
          </cell>
          <cell r="F201">
            <v>-13243.12</v>
          </cell>
          <cell r="G201">
            <v>-11868.919999999998</v>
          </cell>
          <cell r="H201">
            <v>-2733.9199999999992</v>
          </cell>
          <cell r="I201">
            <v>-683.79</v>
          </cell>
          <cell r="J201">
            <v>-2873.5299999999993</v>
          </cell>
          <cell r="K201">
            <v>-758.24999999999989</v>
          </cell>
          <cell r="L201">
            <v>-3093.7200000000003</v>
          </cell>
          <cell r="M201">
            <v>-1971.9199999999998</v>
          </cell>
          <cell r="N201">
            <v>-2661.6200000000003</v>
          </cell>
          <cell r="O201">
            <v>-716.38000000000011</v>
          </cell>
          <cell r="P201">
            <v>-1942.82</v>
          </cell>
          <cell r="Q201">
            <v>-1156.9399999999998</v>
          </cell>
          <cell r="R201">
            <v>-288.66000000000003</v>
          </cell>
          <cell r="S201">
            <v>-1799.24</v>
          </cell>
          <cell r="T201">
            <v>-1.68</v>
          </cell>
        </row>
        <row r="202">
          <cell r="A202">
            <v>23802</v>
          </cell>
          <cell r="B202" t="str">
            <v>INDECK___CORINTH</v>
          </cell>
          <cell r="C202" t="str">
            <v>CAPITL</v>
          </cell>
          <cell r="D202">
            <v>-8441.7400000000034</v>
          </cell>
          <cell r="E202">
            <v>-23416.17</v>
          </cell>
          <cell r="F202">
            <v>-14037.579999999996</v>
          </cell>
          <cell r="G202">
            <v>-12783.980000000003</v>
          </cell>
          <cell r="H202">
            <v>-2901.5600000000004</v>
          </cell>
          <cell r="I202">
            <v>-718.14</v>
          </cell>
          <cell r="J202">
            <v>-3065.5200000000004</v>
          </cell>
          <cell r="K202">
            <v>-794.43</v>
          </cell>
          <cell r="L202">
            <v>-3261.0399999999995</v>
          </cell>
          <cell r="M202">
            <v>-2096.4799999999996</v>
          </cell>
          <cell r="N202">
            <v>-2839.99</v>
          </cell>
          <cell r="O202">
            <v>-809.6</v>
          </cell>
          <cell r="P202">
            <v>-2333.0500000000006</v>
          </cell>
          <cell r="Q202">
            <v>-1445.83</v>
          </cell>
          <cell r="R202">
            <v>-377.34999999999997</v>
          </cell>
          <cell r="S202">
            <v>-1900.0300000000002</v>
          </cell>
          <cell r="T202">
            <v>-1.52</v>
          </cell>
        </row>
        <row r="203">
          <cell r="A203">
            <v>23803</v>
          </cell>
          <cell r="B203" t="str">
            <v>BURROWS___LYONSDAL</v>
          </cell>
          <cell r="C203" t="str">
            <v>MHK VL</v>
          </cell>
          <cell r="D203">
            <v>37.950000000000017</v>
          </cell>
          <cell r="E203">
            <v>9.26</v>
          </cell>
          <cell r="F203">
            <v>-192.61</v>
          </cell>
          <cell r="G203">
            <v>-56.470000000000006</v>
          </cell>
          <cell r="H203">
            <v>71.44</v>
          </cell>
          <cell r="I203">
            <v>1.1399999999999999</v>
          </cell>
          <cell r="J203">
            <v>0</v>
          </cell>
          <cell r="K203">
            <v>-16.64</v>
          </cell>
          <cell r="L203">
            <v>-12.18</v>
          </cell>
          <cell r="M203">
            <v>-2.31</v>
          </cell>
          <cell r="N203">
            <v>-4.3599999999999994</v>
          </cell>
          <cell r="O203">
            <v>3.0700000000000003</v>
          </cell>
          <cell r="P203">
            <v>15.030000000000001</v>
          </cell>
          <cell r="Q203">
            <v>75.839999999999989</v>
          </cell>
          <cell r="R203">
            <v>13.82</v>
          </cell>
          <cell r="S203">
            <v>0</v>
          </cell>
          <cell r="T203">
            <v>7.0000000000000007E-2</v>
          </cell>
        </row>
        <row r="204">
          <cell r="A204">
            <v>23804</v>
          </cell>
          <cell r="B204" t="str">
            <v>IP___TICONDEROGA</v>
          </cell>
          <cell r="C204" t="e">
            <v>#N/A</v>
          </cell>
          <cell r="D204">
            <v>0</v>
          </cell>
          <cell r="E204">
            <v>0</v>
          </cell>
          <cell r="F204">
            <v>0</v>
          </cell>
          <cell r="G204">
            <v>-4194.01</v>
          </cell>
          <cell r="H204">
            <v>-2883.1</v>
          </cell>
          <cell r="I204">
            <v>-723</v>
          </cell>
          <cell r="J204">
            <v>-2993.2000000000003</v>
          </cell>
          <cell r="K204">
            <v>-787.34999999999991</v>
          </cell>
          <cell r="L204">
            <v>-3192.7200000000003</v>
          </cell>
          <cell r="M204">
            <v>-2059.9</v>
          </cell>
          <cell r="N204">
            <v>-2834.7700000000009</v>
          </cell>
          <cell r="O204">
            <v>-827.9</v>
          </cell>
          <cell r="P204">
            <v>-2486.9500000000003</v>
          </cell>
          <cell r="Q204">
            <v>-1597.1200000000001</v>
          </cell>
          <cell r="R204">
            <v>-444.76</v>
          </cell>
          <cell r="S204">
            <v>-1859.6299999999999</v>
          </cell>
          <cell r="T204">
            <v>-1.71</v>
          </cell>
        </row>
        <row r="205">
          <cell r="A205">
            <v>23805</v>
          </cell>
          <cell r="B205" t="str">
            <v>WATERTOWN___HYD</v>
          </cell>
          <cell r="C205" t="str">
            <v>MHK VL</v>
          </cell>
          <cell r="D205">
            <v>-170.60999999999996</v>
          </cell>
          <cell r="E205">
            <v>-358.21000000000004</v>
          </cell>
          <cell r="F205">
            <v>-1022.0600000000002</v>
          </cell>
          <cell r="G205">
            <v>-341</v>
          </cell>
          <cell r="H205">
            <v>154.79999999999995</v>
          </cell>
          <cell r="I205">
            <v>-71.88000000000001</v>
          </cell>
          <cell r="J205">
            <v>-66.66</v>
          </cell>
          <cell r="K205">
            <v>-48.320000000000014</v>
          </cell>
          <cell r="L205">
            <v>-92.289999999999978</v>
          </cell>
          <cell r="M205">
            <v>-55.31</v>
          </cell>
          <cell r="N205">
            <v>-56.19</v>
          </cell>
          <cell r="O205">
            <v>-0.37000000000000077</v>
          </cell>
          <cell r="P205">
            <v>-48.87</v>
          </cell>
          <cell r="Q205">
            <v>75.009999999999977</v>
          </cell>
          <cell r="R205">
            <v>-6.34</v>
          </cell>
          <cell r="S205">
            <v>-40.950000000000003</v>
          </cell>
          <cell r="T205">
            <v>0.17</v>
          </cell>
        </row>
        <row r="206">
          <cell r="A206">
            <v>23807</v>
          </cell>
          <cell r="B206" t="str">
            <v>DOGLEVILLE___HYD</v>
          </cell>
          <cell r="C206" t="str">
            <v>CAPITL</v>
          </cell>
          <cell r="D206">
            <v>145.48000000000002</v>
          </cell>
          <cell r="E206">
            <v>174.64999999999998</v>
          </cell>
          <cell r="F206">
            <v>11.75</v>
          </cell>
          <cell r="G206">
            <v>230.65</v>
          </cell>
          <cell r="H206">
            <v>-12.770000000000003</v>
          </cell>
          <cell r="I206">
            <v>4.5500000000000007</v>
          </cell>
          <cell r="J206">
            <v>61.430000000000007</v>
          </cell>
          <cell r="K206">
            <v>12.08</v>
          </cell>
          <cell r="L206">
            <v>44.269999999999982</v>
          </cell>
          <cell r="M206">
            <v>38.049999999999997</v>
          </cell>
          <cell r="N206">
            <v>44.030000000000008</v>
          </cell>
          <cell r="O206">
            <v>8.7099999999999991</v>
          </cell>
          <cell r="P206">
            <v>35.050000000000004</v>
          </cell>
          <cell r="Q206">
            <v>63.209999999999987</v>
          </cell>
          <cell r="R206">
            <v>21.07</v>
          </cell>
          <cell r="S206">
            <v>36.290000000000006</v>
          </cell>
          <cell r="T206">
            <v>-0.04</v>
          </cell>
        </row>
        <row r="207">
          <cell r="A207">
            <v>23808</v>
          </cell>
          <cell r="B207" t="str">
            <v>GENERAL___MILLS</v>
          </cell>
          <cell r="C207" t="str">
            <v>WEST</v>
          </cell>
          <cell r="D207">
            <v>-1008.7399999999999</v>
          </cell>
          <cell r="E207">
            <v>-3297.99</v>
          </cell>
          <cell r="F207">
            <v>-2576.4900000000002</v>
          </cell>
          <cell r="G207">
            <v>-2604.37</v>
          </cell>
          <cell r="H207">
            <v>-296.22000000000003</v>
          </cell>
          <cell r="I207">
            <v>150.32999999999998</v>
          </cell>
          <cell r="J207">
            <v>-360.03999999999996</v>
          </cell>
          <cell r="K207">
            <v>-126.57000000000001</v>
          </cell>
          <cell r="L207">
            <v>-436.12000000000012</v>
          </cell>
          <cell r="M207">
            <v>-255.23</v>
          </cell>
          <cell r="N207">
            <v>-324.91999999999996</v>
          </cell>
          <cell r="O207">
            <v>-79.41</v>
          </cell>
          <cell r="P207">
            <v>-120.82999999999998</v>
          </cell>
          <cell r="Q207">
            <v>-139.46999999999997</v>
          </cell>
          <cell r="R207">
            <v>-89.27000000000001</v>
          </cell>
          <cell r="S207">
            <v>-399.79999999999995</v>
          </cell>
          <cell r="T207">
            <v>0</v>
          </cell>
        </row>
        <row r="208">
          <cell r="A208">
            <v>23809</v>
          </cell>
          <cell r="B208" t="str">
            <v>US___GYPSUM</v>
          </cell>
          <cell r="C208" t="e">
            <v>#N/A</v>
          </cell>
          <cell r="D208">
            <v>-876.20999999999992</v>
          </cell>
          <cell r="E208">
            <v>-2513.1599999999994</v>
          </cell>
          <cell r="F208">
            <v>-1542.32</v>
          </cell>
          <cell r="G208">
            <v>-1148.5800000000002</v>
          </cell>
          <cell r="H208">
            <v>-152.82999999999996</v>
          </cell>
          <cell r="I208">
            <v>179.32</v>
          </cell>
          <cell r="J208">
            <v>-308.25</v>
          </cell>
          <cell r="K208">
            <v>-122.72</v>
          </cell>
          <cell r="L208">
            <v>-375.37999999999994</v>
          </cell>
          <cell r="M208">
            <v>-220.52999999999997</v>
          </cell>
          <cell r="N208">
            <v>-277.28999999999996</v>
          </cell>
          <cell r="O208">
            <v>-67.489999999999995</v>
          </cell>
          <cell r="P208">
            <v>-181.2</v>
          </cell>
          <cell r="Q208">
            <v>-88.889999999999986</v>
          </cell>
          <cell r="R208">
            <v>-76.709999999999994</v>
          </cell>
          <cell r="S208">
            <v>-182.77000000000004</v>
          </cell>
          <cell r="T208">
            <v>0</v>
          </cell>
        </row>
        <row r="209">
          <cell r="A209">
            <v>23810</v>
          </cell>
          <cell r="B209" t="str">
            <v>HUDSON AVE_GT_3</v>
          </cell>
          <cell r="C209" t="str">
            <v>N.Y.C.</v>
          </cell>
          <cell r="D209">
            <v>-6825.57</v>
          </cell>
          <cell r="E209">
            <v>-20890.810000000005</v>
          </cell>
          <cell r="F209">
            <v>-13032.130000000003</v>
          </cell>
          <cell r="G209">
            <v>-14252.62</v>
          </cell>
          <cell r="H209">
            <v>-3030.63</v>
          </cell>
          <cell r="I209">
            <v>-1084.73</v>
          </cell>
          <cell r="J209">
            <v>-2363.0699999999997</v>
          </cell>
          <cell r="K209">
            <v>-1574.0400000000002</v>
          </cell>
          <cell r="L209">
            <v>-3731.0200000000004</v>
          </cell>
          <cell r="M209">
            <v>-2244.96</v>
          </cell>
          <cell r="N209">
            <v>-5290.0299999999988</v>
          </cell>
          <cell r="O209">
            <v>-4675.4799999999996</v>
          </cell>
          <cell r="P209">
            <v>-4368.3200000000015</v>
          </cell>
          <cell r="Q209">
            <v>-5315.329999999999</v>
          </cell>
          <cell r="R209">
            <v>-2207.83</v>
          </cell>
          <cell r="S209">
            <v>-2219.4400000000005</v>
          </cell>
          <cell r="T209">
            <v>-435.06</v>
          </cell>
        </row>
        <row r="210">
          <cell r="A210">
            <v>23811</v>
          </cell>
          <cell r="B210" t="str">
            <v>NEG WEST___LANCASTR</v>
          </cell>
          <cell r="C210" t="str">
            <v>WEST</v>
          </cell>
          <cell r="D210">
            <v>-1081.0899999999999</v>
          </cell>
          <cell r="E210">
            <v>-3559.7799999999997</v>
          </cell>
          <cell r="F210">
            <v>-2662.1500000000005</v>
          </cell>
          <cell r="G210">
            <v>-2759.48</v>
          </cell>
          <cell r="H210">
            <v>-325.60000000000008</v>
          </cell>
          <cell r="I210">
            <v>135.12</v>
          </cell>
          <cell r="J210">
            <v>-391.47</v>
          </cell>
          <cell r="K210">
            <v>-130.74</v>
          </cell>
          <cell r="L210">
            <v>-474.90000000000003</v>
          </cell>
          <cell r="M210">
            <v>-277.87000000000006</v>
          </cell>
          <cell r="N210">
            <v>-352.89</v>
          </cell>
          <cell r="O210">
            <v>-87.219999999999985</v>
          </cell>
          <cell r="P210">
            <v>-143.24</v>
          </cell>
          <cell r="Q210">
            <v>-190.79000000000002</v>
          </cell>
          <cell r="R210">
            <v>-103.45</v>
          </cell>
          <cell r="S210">
            <v>-408.20999999999992</v>
          </cell>
          <cell r="T210">
            <v>0</v>
          </cell>
        </row>
        <row r="211">
          <cell r="A211">
            <v>23856</v>
          </cell>
          <cell r="B211" t="str">
            <v>FIBERTEK___ENERGY</v>
          </cell>
          <cell r="C211" t="str">
            <v>CENTRL</v>
          </cell>
          <cell r="D211">
            <v>-800.14</v>
          </cell>
          <cell r="E211">
            <v>-1612.27</v>
          </cell>
          <cell r="F211">
            <v>-2154.19</v>
          </cell>
          <cell r="G211">
            <v>-1049.2099999999998</v>
          </cell>
          <cell r="H211">
            <v>-175.41000000000003</v>
          </cell>
          <cell r="I211">
            <v>-44.739999999999995</v>
          </cell>
          <cell r="J211">
            <v>-215.07999999999998</v>
          </cell>
          <cell r="K211">
            <v>-100.5</v>
          </cell>
          <cell r="L211">
            <v>-258.60999999999996</v>
          </cell>
          <cell r="M211">
            <v>-156.07000000000005</v>
          </cell>
          <cell r="N211">
            <v>-177.56</v>
          </cell>
          <cell r="O211">
            <v>-43.19</v>
          </cell>
          <cell r="P211">
            <v>-132.72</v>
          </cell>
          <cell r="Q211">
            <v>-22.880000000000024</v>
          </cell>
          <cell r="R211">
            <v>-29.510000000000005</v>
          </cell>
          <cell r="S211">
            <v>-135.04000000000002</v>
          </cell>
          <cell r="T211">
            <v>0</v>
          </cell>
        </row>
        <row r="212">
          <cell r="A212">
            <v>23857</v>
          </cell>
          <cell r="B212" t="str">
            <v>CARTHAGE___PAPER</v>
          </cell>
          <cell r="C212" t="str">
            <v>MHK VL</v>
          </cell>
          <cell r="D212">
            <v>-109.51000000000002</v>
          </cell>
          <cell r="E212">
            <v>-307.96999999999997</v>
          </cell>
          <cell r="F212">
            <v>-821.82999999999993</v>
          </cell>
          <cell r="G212">
            <v>-280.44</v>
          </cell>
          <cell r="H212">
            <v>188.29000000000002</v>
          </cell>
          <cell r="I212">
            <v>-58.400000000000006</v>
          </cell>
          <cell r="J212">
            <v>-37.709999999999994</v>
          </cell>
          <cell r="K212">
            <v>-43.61</v>
          </cell>
          <cell r="L212">
            <v>-77.47</v>
          </cell>
          <cell r="M212">
            <v>-46.019999999999989</v>
          </cell>
          <cell r="N212">
            <v>-47.41</v>
          </cell>
          <cell r="O212">
            <v>2.6500000000000004</v>
          </cell>
          <cell r="P212">
            <v>-33.06</v>
          </cell>
          <cell r="Q212">
            <v>77.63000000000001</v>
          </cell>
          <cell r="R212">
            <v>1.2400000000000002</v>
          </cell>
          <cell r="S212">
            <v>-33.490000000000009</v>
          </cell>
          <cell r="T212">
            <v>0.19</v>
          </cell>
        </row>
        <row r="213">
          <cell r="A213">
            <v>23858</v>
          </cell>
          <cell r="B213" t="str">
            <v>NSINS_S._GLNS_FALLS</v>
          </cell>
          <cell r="C213" t="str">
            <v>CAPITL</v>
          </cell>
          <cell r="D213">
            <v>-8389.2499999999982</v>
          </cell>
          <cell r="E213">
            <v>-23316.729999999996</v>
          </cell>
          <cell r="F213">
            <v>-13976.32</v>
          </cell>
          <cell r="G213">
            <v>-12726.210000000001</v>
          </cell>
          <cell r="H213">
            <v>-2888.3300000000004</v>
          </cell>
          <cell r="I213">
            <v>-717.75</v>
          </cell>
          <cell r="J213">
            <v>-3045.84</v>
          </cell>
          <cell r="K213">
            <v>-791.83999999999992</v>
          </cell>
          <cell r="L213">
            <v>-3244.8399999999992</v>
          </cell>
          <cell r="M213">
            <v>-2085.41</v>
          </cell>
          <cell r="N213">
            <v>-2828.2400000000002</v>
          </cell>
          <cell r="O213">
            <v>-806.41</v>
          </cell>
          <cell r="P213">
            <v>-2332.2999999999997</v>
          </cell>
          <cell r="Q213">
            <v>-1437.56</v>
          </cell>
          <cell r="R213">
            <v>-376.15</v>
          </cell>
          <cell r="S213">
            <v>-1889.7</v>
          </cell>
          <cell r="T213">
            <v>-1.5299999999999998</v>
          </cell>
        </row>
        <row r="214">
          <cell r="A214">
            <v>23895</v>
          </cell>
          <cell r="B214" t="str">
            <v>CH_RES_NIAGARA</v>
          </cell>
          <cell r="C214" t="str">
            <v>WEST</v>
          </cell>
          <cell r="D214">
            <v>-928.37</v>
          </cell>
          <cell r="E214">
            <v>-2222.29</v>
          </cell>
          <cell r="F214">
            <v>-1355.2699999999998</v>
          </cell>
          <cell r="G214">
            <v>-1099.6199999999997</v>
          </cell>
          <cell r="H214">
            <v>-267.52999999999997</v>
          </cell>
          <cell r="I214">
            <v>176.69999999999996</v>
          </cell>
          <cell r="J214">
            <v>-321.69999999999993</v>
          </cell>
          <cell r="K214">
            <v>-122.09</v>
          </cell>
          <cell r="L214">
            <v>-391.40999999999997</v>
          </cell>
          <cell r="M214">
            <v>-229.06000000000003</v>
          </cell>
          <cell r="N214">
            <v>-288.66000000000003</v>
          </cell>
          <cell r="O214">
            <v>-70.289999999999992</v>
          </cell>
          <cell r="P214">
            <v>77.659999999999982</v>
          </cell>
          <cell r="Q214">
            <v>-91.16</v>
          </cell>
          <cell r="R214">
            <v>-80.330000000000013</v>
          </cell>
          <cell r="S214">
            <v>-146.54000000000002</v>
          </cell>
          <cell r="T214">
            <v>0</v>
          </cell>
        </row>
        <row r="215">
          <cell r="A215">
            <v>23900</v>
          </cell>
          <cell r="B215" t="str">
            <v>FORT ORANGE____</v>
          </cell>
          <cell r="C215" t="str">
            <v>CAPITL</v>
          </cell>
          <cell r="D215">
            <v>-7933.2399999999989</v>
          </cell>
          <cell r="E215">
            <v>-22329.030000000006</v>
          </cell>
          <cell r="F215">
            <v>-13403.27</v>
          </cell>
          <cell r="G215">
            <v>-12305.419999999996</v>
          </cell>
          <cell r="H215">
            <v>-2773.130000000001</v>
          </cell>
          <cell r="I215">
            <v>-682.53</v>
          </cell>
          <cell r="J215">
            <v>-2860.5500000000006</v>
          </cell>
          <cell r="K215">
            <v>-758.43000000000006</v>
          </cell>
          <cell r="L215">
            <v>-3079.1799999999994</v>
          </cell>
          <cell r="M215">
            <v>-1965.0700000000002</v>
          </cell>
          <cell r="N215">
            <v>-2699.9499999999994</v>
          </cell>
          <cell r="O215">
            <v>-743.6400000000001</v>
          </cell>
          <cell r="P215">
            <v>-2138.4700000000003</v>
          </cell>
          <cell r="Q215">
            <v>-1487.8300000000002</v>
          </cell>
          <cell r="R215">
            <v>-406.97</v>
          </cell>
          <cell r="S215">
            <v>-1792.64</v>
          </cell>
          <cell r="T215">
            <v>-1.68</v>
          </cell>
        </row>
        <row r="216">
          <cell r="A216">
            <v>23901</v>
          </cell>
          <cell r="B216" t="str">
            <v>NORTHERN_CONS_POWER</v>
          </cell>
          <cell r="C216" t="str">
            <v>WEST</v>
          </cell>
          <cell r="D216">
            <v>-240.74999999999997</v>
          </cell>
          <cell r="E216">
            <v>-3386.01</v>
          </cell>
          <cell r="F216">
            <v>-3035.2300000000005</v>
          </cell>
          <cell r="G216">
            <v>-5478.2599999999993</v>
          </cell>
          <cell r="H216">
            <v>-361.17000000000007</v>
          </cell>
          <cell r="I216">
            <v>95.610000000000014</v>
          </cell>
          <cell r="J216">
            <v>-444.21000000000015</v>
          </cell>
          <cell r="K216">
            <v>-137.67000000000002</v>
          </cell>
          <cell r="L216">
            <v>-539.96999999999991</v>
          </cell>
          <cell r="M216">
            <v>-315.42000000000007</v>
          </cell>
          <cell r="N216">
            <v>-399.53999999999996</v>
          </cell>
          <cell r="O216">
            <v>-99.54000000000002</v>
          </cell>
          <cell r="P216">
            <v>-236.15000000000006</v>
          </cell>
          <cell r="Q216">
            <v>-264.78000000000003</v>
          </cell>
          <cell r="R216">
            <v>-119.08000000000001</v>
          </cell>
          <cell r="S216">
            <v>-442.8</v>
          </cell>
          <cell r="T216">
            <v>0</v>
          </cell>
        </row>
        <row r="217">
          <cell r="A217">
            <v>23902</v>
          </cell>
          <cell r="B217" t="str">
            <v>SITHE___MASSENA</v>
          </cell>
          <cell r="C217" t="str">
            <v>NORTH</v>
          </cell>
          <cell r="D217">
            <v>992.73</v>
          </cell>
          <cell r="E217">
            <v>473.03</v>
          </cell>
          <cell r="F217">
            <v>1512.3700000000001</v>
          </cell>
          <cell r="G217">
            <v>300.10999999999996</v>
          </cell>
          <cell r="H217">
            <v>1092.19</v>
          </cell>
          <cell r="I217">
            <v>37.549999999999997</v>
          </cell>
          <cell r="J217">
            <v>70.490000000000009</v>
          </cell>
          <cell r="K217">
            <v>12.52</v>
          </cell>
          <cell r="L217">
            <v>41.54999999999999</v>
          </cell>
          <cell r="M217">
            <v>36.049999999999997</v>
          </cell>
          <cell r="N217">
            <v>33.11</v>
          </cell>
          <cell r="O217">
            <v>72.350000000000009</v>
          </cell>
          <cell r="P217">
            <v>19.639999999999997</v>
          </cell>
          <cell r="Q217">
            <v>59.49</v>
          </cell>
          <cell r="R217">
            <v>9.4799999999999986</v>
          </cell>
          <cell r="S217">
            <v>33.129999999999995</v>
          </cell>
          <cell r="T217">
            <v>0.87</v>
          </cell>
        </row>
        <row r="218">
          <cell r="A218">
            <v>23903</v>
          </cell>
          <cell r="B218" t="str">
            <v>AMERICAN___BRASS</v>
          </cell>
          <cell r="C218" t="str">
            <v>WEST</v>
          </cell>
          <cell r="D218">
            <v>-947.19999999999993</v>
          </cell>
          <cell r="E218">
            <v>-2764.1299999999997</v>
          </cell>
          <cell r="F218">
            <v>-1753.3900000000003</v>
          </cell>
          <cell r="G218">
            <v>-1471.78</v>
          </cell>
          <cell r="H218">
            <v>-275.65999999999991</v>
          </cell>
          <cell r="I218">
            <v>167.11</v>
          </cell>
          <cell r="J218">
            <v>-332.27000000000004</v>
          </cell>
          <cell r="K218">
            <v>-123.47000000000003</v>
          </cell>
          <cell r="L218">
            <v>-403.62999999999994</v>
          </cell>
          <cell r="M218">
            <v>-236.79000000000005</v>
          </cell>
          <cell r="N218">
            <v>-298.96999999999997</v>
          </cell>
          <cell r="O218">
            <v>-73.34</v>
          </cell>
          <cell r="P218">
            <v>-17.189999999999998</v>
          </cell>
          <cell r="Q218">
            <v>-104.73</v>
          </cell>
          <cell r="R218">
            <v>-82.85</v>
          </cell>
          <cell r="S218">
            <v>-212.70999999999998</v>
          </cell>
          <cell r="T218">
            <v>0</v>
          </cell>
        </row>
        <row r="219">
          <cell r="A219">
            <v>23913</v>
          </cell>
          <cell r="B219" t="str">
            <v>NEG NORTH___LWR_SARANAC</v>
          </cell>
          <cell r="C219" t="str">
            <v>NORTH</v>
          </cell>
          <cell r="D219">
            <v>1203.3400000000006</v>
          </cell>
          <cell r="E219">
            <v>1209.6500000000003</v>
          </cell>
          <cell r="F219">
            <v>1899.0500000000002</v>
          </cell>
          <cell r="G219">
            <v>595.99</v>
          </cell>
          <cell r="H219">
            <v>1133.7500000000002</v>
          </cell>
          <cell r="I219">
            <v>15.770000000000001</v>
          </cell>
          <cell r="J219">
            <v>172.75000000000003</v>
          </cell>
          <cell r="K219">
            <v>33.420000000000009</v>
          </cell>
          <cell r="L219">
            <v>128.91000000000003</v>
          </cell>
          <cell r="M219">
            <v>87.35</v>
          </cell>
          <cell r="N219">
            <v>100.28999999999999</v>
          </cell>
          <cell r="O219">
            <v>85.97</v>
          </cell>
          <cell r="P219">
            <v>8.5300000000000082</v>
          </cell>
          <cell r="Q219">
            <v>89.16</v>
          </cell>
          <cell r="R219">
            <v>11.45</v>
          </cell>
          <cell r="S219">
            <v>87.09</v>
          </cell>
          <cell r="T219">
            <v>0.84</v>
          </cell>
        </row>
        <row r="220">
          <cell r="A220">
            <v>23914</v>
          </cell>
          <cell r="B220" t="str">
            <v>RUSSELL___STATION</v>
          </cell>
          <cell r="C220" t="str">
            <v>GENESE</v>
          </cell>
          <cell r="D220">
            <v>-730.26999999999987</v>
          </cell>
          <cell r="E220">
            <v>-1931.38</v>
          </cell>
          <cell r="F220">
            <v>-1246.5200000000002</v>
          </cell>
          <cell r="G220">
            <v>-818.78</v>
          </cell>
          <cell r="H220">
            <v>-221.35000000000005</v>
          </cell>
          <cell r="I220">
            <v>200.81</v>
          </cell>
          <cell r="J220">
            <v>-261.13</v>
          </cell>
          <cell r="K220">
            <v>-116.17999999999999</v>
          </cell>
          <cell r="L220">
            <v>-314.82000000000005</v>
          </cell>
          <cell r="M220">
            <v>-184.68</v>
          </cell>
          <cell r="N220">
            <v>-234.40000000000003</v>
          </cell>
          <cell r="O220">
            <v>-55.79</v>
          </cell>
          <cell r="P220">
            <v>-110.98000000000002</v>
          </cell>
          <cell r="Q220">
            <v>-12.060000000000027</v>
          </cell>
          <cell r="R220">
            <v>-64.650000000000006</v>
          </cell>
          <cell r="S220">
            <v>-143.58000000000001</v>
          </cell>
          <cell r="T220">
            <v>0</v>
          </cell>
        </row>
        <row r="221">
          <cell r="A221">
            <v>23915</v>
          </cell>
          <cell r="B221" t="str">
            <v>NEG NORTH___ALICE_FALLS</v>
          </cell>
          <cell r="C221" t="str">
            <v>NORTH</v>
          </cell>
          <cell r="D221">
            <v>1203.3400000000006</v>
          </cell>
          <cell r="E221">
            <v>1209.2500000000002</v>
          </cell>
          <cell r="F221">
            <v>1897.9199999999998</v>
          </cell>
          <cell r="G221">
            <v>596</v>
          </cell>
          <cell r="H221">
            <v>1133.7500000000002</v>
          </cell>
          <cell r="I221">
            <v>15.829999999999997</v>
          </cell>
          <cell r="J221">
            <v>172.72000000000003</v>
          </cell>
          <cell r="K221">
            <v>33.420000000000009</v>
          </cell>
          <cell r="L221">
            <v>128.73000000000002</v>
          </cell>
          <cell r="M221">
            <v>87.35</v>
          </cell>
          <cell r="N221">
            <v>100.23000000000002</v>
          </cell>
          <cell r="O221">
            <v>85.789999999999992</v>
          </cell>
          <cell r="P221">
            <v>8.4500000000000099</v>
          </cell>
          <cell r="Q221">
            <v>89.07</v>
          </cell>
          <cell r="R221">
            <v>11.45</v>
          </cell>
          <cell r="S221">
            <v>87.09</v>
          </cell>
          <cell r="T221">
            <v>0.84</v>
          </cell>
        </row>
        <row r="222">
          <cell r="A222">
            <v>23982</v>
          </cell>
          <cell r="B222" t="str">
            <v>INDECK___OLEAN</v>
          </cell>
          <cell r="C222" t="str">
            <v>WEST</v>
          </cell>
          <cell r="D222">
            <v>-1055.4599999999998</v>
          </cell>
          <cell r="E222">
            <v>-3630.66</v>
          </cell>
          <cell r="F222">
            <v>-2806.6000000000008</v>
          </cell>
          <cell r="G222">
            <v>-2784.4300000000003</v>
          </cell>
          <cell r="H222">
            <v>-323.38999999999993</v>
          </cell>
          <cell r="I222">
            <v>118.55</v>
          </cell>
          <cell r="J222">
            <v>-382.82</v>
          </cell>
          <cell r="K222">
            <v>-129.22</v>
          </cell>
          <cell r="L222">
            <v>-466.97000000000008</v>
          </cell>
          <cell r="M222">
            <v>-269.96999999999997</v>
          </cell>
          <cell r="N222">
            <v>-343.34999999999997</v>
          </cell>
          <cell r="O222">
            <v>-84.24</v>
          </cell>
          <cell r="P222">
            <v>-154.42000000000002</v>
          </cell>
          <cell r="Q222">
            <v>-166.31</v>
          </cell>
          <cell r="R222">
            <v>-101.16</v>
          </cell>
          <cell r="S222">
            <v>-417.1099999999999</v>
          </cell>
          <cell r="T222">
            <v>0</v>
          </cell>
        </row>
        <row r="223">
          <cell r="A223">
            <v>23983</v>
          </cell>
          <cell r="B223" t="str">
            <v>CH_RES_BVR_FALLS</v>
          </cell>
          <cell r="C223" t="str">
            <v>MHK VL</v>
          </cell>
          <cell r="D223">
            <v>1848.0199999999995</v>
          </cell>
          <cell r="E223">
            <v>776.44999999999993</v>
          </cell>
          <cell r="F223">
            <v>115.07</v>
          </cell>
          <cell r="G223">
            <v>492.08</v>
          </cell>
          <cell r="H223">
            <v>-503.59999999999997</v>
          </cell>
          <cell r="I223">
            <v>32.97</v>
          </cell>
          <cell r="J223">
            <v>152.62999999999997</v>
          </cell>
          <cell r="K223">
            <v>27.110000000000003</v>
          </cell>
          <cell r="L223">
            <v>122.69000000000003</v>
          </cell>
          <cell r="M223">
            <v>83.22999999999999</v>
          </cell>
          <cell r="N223">
            <v>104.31000000000002</v>
          </cell>
          <cell r="O223">
            <v>134.5</v>
          </cell>
          <cell r="P223">
            <v>97.7</v>
          </cell>
          <cell r="Q223">
            <v>86.160000000000011</v>
          </cell>
          <cell r="R223">
            <v>38.35</v>
          </cell>
          <cell r="S223">
            <v>80.039999999999992</v>
          </cell>
          <cell r="T223">
            <v>1.51</v>
          </cell>
        </row>
        <row r="224">
          <cell r="A224">
            <v>23985</v>
          </cell>
          <cell r="B224" t="str">
            <v>CH_RES_SYRACUSE</v>
          </cell>
          <cell r="C224" t="str">
            <v>CENTRL</v>
          </cell>
          <cell r="D224">
            <v>-800.14</v>
          </cell>
          <cell r="E224">
            <v>-1612.27</v>
          </cell>
          <cell r="F224">
            <v>-2154.19</v>
          </cell>
          <cell r="G224">
            <v>-1049.2099999999998</v>
          </cell>
          <cell r="H224">
            <v>-175.41000000000003</v>
          </cell>
          <cell r="I224">
            <v>-44.739999999999995</v>
          </cell>
          <cell r="J224">
            <v>-215.07999999999998</v>
          </cell>
          <cell r="K224">
            <v>-100.5</v>
          </cell>
          <cell r="L224">
            <v>-258.60999999999996</v>
          </cell>
          <cell r="M224">
            <v>-156.07000000000005</v>
          </cell>
          <cell r="N224">
            <v>-177.56</v>
          </cell>
          <cell r="O224">
            <v>-43.19</v>
          </cell>
          <cell r="P224">
            <v>-132.72</v>
          </cell>
          <cell r="Q224">
            <v>-22.880000000000024</v>
          </cell>
          <cell r="R224">
            <v>-29.510000000000005</v>
          </cell>
          <cell r="S224">
            <v>-135.04000000000002</v>
          </cell>
          <cell r="T224">
            <v>0</v>
          </cell>
        </row>
        <row r="225">
          <cell r="A225">
            <v>23986</v>
          </cell>
          <cell r="B225" t="str">
            <v>ONONDAGA___COGEN</v>
          </cell>
          <cell r="C225" t="str">
            <v>CENTRL</v>
          </cell>
          <cell r="D225">
            <v>-800.14</v>
          </cell>
          <cell r="E225">
            <v>-1612.27</v>
          </cell>
          <cell r="F225">
            <v>-2154.19</v>
          </cell>
          <cell r="G225">
            <v>-1049.2099999999998</v>
          </cell>
          <cell r="H225">
            <v>-175.41000000000003</v>
          </cell>
          <cell r="I225">
            <v>-44.739999999999995</v>
          </cell>
          <cell r="J225">
            <v>-215.07999999999998</v>
          </cell>
          <cell r="K225">
            <v>-100.5</v>
          </cell>
          <cell r="L225">
            <v>-258.60999999999996</v>
          </cell>
          <cell r="M225">
            <v>-156.07000000000005</v>
          </cell>
          <cell r="N225">
            <v>-177.56</v>
          </cell>
          <cell r="O225">
            <v>-43.19</v>
          </cell>
          <cell r="P225">
            <v>-132.72</v>
          </cell>
          <cell r="Q225">
            <v>-22.880000000000024</v>
          </cell>
          <cell r="R225">
            <v>-29.510000000000005</v>
          </cell>
          <cell r="S225">
            <v>-135.04000000000002</v>
          </cell>
          <cell r="T225">
            <v>0</v>
          </cell>
        </row>
        <row r="226">
          <cell r="A226">
            <v>23987</v>
          </cell>
          <cell r="B226" t="str">
            <v>ONONDAGA_REF_OCCRA</v>
          </cell>
          <cell r="C226" t="str">
            <v>CENTRL</v>
          </cell>
          <cell r="D226">
            <v>-717.02</v>
          </cell>
          <cell r="E226">
            <v>-1549.48</v>
          </cell>
          <cell r="F226">
            <v>-1776.1700000000003</v>
          </cell>
          <cell r="G226">
            <v>-979.64999999999986</v>
          </cell>
          <cell r="H226">
            <v>-167.60999999999999</v>
          </cell>
          <cell r="I226">
            <v>1.8099999999999965</v>
          </cell>
          <cell r="J226">
            <v>-206.45000000000002</v>
          </cell>
          <cell r="K226">
            <v>-98.100000000000009</v>
          </cell>
          <cell r="L226">
            <v>-248.82999999999996</v>
          </cell>
          <cell r="M226">
            <v>-149.11000000000001</v>
          </cell>
          <cell r="N226">
            <v>-170.89000000000001</v>
          </cell>
          <cell r="O226">
            <v>-41.110000000000007</v>
          </cell>
          <cell r="P226">
            <v>-128.54000000000002</v>
          </cell>
          <cell r="Q226">
            <v>-0.2700000000000049</v>
          </cell>
          <cell r="R226">
            <v>-28.689999999999998</v>
          </cell>
          <cell r="S226">
            <v>-129.47999999999999</v>
          </cell>
          <cell r="T226">
            <v>0</v>
          </cell>
        </row>
        <row r="227">
          <cell r="A227">
            <v>23988</v>
          </cell>
          <cell r="B227" t="str">
            <v>IP CORINTH___1</v>
          </cell>
          <cell r="C227" t="str">
            <v>CAPITL</v>
          </cell>
          <cell r="D227">
            <v>-8441.7400000000034</v>
          </cell>
          <cell r="E227">
            <v>-23416.17</v>
          </cell>
          <cell r="F227">
            <v>-14037.579999999996</v>
          </cell>
          <cell r="G227">
            <v>-12783.980000000003</v>
          </cell>
          <cell r="H227">
            <v>-2901.5600000000004</v>
          </cell>
          <cell r="I227">
            <v>-718.14</v>
          </cell>
          <cell r="J227">
            <v>-3065.5200000000004</v>
          </cell>
          <cell r="K227">
            <v>-794.43</v>
          </cell>
          <cell r="L227">
            <v>-3261.0399999999995</v>
          </cell>
          <cell r="M227">
            <v>-2096.4799999999996</v>
          </cell>
          <cell r="N227">
            <v>-2839.99</v>
          </cell>
          <cell r="O227">
            <v>-809.6</v>
          </cell>
          <cell r="P227">
            <v>-2333.0500000000006</v>
          </cell>
          <cell r="Q227">
            <v>-1445.83</v>
          </cell>
          <cell r="R227">
            <v>-377.34999999999997</v>
          </cell>
          <cell r="S227">
            <v>-1900.0300000000002</v>
          </cell>
          <cell r="T227">
            <v>-1.52</v>
          </cell>
        </row>
        <row r="228">
          <cell r="A228">
            <v>23990</v>
          </cell>
          <cell r="B228" t="str">
            <v>PROJECT___ORANGE</v>
          </cell>
          <cell r="C228" t="str">
            <v>CENTRL</v>
          </cell>
          <cell r="D228">
            <v>-624.84</v>
          </cell>
          <cell r="E228">
            <v>-1354.68</v>
          </cell>
          <cell r="F228">
            <v>-1558.3199999999997</v>
          </cell>
          <cell r="G228">
            <v>-788.53999999999985</v>
          </cell>
          <cell r="H228">
            <v>-148.84</v>
          </cell>
          <cell r="I228">
            <v>33.339999999999996</v>
          </cell>
          <cell r="J228">
            <v>-182</v>
          </cell>
          <cell r="K228">
            <v>-91.11</v>
          </cell>
          <cell r="L228">
            <v>-218.76999999999998</v>
          </cell>
          <cell r="M228">
            <v>-131.63000000000002</v>
          </cell>
          <cell r="N228">
            <v>-150.67999999999998</v>
          </cell>
          <cell r="O228">
            <v>-30.050000000000004</v>
          </cell>
          <cell r="P228">
            <v>-116.24</v>
          </cell>
          <cell r="Q228">
            <v>41.40000000000002</v>
          </cell>
          <cell r="R228">
            <v>-25.249999999999996</v>
          </cell>
          <cell r="S228">
            <v>-114.36</v>
          </cell>
          <cell r="T228">
            <v>0</v>
          </cell>
        </row>
        <row r="229">
          <cell r="A229">
            <v>24000</v>
          </cell>
          <cell r="B229" t="str">
            <v>PLEASANTVLY___LBMP</v>
          </cell>
          <cell r="C229" t="str">
            <v>HUD VL</v>
          </cell>
          <cell r="D229">
            <v>-7044.31</v>
          </cell>
          <cell r="E229">
            <v>-21723.360000000004</v>
          </cell>
          <cell r="F229">
            <v>-13506.849999999999</v>
          </cell>
          <cell r="G229">
            <v>-14554.129999999994</v>
          </cell>
          <cell r="H229">
            <v>-3013.32</v>
          </cell>
          <cell r="I229">
            <v>-787.27</v>
          </cell>
          <cell r="J229">
            <v>-2356.4900000000007</v>
          </cell>
          <cell r="K229">
            <v>-736.25000000000011</v>
          </cell>
          <cell r="L229">
            <v>-2585.4399999999996</v>
          </cell>
          <cell r="M229">
            <v>-1615.26</v>
          </cell>
          <cell r="N229">
            <v>-2815.87</v>
          </cell>
          <cell r="O229">
            <v>-753.88999999999987</v>
          </cell>
          <cell r="P229">
            <v>-3317.389999999999</v>
          </cell>
          <cell r="Q229">
            <v>-4448.95</v>
          </cell>
          <cell r="R229">
            <v>-1749.72</v>
          </cell>
          <cell r="S229">
            <v>-1502.38</v>
          </cell>
          <cell r="T229">
            <v>-4.41</v>
          </cell>
        </row>
        <row r="230">
          <cell r="A230">
            <v>24008</v>
          </cell>
          <cell r="B230" t="str">
            <v>NYISO_LBMP_REFERENCE</v>
          </cell>
          <cell r="C230" t="str">
            <v>MHK VL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</row>
        <row r="231">
          <cell r="A231">
            <v>24010</v>
          </cell>
          <cell r="B231" t="str">
            <v>AMERICAN_REF_FUEL</v>
          </cell>
          <cell r="C231" t="str">
            <v>WEST</v>
          </cell>
          <cell r="D231">
            <v>-947.19999999999993</v>
          </cell>
          <cell r="E231">
            <v>-2791.8500000000004</v>
          </cell>
          <cell r="F231">
            <v>-1684.7099999999998</v>
          </cell>
          <cell r="G231">
            <v>-1417.4299999999998</v>
          </cell>
          <cell r="H231">
            <v>-272.64</v>
          </cell>
          <cell r="I231">
            <v>171.38000000000002</v>
          </cell>
          <cell r="J231">
            <v>-328.49999999999994</v>
          </cell>
          <cell r="K231">
            <v>-123.05000000000001</v>
          </cell>
          <cell r="L231">
            <v>-398.96999999999997</v>
          </cell>
          <cell r="M231">
            <v>-233.37999999999997</v>
          </cell>
          <cell r="N231">
            <v>-294.02000000000004</v>
          </cell>
          <cell r="O231">
            <v>-72.52000000000001</v>
          </cell>
          <cell r="P231">
            <v>25.949999999999982</v>
          </cell>
          <cell r="Q231">
            <v>-100.44000000000003</v>
          </cell>
          <cell r="R231">
            <v>-82.53</v>
          </cell>
          <cell r="S231">
            <v>-190.79</v>
          </cell>
          <cell r="T231">
            <v>0</v>
          </cell>
        </row>
        <row r="232">
          <cell r="A232">
            <v>24011</v>
          </cell>
          <cell r="B232" t="str">
            <v>ADK HUDSON___FALLS</v>
          </cell>
          <cell r="C232" t="str">
            <v>CAPITL</v>
          </cell>
          <cell r="D232">
            <v>-8360.48</v>
          </cell>
          <cell r="E232">
            <v>-23258.989999999998</v>
          </cell>
          <cell r="F232">
            <v>-13940.5</v>
          </cell>
          <cell r="G232">
            <v>-12691.81</v>
          </cell>
          <cell r="H232">
            <v>-2880.2099999999996</v>
          </cell>
          <cell r="I232">
            <v>-716.29000000000008</v>
          </cell>
          <cell r="J232">
            <v>-3033.2900000000009</v>
          </cell>
          <cell r="K232">
            <v>-790.56999999999994</v>
          </cell>
          <cell r="L232">
            <v>-3235.6099999999997</v>
          </cell>
          <cell r="M232">
            <v>-2078.52</v>
          </cell>
          <cell r="N232">
            <v>-2822.09</v>
          </cell>
          <cell r="O232">
            <v>-804.9</v>
          </cell>
          <cell r="P232">
            <v>-2329.6199999999994</v>
          </cell>
          <cell r="Q232">
            <v>-1434.6699999999998</v>
          </cell>
          <cell r="R232">
            <v>-377.15000000000003</v>
          </cell>
          <cell r="S232">
            <v>-1883.0699999999997</v>
          </cell>
          <cell r="T232">
            <v>-1.5299999999999998</v>
          </cell>
        </row>
        <row r="233">
          <cell r="A233">
            <v>24013</v>
          </cell>
          <cell r="B233" t="str">
            <v>LITTLE FALLS___HYD</v>
          </cell>
          <cell r="C233" t="str">
            <v>CAPITL</v>
          </cell>
          <cell r="D233">
            <v>145.48000000000002</v>
          </cell>
          <cell r="E233">
            <v>174.64999999999998</v>
          </cell>
          <cell r="F233">
            <v>11.75</v>
          </cell>
          <cell r="G233">
            <v>230.65</v>
          </cell>
          <cell r="H233">
            <v>-12.770000000000003</v>
          </cell>
          <cell r="I233">
            <v>4.5500000000000007</v>
          </cell>
          <cell r="J233">
            <v>61.430000000000007</v>
          </cell>
          <cell r="K233">
            <v>12.08</v>
          </cell>
          <cell r="L233">
            <v>44.269999999999982</v>
          </cell>
          <cell r="M233">
            <v>38.049999999999997</v>
          </cell>
          <cell r="N233">
            <v>44.030000000000008</v>
          </cell>
          <cell r="O233">
            <v>8.7099999999999991</v>
          </cell>
          <cell r="P233">
            <v>35.050000000000004</v>
          </cell>
          <cell r="Q233">
            <v>63.209999999999987</v>
          </cell>
          <cell r="R233">
            <v>21.07</v>
          </cell>
          <cell r="S233">
            <v>36.290000000000006</v>
          </cell>
          <cell r="T233">
            <v>-0.04</v>
          </cell>
        </row>
        <row r="234">
          <cell r="A234">
            <v>24014</v>
          </cell>
          <cell r="B234" t="str">
            <v>LONG_LAKE_PHOENIX</v>
          </cell>
          <cell r="C234" t="str">
            <v>CENTRL</v>
          </cell>
          <cell r="D234">
            <v>-830.84</v>
          </cell>
          <cell r="E234">
            <v>-1272.8</v>
          </cell>
          <cell r="F234">
            <v>-2571.52</v>
          </cell>
          <cell r="G234">
            <v>-993.57</v>
          </cell>
          <cell r="H234">
            <v>-139.36999999999998</v>
          </cell>
          <cell r="I234">
            <v>-245.62</v>
          </cell>
          <cell r="J234">
            <v>-170.78999999999996</v>
          </cell>
          <cell r="K234">
            <v>-89.72999999999999</v>
          </cell>
          <cell r="L234">
            <v>-203.05000000000007</v>
          </cell>
          <cell r="M234">
            <v>-128.13000000000002</v>
          </cell>
          <cell r="N234">
            <v>-140.29999999999998</v>
          </cell>
          <cell r="O234">
            <v>-28.43</v>
          </cell>
          <cell r="P234">
            <v>-109.97</v>
          </cell>
          <cell r="Q234">
            <v>1.9999999999999805</v>
          </cell>
          <cell r="R234">
            <v>-23.549999999999997</v>
          </cell>
          <cell r="S234">
            <v>-107</v>
          </cell>
          <cell r="T234">
            <v>0</v>
          </cell>
        </row>
        <row r="235">
          <cell r="A235">
            <v>24015</v>
          </cell>
          <cell r="B235" t="str">
            <v>MEDINA___POWER</v>
          </cell>
          <cell r="C235" t="str">
            <v>WEST</v>
          </cell>
          <cell r="D235">
            <v>-1208.72</v>
          </cell>
          <cell r="E235">
            <v>-1918.1100000000001</v>
          </cell>
          <cell r="F235">
            <v>-3294.2700000000004</v>
          </cell>
          <cell r="G235">
            <v>-1878.18</v>
          </cell>
          <cell r="H235">
            <v>-229.23</v>
          </cell>
          <cell r="I235">
            <v>136.66</v>
          </cell>
          <cell r="J235">
            <v>-371.57000000000005</v>
          </cell>
          <cell r="K235">
            <v>-127.87000000000002</v>
          </cell>
          <cell r="L235">
            <v>-452.34000000000009</v>
          </cell>
          <cell r="M235">
            <v>-263.23</v>
          </cell>
          <cell r="N235">
            <v>-331.46999999999997</v>
          </cell>
          <cell r="O235">
            <v>-82.03</v>
          </cell>
          <cell r="P235">
            <v>-80.890000000000015</v>
          </cell>
          <cell r="Q235">
            <v>-154.50999999999996</v>
          </cell>
          <cell r="R235">
            <v>-93.089999999999989</v>
          </cell>
          <cell r="S235">
            <v>-408.76999999999992</v>
          </cell>
          <cell r="T235">
            <v>0</v>
          </cell>
        </row>
        <row r="236">
          <cell r="A236">
            <v>24016</v>
          </cell>
          <cell r="B236" t="str">
            <v>HARZA MOOSE___RIVER</v>
          </cell>
          <cell r="C236" t="str">
            <v>MHK VL</v>
          </cell>
          <cell r="D236">
            <v>37.950000000000017</v>
          </cell>
          <cell r="E236">
            <v>9.26</v>
          </cell>
          <cell r="F236">
            <v>-192.61</v>
          </cell>
          <cell r="G236">
            <v>-56.470000000000006</v>
          </cell>
          <cell r="H236">
            <v>71.44</v>
          </cell>
          <cell r="I236">
            <v>1.1399999999999999</v>
          </cell>
          <cell r="J236">
            <v>0</v>
          </cell>
          <cell r="K236">
            <v>-16.64</v>
          </cell>
          <cell r="L236">
            <v>-12.18</v>
          </cell>
          <cell r="M236">
            <v>-2.31</v>
          </cell>
          <cell r="N236">
            <v>-4.3599999999999994</v>
          </cell>
          <cell r="O236">
            <v>3.0700000000000003</v>
          </cell>
          <cell r="P236">
            <v>15.030000000000001</v>
          </cell>
          <cell r="Q236">
            <v>75.839999999999989</v>
          </cell>
          <cell r="R236">
            <v>13.82</v>
          </cell>
          <cell r="S236">
            <v>0</v>
          </cell>
          <cell r="T236">
            <v>7.0000000000000007E-2</v>
          </cell>
        </row>
        <row r="237">
          <cell r="A237">
            <v>24017</v>
          </cell>
          <cell r="B237" t="str">
            <v>SYRACUSE___POWER</v>
          </cell>
          <cell r="C237" t="str">
            <v>CENTRL</v>
          </cell>
          <cell r="D237">
            <v>-717.02</v>
          </cell>
          <cell r="E237">
            <v>-1549.48</v>
          </cell>
          <cell r="F237">
            <v>-1776.1700000000003</v>
          </cell>
          <cell r="G237">
            <v>-979.64999999999986</v>
          </cell>
          <cell r="H237">
            <v>-167.60999999999999</v>
          </cell>
          <cell r="I237">
            <v>1.8099999999999965</v>
          </cell>
          <cell r="J237">
            <v>-206.45000000000002</v>
          </cell>
          <cell r="K237">
            <v>-98.100000000000009</v>
          </cell>
          <cell r="L237">
            <v>-248.82999999999996</v>
          </cell>
          <cell r="M237">
            <v>-149.11000000000001</v>
          </cell>
          <cell r="N237">
            <v>-170.89000000000001</v>
          </cell>
          <cell r="O237">
            <v>-41.110000000000007</v>
          </cell>
          <cell r="P237">
            <v>-128.54000000000002</v>
          </cell>
          <cell r="Q237">
            <v>-0.2700000000000049</v>
          </cell>
          <cell r="R237">
            <v>-28.689999999999998</v>
          </cell>
          <cell r="S237">
            <v>-129.47999999999999</v>
          </cell>
          <cell r="T237">
            <v>0</v>
          </cell>
        </row>
        <row r="238">
          <cell r="A238">
            <v>24018</v>
          </cell>
          <cell r="B238" t="str">
            <v>CRESCENT___HYD</v>
          </cell>
          <cell r="C238" t="str">
            <v>CAPITL</v>
          </cell>
          <cell r="D238">
            <v>-8109.1</v>
          </cell>
          <cell r="E238">
            <v>-22669.059999999998</v>
          </cell>
          <cell r="F238">
            <v>-13573.480000000001</v>
          </cell>
          <cell r="G238">
            <v>-12256.390000000001</v>
          </cell>
          <cell r="H238">
            <v>-2794.6699999999996</v>
          </cell>
          <cell r="I238">
            <v>-701.5</v>
          </cell>
          <cell r="J238">
            <v>-2940.3200000000006</v>
          </cell>
          <cell r="K238">
            <v>-774.37</v>
          </cell>
          <cell r="L238">
            <v>-3155.5199999999986</v>
          </cell>
          <cell r="M238">
            <v>-2021.3000000000004</v>
          </cell>
          <cell r="N238">
            <v>-2736.0000000000005</v>
          </cell>
          <cell r="O238">
            <v>-771.2600000000001</v>
          </cell>
          <cell r="P238">
            <v>-2197.98</v>
          </cell>
          <cell r="Q238">
            <v>-1290.76</v>
          </cell>
          <cell r="R238">
            <v>-307.95</v>
          </cell>
          <cell r="S238">
            <v>-1835.7599999999998</v>
          </cell>
          <cell r="T238">
            <v>-1.68</v>
          </cell>
        </row>
        <row r="239">
          <cell r="A239">
            <v>24019</v>
          </cell>
          <cell r="B239" t="str">
            <v>INDIAN POINT_GT_3</v>
          </cell>
          <cell r="C239" t="str">
            <v>MILLWD</v>
          </cell>
          <cell r="D239">
            <v>-6774.18</v>
          </cell>
          <cell r="E239">
            <v>-20724.63</v>
          </cell>
          <cell r="F239">
            <v>-12935.58</v>
          </cell>
          <cell r="G239">
            <v>-14186.550000000001</v>
          </cell>
          <cell r="H239">
            <v>-3029.2400000000002</v>
          </cell>
          <cell r="I239">
            <v>-900.42000000000019</v>
          </cell>
          <cell r="J239">
            <v>-2277.86</v>
          </cell>
          <cell r="K239">
            <v>-945.07999999999993</v>
          </cell>
          <cell r="L239">
            <v>-2497.3300000000008</v>
          </cell>
          <cell r="M239">
            <v>-1592.6299999999999</v>
          </cell>
          <cell r="N239">
            <v>-1793.6099999999992</v>
          </cell>
          <cell r="O239">
            <v>-433.37999999999988</v>
          </cell>
          <cell r="P239">
            <v>-3393.150000000001</v>
          </cell>
          <cell r="Q239">
            <v>-4154.21</v>
          </cell>
          <cell r="R239">
            <v>-1576.8700000000001</v>
          </cell>
          <cell r="S239">
            <v>-1227.47</v>
          </cell>
          <cell r="T239">
            <v>139.6</v>
          </cell>
        </row>
        <row r="240">
          <cell r="A240">
            <v>24020</v>
          </cell>
          <cell r="B240" t="str">
            <v>VISCHER___FERRY HYD</v>
          </cell>
          <cell r="C240" t="str">
            <v>CAPITL</v>
          </cell>
          <cell r="D240">
            <v>-8109.1</v>
          </cell>
          <cell r="E240">
            <v>-22669.059999999998</v>
          </cell>
          <cell r="F240">
            <v>-13573.480000000001</v>
          </cell>
          <cell r="G240">
            <v>-12256.390000000001</v>
          </cell>
          <cell r="H240">
            <v>-2794.6699999999996</v>
          </cell>
          <cell r="I240">
            <v>-701.5</v>
          </cell>
          <cell r="J240">
            <v>-2940.3200000000006</v>
          </cell>
          <cell r="K240">
            <v>-774.37</v>
          </cell>
          <cell r="L240">
            <v>-3155.5199999999986</v>
          </cell>
          <cell r="M240">
            <v>-2021.3000000000004</v>
          </cell>
          <cell r="N240">
            <v>-2736.0000000000005</v>
          </cell>
          <cell r="O240">
            <v>-771.2600000000001</v>
          </cell>
          <cell r="P240">
            <v>-2197.98</v>
          </cell>
          <cell r="Q240">
            <v>-1290.76</v>
          </cell>
          <cell r="R240">
            <v>-307.95</v>
          </cell>
          <cell r="S240">
            <v>-1835.7599999999998</v>
          </cell>
          <cell r="T240">
            <v>-1.68</v>
          </cell>
        </row>
        <row r="241">
          <cell r="A241">
            <v>24021</v>
          </cell>
          <cell r="B241" t="str">
            <v>SITHE___OGDNSBRG</v>
          </cell>
          <cell r="C241" t="str">
            <v>MHK VL</v>
          </cell>
          <cell r="D241">
            <v>843.4499999999997</v>
          </cell>
          <cell r="E241">
            <v>273.44</v>
          </cell>
          <cell r="F241">
            <v>530.04</v>
          </cell>
          <cell r="G241">
            <v>192.57</v>
          </cell>
          <cell r="H241">
            <v>986.04</v>
          </cell>
          <cell r="I241">
            <v>31.580000000000002</v>
          </cell>
          <cell r="J241">
            <v>54.489999999999995</v>
          </cell>
          <cell r="K241">
            <v>3.3299999999999992</v>
          </cell>
          <cell r="L241">
            <v>31.620000000000008</v>
          </cell>
          <cell r="M241">
            <v>25.820000000000004</v>
          </cell>
          <cell r="N241">
            <v>18.78</v>
          </cell>
          <cell r="O241">
            <v>63.220000000000006</v>
          </cell>
          <cell r="P241">
            <v>13.85</v>
          </cell>
          <cell r="Q241">
            <v>63.360000000000007</v>
          </cell>
          <cell r="R241">
            <v>7.9</v>
          </cell>
          <cell r="S241">
            <v>26.01</v>
          </cell>
          <cell r="T241">
            <v>0.79</v>
          </cell>
        </row>
        <row r="242">
          <cell r="A242">
            <v>24023</v>
          </cell>
          <cell r="B242" t="str">
            <v>PYRITES___HYD</v>
          </cell>
          <cell r="C242" t="str">
            <v>MHK VL</v>
          </cell>
          <cell r="D242">
            <v>667.02</v>
          </cell>
          <cell r="E242">
            <v>194.38</v>
          </cell>
          <cell r="F242">
            <v>317.70000000000005</v>
          </cell>
          <cell r="G242">
            <v>123.67</v>
          </cell>
          <cell r="H242">
            <v>886.40000000000009</v>
          </cell>
          <cell r="I242">
            <v>26.090000000000003</v>
          </cell>
          <cell r="J242">
            <v>39.760000000000012</v>
          </cell>
          <cell r="K242">
            <v>-3.54</v>
          </cell>
          <cell r="L242">
            <v>0.27</v>
          </cell>
          <cell r="M242">
            <v>-1.3299999999999998</v>
          </cell>
          <cell r="N242">
            <v>-3.88</v>
          </cell>
          <cell r="O242">
            <v>52.04</v>
          </cell>
          <cell r="P242">
            <v>11.5</v>
          </cell>
          <cell r="Q242">
            <v>53.36</v>
          </cell>
          <cell r="R242">
            <v>7.13</v>
          </cell>
          <cell r="S242">
            <v>3.1900000000000004</v>
          </cell>
          <cell r="T242">
            <v>0.72</v>
          </cell>
        </row>
        <row r="243">
          <cell r="A243">
            <v>24024</v>
          </cell>
          <cell r="B243" t="str">
            <v>SITHE___BATAVIA</v>
          </cell>
          <cell r="C243" t="str">
            <v>GENESE</v>
          </cell>
          <cell r="D243">
            <v>-849.7600000000001</v>
          </cell>
          <cell r="E243">
            <v>-2417.17</v>
          </cell>
          <cell r="F243">
            <v>-1496.7399999999998</v>
          </cell>
          <cell r="G243">
            <v>-1111.1899999999998</v>
          </cell>
          <cell r="H243">
            <v>-251.84999999999997</v>
          </cell>
          <cell r="I243">
            <v>181.07</v>
          </cell>
          <cell r="J243">
            <v>-300.98000000000008</v>
          </cell>
          <cell r="K243">
            <v>-121.51999999999998</v>
          </cell>
          <cell r="L243">
            <v>-366.12000000000012</v>
          </cell>
          <cell r="M243">
            <v>-216.48</v>
          </cell>
          <cell r="N243">
            <v>-270.64</v>
          </cell>
          <cell r="O243">
            <v>-65.599999999999994</v>
          </cell>
          <cell r="P243">
            <v>-172.29</v>
          </cell>
          <cell r="Q243">
            <v>-80.239999999999966</v>
          </cell>
          <cell r="R243">
            <v>-75.97999999999999</v>
          </cell>
          <cell r="S243">
            <v>-176.77000000000004</v>
          </cell>
          <cell r="T243">
            <v>0</v>
          </cell>
        </row>
        <row r="244">
          <cell r="A244">
            <v>24026</v>
          </cell>
          <cell r="B244" t="str">
            <v>OXBOW____</v>
          </cell>
          <cell r="C244" t="str">
            <v>WEST</v>
          </cell>
          <cell r="D244">
            <v>-939.76</v>
          </cell>
          <cell r="E244">
            <v>-2482.41</v>
          </cell>
          <cell r="F244">
            <v>-1556.1899999999998</v>
          </cell>
          <cell r="G244">
            <v>-1289.8599999999999</v>
          </cell>
          <cell r="H244">
            <v>-271.07</v>
          </cell>
          <cell r="I244">
            <v>171.98000000000005</v>
          </cell>
          <cell r="J244">
            <v>-327.15000000000009</v>
          </cell>
          <cell r="K244">
            <v>-122.63000000000002</v>
          </cell>
          <cell r="L244">
            <v>-396.64999999999992</v>
          </cell>
          <cell r="M244">
            <v>-232.42000000000002</v>
          </cell>
          <cell r="N244">
            <v>-293.13999999999993</v>
          </cell>
          <cell r="O244">
            <v>-71.66</v>
          </cell>
          <cell r="P244">
            <v>29.099999999999994</v>
          </cell>
          <cell r="Q244">
            <v>-100.19999999999997</v>
          </cell>
          <cell r="R244">
            <v>-82.49</v>
          </cell>
          <cell r="S244">
            <v>-180.8</v>
          </cell>
          <cell r="T244">
            <v>0</v>
          </cell>
        </row>
        <row r="245">
          <cell r="A245">
            <v>24028</v>
          </cell>
          <cell r="B245" t="str">
            <v>ADK S GLENS___FALLS</v>
          </cell>
          <cell r="C245" t="str">
            <v>CAPITL</v>
          </cell>
          <cell r="D245">
            <v>-8360.48</v>
          </cell>
          <cell r="E245">
            <v>-23258.989999999998</v>
          </cell>
          <cell r="F245">
            <v>-13940.5</v>
          </cell>
          <cell r="G245">
            <v>-12691.81</v>
          </cell>
          <cell r="H245">
            <v>-2880.2099999999996</v>
          </cell>
          <cell r="I245">
            <v>-716.29000000000008</v>
          </cell>
          <cell r="J245">
            <v>-3033.2900000000009</v>
          </cell>
          <cell r="K245">
            <v>-790.56999999999994</v>
          </cell>
          <cell r="L245">
            <v>-3235.6099999999997</v>
          </cell>
          <cell r="M245">
            <v>-2078.52</v>
          </cell>
          <cell r="N245">
            <v>-2822.09</v>
          </cell>
          <cell r="O245">
            <v>-804.9</v>
          </cell>
          <cell r="P245">
            <v>-2329.6199999999994</v>
          </cell>
          <cell r="Q245">
            <v>-1434.6699999999998</v>
          </cell>
          <cell r="R245">
            <v>-377.15000000000003</v>
          </cell>
          <cell r="S245">
            <v>-1883.0699999999997</v>
          </cell>
          <cell r="T245">
            <v>-1.5299999999999998</v>
          </cell>
        </row>
        <row r="246">
          <cell r="A246">
            <v>24031</v>
          </cell>
          <cell r="B246" t="str">
            <v>HOLTSVIL 1-5___GRP1</v>
          </cell>
          <cell r="C246" t="str">
            <v>LONGIL</v>
          </cell>
          <cell r="D246">
            <v>0</v>
          </cell>
          <cell r="E246">
            <v>-12224.74</v>
          </cell>
          <cell r="F246">
            <v>-17807.14</v>
          </cell>
          <cell r="G246">
            <v>-19309.090000000004</v>
          </cell>
          <cell r="H246">
            <v>-7758.6799999999985</v>
          </cell>
          <cell r="I246">
            <v>-1713.6299999999997</v>
          </cell>
          <cell r="J246">
            <v>-2301.9199999999992</v>
          </cell>
          <cell r="K246">
            <v>-864.03999999999985</v>
          </cell>
          <cell r="L246">
            <v>-18269.59</v>
          </cell>
          <cell r="M246">
            <v>-5125.2600000000011</v>
          </cell>
          <cell r="N246">
            <v>-5235.4100000000008</v>
          </cell>
          <cell r="O246">
            <v>-5575.4</v>
          </cell>
          <cell r="P246">
            <v>-7248.33</v>
          </cell>
          <cell r="Q246">
            <v>-8227.56</v>
          </cell>
          <cell r="R246">
            <v>-5722.6099999999988</v>
          </cell>
          <cell r="S246">
            <v>-6105.9800000000005</v>
          </cell>
          <cell r="T246">
            <v>-2381.6</v>
          </cell>
        </row>
        <row r="247">
          <cell r="A247">
            <v>24032</v>
          </cell>
          <cell r="B247" t="str">
            <v>HOLTSVIL6-10___GRP2</v>
          </cell>
          <cell r="C247" t="str">
            <v>LONGIL</v>
          </cell>
          <cell r="D247">
            <v>0</v>
          </cell>
          <cell r="E247">
            <v>-12226.7</v>
          </cell>
          <cell r="F247">
            <v>-17808.45</v>
          </cell>
          <cell r="G247">
            <v>-19311.560000000005</v>
          </cell>
          <cell r="H247">
            <v>-7767.8399999999983</v>
          </cell>
          <cell r="I247">
            <v>-1717.4599999999998</v>
          </cell>
          <cell r="J247">
            <v>-2305.2799999999997</v>
          </cell>
          <cell r="K247">
            <v>-899.11000000000013</v>
          </cell>
          <cell r="L247">
            <v>-18289.809999999998</v>
          </cell>
          <cell r="M247">
            <v>-5123.88</v>
          </cell>
          <cell r="N247">
            <v>-5235.59</v>
          </cell>
          <cell r="O247">
            <v>-5575.48</v>
          </cell>
          <cell r="P247">
            <v>-7239.0700000000024</v>
          </cell>
          <cell r="Q247">
            <v>-8228.3000000000011</v>
          </cell>
          <cell r="R247">
            <v>-5726.4</v>
          </cell>
          <cell r="S247">
            <v>-6105.65</v>
          </cell>
          <cell r="T247">
            <v>-2390.4599999999996</v>
          </cell>
        </row>
        <row r="248">
          <cell r="A248">
            <v>24033</v>
          </cell>
          <cell r="B248" t="str">
            <v>BARRETT 9-12___GRP3</v>
          </cell>
          <cell r="C248" t="str">
            <v>LONGIL</v>
          </cell>
          <cell r="D248">
            <v>0</v>
          </cell>
          <cell r="E248">
            <v>-12668.48</v>
          </cell>
          <cell r="F248">
            <v>-17938.599999999999</v>
          </cell>
          <cell r="G248">
            <v>-19417.52</v>
          </cell>
          <cell r="H248">
            <v>-10534.640000000001</v>
          </cell>
          <cell r="I248">
            <v>-2433.8000000000006</v>
          </cell>
          <cell r="J248">
            <v>-2980.2200000000003</v>
          </cell>
          <cell r="K248">
            <v>-8893.0200000000023</v>
          </cell>
          <cell r="L248">
            <v>-24660.92</v>
          </cell>
          <cell r="M248">
            <v>-5386.5599999999995</v>
          </cell>
          <cell r="N248">
            <v>-5242.84</v>
          </cell>
          <cell r="O248">
            <v>-5611.1</v>
          </cell>
          <cell r="P248">
            <v>-7370.8900000000021</v>
          </cell>
          <cell r="Q248">
            <v>-8228.3399999999983</v>
          </cell>
          <cell r="R248">
            <v>-5687.3699999999981</v>
          </cell>
          <cell r="S248">
            <v>-6471.28</v>
          </cell>
          <cell r="T248">
            <v>-4032.1800000000003</v>
          </cell>
        </row>
        <row r="249">
          <cell r="A249">
            <v>24034</v>
          </cell>
          <cell r="B249" t="str">
            <v>BARRETT 1-8___GRP4</v>
          </cell>
          <cell r="C249" t="str">
            <v>LONGIL</v>
          </cell>
          <cell r="D249">
            <v>0</v>
          </cell>
          <cell r="E249">
            <v>-12668.48</v>
          </cell>
          <cell r="F249">
            <v>-17938.599999999999</v>
          </cell>
          <cell r="G249">
            <v>-19417.52</v>
          </cell>
          <cell r="H249">
            <v>-10534.640000000001</v>
          </cell>
          <cell r="I249">
            <v>-2433.8000000000006</v>
          </cell>
          <cell r="J249">
            <v>-2980.2200000000003</v>
          </cell>
          <cell r="K249">
            <v>-8893.0200000000023</v>
          </cell>
          <cell r="L249">
            <v>-24660.92</v>
          </cell>
          <cell r="M249">
            <v>-5386.5599999999995</v>
          </cell>
          <cell r="N249">
            <v>-5242.84</v>
          </cell>
          <cell r="O249">
            <v>-5611.1</v>
          </cell>
          <cell r="P249">
            <v>-7370.8900000000021</v>
          </cell>
          <cell r="Q249">
            <v>-8228.3399999999983</v>
          </cell>
          <cell r="R249">
            <v>-5687.3699999999981</v>
          </cell>
          <cell r="S249">
            <v>-6471.28</v>
          </cell>
          <cell r="T249">
            <v>-4032.1800000000003</v>
          </cell>
        </row>
        <row r="250">
          <cell r="A250">
            <v>24038</v>
          </cell>
          <cell r="B250" t="str">
            <v>WADING RIVER_1-3_GRP5</v>
          </cell>
          <cell r="C250" t="str">
            <v>LONGIL</v>
          </cell>
          <cell r="D250">
            <v>0</v>
          </cell>
          <cell r="E250">
            <v>-12225.330000000002</v>
          </cell>
          <cell r="F250">
            <v>-17807.220000000005</v>
          </cell>
          <cell r="G250">
            <v>-19309.180000000004</v>
          </cell>
          <cell r="H250">
            <v>-7760.9799999999977</v>
          </cell>
          <cell r="I250">
            <v>-1714.2799999999997</v>
          </cell>
          <cell r="J250">
            <v>-2302.94</v>
          </cell>
          <cell r="K250">
            <v>-868.07999999999993</v>
          </cell>
          <cell r="L250">
            <v>-18271.7</v>
          </cell>
          <cell r="M250">
            <v>-5125.1400000000003</v>
          </cell>
          <cell r="N250">
            <v>-5235.420000000001</v>
          </cell>
          <cell r="O250">
            <v>-5575.4</v>
          </cell>
          <cell r="P250">
            <v>-7247.0399999999991</v>
          </cell>
          <cell r="Q250">
            <v>-8227.369999999999</v>
          </cell>
          <cell r="R250">
            <v>-5722.7499999999991</v>
          </cell>
          <cell r="S250">
            <v>-6105.2300000000014</v>
          </cell>
          <cell r="T250">
            <v>-2382.75</v>
          </cell>
        </row>
        <row r="251">
          <cell r="A251">
            <v>24039</v>
          </cell>
          <cell r="B251" t="str">
            <v>GARDENVILLE___LBMP</v>
          </cell>
          <cell r="C251" t="str">
            <v>WEST</v>
          </cell>
          <cell r="D251">
            <v>-1020.82</v>
          </cell>
          <cell r="E251">
            <v>-3466.3299999999995</v>
          </cell>
          <cell r="F251">
            <v>-2778.7099999999996</v>
          </cell>
          <cell r="G251">
            <v>-2869.06</v>
          </cell>
          <cell r="H251">
            <v>-294.51</v>
          </cell>
          <cell r="I251">
            <v>150.96</v>
          </cell>
          <cell r="J251">
            <v>-356.60999999999996</v>
          </cell>
          <cell r="K251">
            <v>-126.33000000000001</v>
          </cell>
          <cell r="L251">
            <v>-434.58000000000015</v>
          </cell>
          <cell r="M251">
            <v>-254.20999999999998</v>
          </cell>
          <cell r="N251">
            <v>-323.62000000000006</v>
          </cell>
          <cell r="O251">
            <v>-79.110000000000014</v>
          </cell>
          <cell r="P251">
            <v>-153.48999999999998</v>
          </cell>
          <cell r="Q251">
            <v>-137.69000000000003</v>
          </cell>
          <cell r="R251">
            <v>-89.13000000000001</v>
          </cell>
          <cell r="S251">
            <v>-442.74999999999994</v>
          </cell>
          <cell r="T251">
            <v>0</v>
          </cell>
        </row>
        <row r="252">
          <cell r="A252">
            <v>24041</v>
          </cell>
          <cell r="B252" t="str">
            <v>SENECA OSWGO___HYD</v>
          </cell>
          <cell r="C252" t="str">
            <v>CENTRL</v>
          </cell>
          <cell r="D252">
            <v>-817.42000000000007</v>
          </cell>
          <cell r="E252">
            <v>-1279.68</v>
          </cell>
          <cell r="F252">
            <v>-2491.35</v>
          </cell>
          <cell r="G252">
            <v>-972</v>
          </cell>
          <cell r="H252">
            <v>-139.30999999999997</v>
          </cell>
          <cell r="I252">
            <v>-223.06</v>
          </cell>
          <cell r="J252">
            <v>-171.18999999999997</v>
          </cell>
          <cell r="K252">
            <v>-90.499999999999986</v>
          </cell>
          <cell r="L252">
            <v>-203.10000000000005</v>
          </cell>
          <cell r="M252">
            <v>-128.00000000000003</v>
          </cell>
          <cell r="N252">
            <v>-140.39999999999998</v>
          </cell>
          <cell r="O252">
            <v>-28.43</v>
          </cell>
          <cell r="P252">
            <v>-110.38</v>
          </cell>
          <cell r="Q252">
            <v>6.2699999999999907</v>
          </cell>
          <cell r="R252">
            <v>-23.549999999999997</v>
          </cell>
          <cell r="S252">
            <v>-107</v>
          </cell>
          <cell r="T252">
            <v>0</v>
          </cell>
        </row>
        <row r="253">
          <cell r="A253">
            <v>24042</v>
          </cell>
          <cell r="B253" t="str">
            <v>N SALMON___HYD</v>
          </cell>
          <cell r="C253" t="str">
            <v>CENTRL</v>
          </cell>
          <cell r="D253">
            <v>995.32999999999993</v>
          </cell>
          <cell r="E253">
            <v>750.64</v>
          </cell>
          <cell r="F253">
            <v>1616.8799999999999</v>
          </cell>
          <cell r="G253">
            <v>397.14999999999992</v>
          </cell>
          <cell r="H253">
            <v>1051.8800000000001</v>
          </cell>
          <cell r="I253">
            <v>23.7</v>
          </cell>
          <cell r="J253">
            <v>96.789999999999992</v>
          </cell>
          <cell r="K253">
            <v>19.099999999999998</v>
          </cell>
          <cell r="L253">
            <v>71.38</v>
          </cell>
          <cell r="M253">
            <v>48.780000000000008</v>
          </cell>
          <cell r="N253">
            <v>58.68</v>
          </cell>
          <cell r="O253">
            <v>75.540000000000006</v>
          </cell>
          <cell r="P253">
            <v>-21.550000000000004</v>
          </cell>
          <cell r="Q253">
            <v>69.480000000000018</v>
          </cell>
          <cell r="R253">
            <v>6.13</v>
          </cell>
          <cell r="S253">
            <v>47.34</v>
          </cell>
          <cell r="T253">
            <v>0.82</v>
          </cell>
        </row>
        <row r="254">
          <cell r="A254">
            <v>24043</v>
          </cell>
          <cell r="B254" t="str">
            <v>S SALMON___HYD</v>
          </cell>
          <cell r="C254" t="str">
            <v>CENTRL</v>
          </cell>
          <cell r="D254">
            <v>-597.66999999999996</v>
          </cell>
          <cell r="E254">
            <v>-1170.8399999999997</v>
          </cell>
          <cell r="F254">
            <v>-1905.29</v>
          </cell>
          <cell r="G254">
            <v>-797.41</v>
          </cell>
          <cell r="H254">
            <v>-45.01</v>
          </cell>
          <cell r="I254">
            <v>-140.95000000000002</v>
          </cell>
          <cell r="J254">
            <v>-143.88999999999999</v>
          </cell>
          <cell r="K254">
            <v>-79.159999999999982</v>
          </cell>
          <cell r="L254">
            <v>-174.44</v>
          </cell>
          <cell r="M254">
            <v>-108.33000000000001</v>
          </cell>
          <cell r="N254">
            <v>-118.01000000000002</v>
          </cell>
          <cell r="O254">
            <v>-20.010000000000002</v>
          </cell>
          <cell r="P254">
            <v>-94.27</v>
          </cell>
          <cell r="Q254">
            <v>19.449999999999985</v>
          </cell>
          <cell r="R254">
            <v>-20.290000000000003</v>
          </cell>
          <cell r="S254">
            <v>-92.6</v>
          </cell>
          <cell r="T254">
            <v>0.06</v>
          </cell>
        </row>
        <row r="255">
          <cell r="A255">
            <v>24044</v>
          </cell>
          <cell r="B255" t="str">
            <v>OSWEGATCHIE___HYD</v>
          </cell>
          <cell r="C255" t="str">
            <v>MHK VL</v>
          </cell>
          <cell r="D255">
            <v>380.9</v>
          </cell>
          <cell r="E255">
            <v>33.099999999999994</v>
          </cell>
          <cell r="F255">
            <v>-21.029999999999987</v>
          </cell>
          <cell r="G255">
            <v>-44.040000000000006</v>
          </cell>
          <cell r="H255">
            <v>555.74</v>
          </cell>
          <cell r="I255">
            <v>12.909999999999998</v>
          </cell>
          <cell r="J255">
            <v>4.53</v>
          </cell>
          <cell r="K255">
            <v>-14.780000000000001</v>
          </cell>
          <cell r="L255">
            <v>0</v>
          </cell>
          <cell r="M255">
            <v>-2.57</v>
          </cell>
          <cell r="N255">
            <v>-4.84</v>
          </cell>
          <cell r="O255">
            <v>27.41</v>
          </cell>
          <cell r="P255">
            <v>8.27</v>
          </cell>
          <cell r="Q255">
            <v>67.489999999999995</v>
          </cell>
          <cell r="R255">
            <v>7.9399999999999995</v>
          </cell>
          <cell r="S255">
            <v>2.08</v>
          </cell>
          <cell r="T255">
            <v>0.47</v>
          </cell>
        </row>
        <row r="256">
          <cell r="A256">
            <v>24046</v>
          </cell>
          <cell r="B256" t="str">
            <v>OAK ORCHARD___HYD</v>
          </cell>
          <cell r="C256" t="str">
            <v>WEST</v>
          </cell>
          <cell r="D256">
            <v>-741.09</v>
          </cell>
          <cell r="E256">
            <v>-1979.4299999999998</v>
          </cell>
          <cell r="F256">
            <v>-1264.3200000000002</v>
          </cell>
          <cell r="G256">
            <v>-867.76</v>
          </cell>
          <cell r="H256">
            <v>-223.25</v>
          </cell>
          <cell r="I256">
            <v>192.67000000000002</v>
          </cell>
          <cell r="J256">
            <v>-264.77000000000004</v>
          </cell>
          <cell r="K256">
            <v>-116.03999999999999</v>
          </cell>
          <cell r="L256">
            <v>-318.36000000000013</v>
          </cell>
          <cell r="M256">
            <v>-186.90999999999997</v>
          </cell>
          <cell r="N256">
            <v>-237.69</v>
          </cell>
          <cell r="O256">
            <v>-56.449999999999996</v>
          </cell>
          <cell r="P256">
            <v>-115.97</v>
          </cell>
          <cell r="Q256">
            <v>-27.91</v>
          </cell>
          <cell r="R256">
            <v>-65.25</v>
          </cell>
          <cell r="S256">
            <v>-146.09999999999997</v>
          </cell>
          <cell r="T256">
            <v>0</v>
          </cell>
        </row>
        <row r="257">
          <cell r="A257">
            <v>24047</v>
          </cell>
          <cell r="B257" t="str">
            <v>BLACK RIVER___HYD</v>
          </cell>
          <cell r="C257" t="str">
            <v>MHK VL</v>
          </cell>
          <cell r="D257">
            <v>-170.60999999999996</v>
          </cell>
          <cell r="E257">
            <v>-358.21000000000004</v>
          </cell>
          <cell r="F257">
            <v>-1022.0600000000002</v>
          </cell>
          <cell r="G257">
            <v>-341</v>
          </cell>
          <cell r="H257">
            <v>154.79999999999995</v>
          </cell>
          <cell r="I257">
            <v>-71.88000000000001</v>
          </cell>
          <cell r="J257">
            <v>-66.66</v>
          </cell>
          <cell r="K257">
            <v>-48.320000000000014</v>
          </cell>
          <cell r="L257">
            <v>-92.289999999999978</v>
          </cell>
          <cell r="M257">
            <v>-55.31</v>
          </cell>
          <cell r="N257">
            <v>-56.19</v>
          </cell>
          <cell r="O257">
            <v>-0.37000000000000077</v>
          </cell>
          <cell r="P257">
            <v>-48.87</v>
          </cell>
          <cell r="Q257">
            <v>75.009999999999977</v>
          </cell>
          <cell r="R257">
            <v>-6.34</v>
          </cell>
          <cell r="S257">
            <v>-40.950000000000003</v>
          </cell>
          <cell r="T257">
            <v>0.17</v>
          </cell>
        </row>
        <row r="258">
          <cell r="A258">
            <v>24048</v>
          </cell>
          <cell r="B258" t="str">
            <v>BEAVER RIVER___HYD</v>
          </cell>
          <cell r="C258" t="str">
            <v>MHK VL</v>
          </cell>
          <cell r="D258">
            <v>100.43</v>
          </cell>
          <cell r="E258">
            <v>-11.859999999999998</v>
          </cell>
          <cell r="F258">
            <v>-304.95000000000005</v>
          </cell>
          <cell r="G258">
            <v>-98.109999999999985</v>
          </cell>
          <cell r="H258">
            <v>286.84999999999997</v>
          </cell>
          <cell r="I258">
            <v>-0.95000000000000007</v>
          </cell>
          <cell r="J258">
            <v>-7.1300000000000008</v>
          </cell>
          <cell r="K258">
            <v>-26.75</v>
          </cell>
          <cell r="L258">
            <v>-19.93</v>
          </cell>
          <cell r="M258">
            <v>-4.1500000000000004</v>
          </cell>
          <cell r="N258">
            <v>-6.85</v>
          </cell>
          <cell r="O258">
            <v>12.610000000000001</v>
          </cell>
          <cell r="P258">
            <v>-4.5100000000000007</v>
          </cell>
          <cell r="Q258">
            <v>85.93</v>
          </cell>
          <cell r="R258">
            <v>7.99</v>
          </cell>
          <cell r="S258">
            <v>0</v>
          </cell>
          <cell r="T258">
            <v>0.25</v>
          </cell>
        </row>
        <row r="259">
          <cell r="A259">
            <v>24049</v>
          </cell>
          <cell r="B259" t="str">
            <v>WEST CANADA___HYD</v>
          </cell>
          <cell r="C259" t="str">
            <v>MHK VL</v>
          </cell>
          <cell r="D259">
            <v>145.48000000000002</v>
          </cell>
          <cell r="E259">
            <v>174.64999999999998</v>
          </cell>
          <cell r="F259">
            <v>11.75</v>
          </cell>
          <cell r="G259">
            <v>230.65</v>
          </cell>
          <cell r="H259">
            <v>-12.770000000000003</v>
          </cell>
          <cell r="I259">
            <v>4.5500000000000007</v>
          </cell>
          <cell r="J259">
            <v>61.430000000000007</v>
          </cell>
          <cell r="K259">
            <v>12.08</v>
          </cell>
          <cell r="L259">
            <v>44.269999999999982</v>
          </cell>
          <cell r="M259">
            <v>38.049999999999997</v>
          </cell>
          <cell r="N259">
            <v>44.030000000000008</v>
          </cell>
          <cell r="O259">
            <v>8.7099999999999991</v>
          </cell>
          <cell r="P259">
            <v>35.050000000000004</v>
          </cell>
          <cell r="Q259">
            <v>63.209999999999987</v>
          </cell>
          <cell r="R259">
            <v>21.07</v>
          </cell>
          <cell r="S259">
            <v>36.290000000000006</v>
          </cell>
          <cell r="T259">
            <v>-0.04</v>
          </cell>
        </row>
        <row r="260">
          <cell r="A260">
            <v>24050</v>
          </cell>
          <cell r="B260" t="str">
            <v>E_CANADA_MHWK_HY</v>
          </cell>
          <cell r="C260" t="str">
            <v>CAPITL</v>
          </cell>
          <cell r="D260">
            <v>145.48000000000002</v>
          </cell>
          <cell r="E260">
            <v>174.64999999999998</v>
          </cell>
          <cell r="F260">
            <v>11.75</v>
          </cell>
          <cell r="G260">
            <v>230.65</v>
          </cell>
          <cell r="H260">
            <v>-12.770000000000003</v>
          </cell>
          <cell r="I260">
            <v>4.5500000000000007</v>
          </cell>
          <cell r="J260">
            <v>61.430000000000007</v>
          </cell>
          <cell r="K260">
            <v>12.08</v>
          </cell>
          <cell r="L260">
            <v>44.269999999999982</v>
          </cell>
          <cell r="M260">
            <v>38.049999999999997</v>
          </cell>
          <cell r="N260">
            <v>44.030000000000008</v>
          </cell>
          <cell r="O260">
            <v>8.7099999999999991</v>
          </cell>
          <cell r="P260">
            <v>35.050000000000004</v>
          </cell>
          <cell r="Q260">
            <v>63.209999999999987</v>
          </cell>
          <cell r="R260">
            <v>21.07</v>
          </cell>
          <cell r="S260">
            <v>36.290000000000006</v>
          </cell>
          <cell r="T260">
            <v>-0.04</v>
          </cell>
        </row>
        <row r="261">
          <cell r="A261">
            <v>24051</v>
          </cell>
          <cell r="B261" t="str">
            <v>E_CANADA_CAP_HY</v>
          </cell>
          <cell r="C261" t="str">
            <v>CAPITL</v>
          </cell>
          <cell r="D261">
            <v>-10371.719999999999</v>
          </cell>
          <cell r="E261">
            <v>-28304.279999999995</v>
          </cell>
          <cell r="F261">
            <v>-17214.48</v>
          </cell>
          <cell r="G261">
            <v>-15682.24</v>
          </cell>
          <cell r="H261">
            <v>-3349.82</v>
          </cell>
          <cell r="I261">
            <v>-816.91000000000008</v>
          </cell>
          <cell r="J261">
            <v>-3812.6200000000003</v>
          </cell>
          <cell r="K261">
            <v>-883.54000000000008</v>
          </cell>
          <cell r="L261">
            <v>-3926.5800000000004</v>
          </cell>
          <cell r="M261">
            <v>-2531.09</v>
          </cell>
          <cell r="N261">
            <v>-3252.3299999999995</v>
          </cell>
          <cell r="O261">
            <v>-929.06000000000017</v>
          </cell>
          <cell r="P261">
            <v>-2502.35</v>
          </cell>
          <cell r="Q261">
            <v>-1838.9799999999998</v>
          </cell>
          <cell r="R261">
            <v>-385.81999999999994</v>
          </cell>
          <cell r="S261">
            <v>-2308.9200000000005</v>
          </cell>
          <cell r="T261">
            <v>0</v>
          </cell>
        </row>
        <row r="262">
          <cell r="A262">
            <v>24053</v>
          </cell>
          <cell r="B262" t="str">
            <v>NM_ST_REGIS___HYD</v>
          </cell>
          <cell r="C262" t="str">
            <v>NORTH</v>
          </cell>
          <cell r="D262">
            <v>732.48999999999978</v>
          </cell>
          <cell r="E262">
            <v>379.28</v>
          </cell>
          <cell r="F262">
            <v>1115.1800000000003</v>
          </cell>
          <cell r="G262">
            <v>136.22999999999999</v>
          </cell>
          <cell r="H262">
            <v>906.87</v>
          </cell>
          <cell r="I262">
            <v>25.049999999999997</v>
          </cell>
          <cell r="J262">
            <v>52.590000000000011</v>
          </cell>
          <cell r="K262">
            <v>-1.0000000000000675E-2</v>
          </cell>
          <cell r="L262">
            <v>31.290000000000006</v>
          </cell>
          <cell r="M262">
            <v>23.480000000000004</v>
          </cell>
          <cell r="N262">
            <v>25.970000000000002</v>
          </cell>
          <cell r="O262">
            <v>64.11999999999999</v>
          </cell>
          <cell r="P262">
            <v>14.420000000000002</v>
          </cell>
          <cell r="Q262">
            <v>68.700000000000017</v>
          </cell>
          <cell r="R262">
            <v>7.52</v>
          </cell>
          <cell r="S262">
            <v>26.22</v>
          </cell>
          <cell r="T262">
            <v>0.73</v>
          </cell>
        </row>
        <row r="263">
          <cell r="A263">
            <v>24054</v>
          </cell>
          <cell r="B263" t="str">
            <v>FRANKLIN_FALL_HYD</v>
          </cell>
          <cell r="C263" t="str">
            <v>NORTH</v>
          </cell>
          <cell r="D263">
            <v>995.32999999999993</v>
          </cell>
          <cell r="E263">
            <v>750.64</v>
          </cell>
          <cell r="F263">
            <v>1616.8799999999999</v>
          </cell>
          <cell r="G263">
            <v>397.14999999999992</v>
          </cell>
          <cell r="H263">
            <v>1051.8800000000001</v>
          </cell>
          <cell r="I263">
            <v>23.7</v>
          </cell>
          <cell r="J263">
            <v>96.789999999999992</v>
          </cell>
          <cell r="K263">
            <v>19.099999999999998</v>
          </cell>
          <cell r="L263">
            <v>71.38</v>
          </cell>
          <cell r="M263">
            <v>48.780000000000008</v>
          </cell>
          <cell r="N263">
            <v>58.68</v>
          </cell>
          <cell r="O263">
            <v>75.540000000000006</v>
          </cell>
          <cell r="P263">
            <v>-21.550000000000004</v>
          </cell>
          <cell r="Q263">
            <v>69.480000000000018</v>
          </cell>
          <cell r="R263">
            <v>6.13</v>
          </cell>
          <cell r="S263">
            <v>47.34</v>
          </cell>
          <cell r="T263">
            <v>0.82</v>
          </cell>
        </row>
        <row r="264">
          <cell r="A264">
            <v>24055</v>
          </cell>
          <cell r="B264" t="str">
            <v>NM NORTH___NUG</v>
          </cell>
          <cell r="C264" t="str">
            <v>NORTH</v>
          </cell>
          <cell r="D264">
            <v>992.73</v>
          </cell>
          <cell r="E264">
            <v>473.03</v>
          </cell>
          <cell r="F264">
            <v>1512.3700000000001</v>
          </cell>
          <cell r="G264">
            <v>300.10999999999996</v>
          </cell>
          <cell r="H264">
            <v>1092.19</v>
          </cell>
          <cell r="I264">
            <v>37.549999999999997</v>
          </cell>
          <cell r="J264">
            <v>70.490000000000009</v>
          </cell>
          <cell r="K264">
            <v>12.52</v>
          </cell>
          <cell r="L264">
            <v>41.54999999999999</v>
          </cell>
          <cell r="M264">
            <v>36.049999999999997</v>
          </cell>
          <cell r="N264">
            <v>33.11</v>
          </cell>
          <cell r="O264">
            <v>72.350000000000009</v>
          </cell>
          <cell r="P264">
            <v>19.639999999999997</v>
          </cell>
          <cell r="Q264">
            <v>59.49</v>
          </cell>
          <cell r="R264">
            <v>9.4799999999999986</v>
          </cell>
          <cell r="S264">
            <v>33.129999999999995</v>
          </cell>
          <cell r="T264">
            <v>0.87</v>
          </cell>
        </row>
        <row r="265">
          <cell r="A265">
            <v>24056</v>
          </cell>
          <cell r="B265" t="str">
            <v>UPPER RAQUET___HYD</v>
          </cell>
          <cell r="C265" t="str">
            <v>MHK VL</v>
          </cell>
          <cell r="D265">
            <v>647.17000000000007</v>
          </cell>
          <cell r="E265">
            <v>186.52000000000004</v>
          </cell>
          <cell r="F265">
            <v>295.49</v>
          </cell>
          <cell r="G265">
            <v>118.05</v>
          </cell>
          <cell r="H265">
            <v>868.22000000000014</v>
          </cell>
          <cell r="I265">
            <v>25.169999999999998</v>
          </cell>
          <cell r="J265">
            <v>39.570000000000007</v>
          </cell>
          <cell r="K265">
            <v>-4.1399999999999997</v>
          </cell>
          <cell r="L265">
            <v>0.17</v>
          </cell>
          <cell r="M265">
            <v>-1.41</v>
          </cell>
          <cell r="N265">
            <v>-4.1400000000000006</v>
          </cell>
          <cell r="O265">
            <v>50.249999999999993</v>
          </cell>
          <cell r="P265">
            <v>11.67</v>
          </cell>
          <cell r="Q265">
            <v>48.989999999999995</v>
          </cell>
          <cell r="R265">
            <v>7.13</v>
          </cell>
          <cell r="S265">
            <v>3.16</v>
          </cell>
          <cell r="T265">
            <v>0.71</v>
          </cell>
        </row>
        <row r="266">
          <cell r="A266">
            <v>24057</v>
          </cell>
          <cell r="B266" t="str">
            <v>LOWER RAQUET___HYD</v>
          </cell>
          <cell r="C266" t="str">
            <v>MHK VL</v>
          </cell>
          <cell r="D266">
            <v>647.17000000000007</v>
          </cell>
          <cell r="E266">
            <v>186.52000000000004</v>
          </cell>
          <cell r="F266">
            <v>295.49</v>
          </cell>
          <cell r="G266">
            <v>118.05</v>
          </cell>
          <cell r="H266">
            <v>868.22000000000014</v>
          </cell>
          <cell r="I266">
            <v>25.169999999999998</v>
          </cell>
          <cell r="J266">
            <v>39.570000000000007</v>
          </cell>
          <cell r="K266">
            <v>-4.1399999999999997</v>
          </cell>
          <cell r="L266">
            <v>0.17</v>
          </cell>
          <cell r="M266">
            <v>-1.41</v>
          </cell>
          <cell r="N266">
            <v>-4.1400000000000006</v>
          </cell>
          <cell r="O266">
            <v>50.249999999999993</v>
          </cell>
          <cell r="P266">
            <v>11.67</v>
          </cell>
          <cell r="Q266">
            <v>48.989999999999995</v>
          </cell>
          <cell r="R266">
            <v>7.13</v>
          </cell>
          <cell r="S266">
            <v>3.16</v>
          </cell>
          <cell r="T266">
            <v>0.71</v>
          </cell>
        </row>
        <row r="267">
          <cell r="A267">
            <v>24058</v>
          </cell>
          <cell r="B267" t="str">
            <v>UPPER HUDSON___HYD</v>
          </cell>
          <cell r="C267" t="str">
            <v>CAPITL</v>
          </cell>
          <cell r="D267">
            <v>-8441.7400000000034</v>
          </cell>
          <cell r="E267">
            <v>-23416.17</v>
          </cell>
          <cell r="F267">
            <v>-14037.579999999996</v>
          </cell>
          <cell r="G267">
            <v>-12783.980000000003</v>
          </cell>
          <cell r="H267">
            <v>-2901.5600000000004</v>
          </cell>
          <cell r="I267">
            <v>-718.14</v>
          </cell>
          <cell r="J267">
            <v>-3065.5200000000004</v>
          </cell>
          <cell r="K267">
            <v>-794.43</v>
          </cell>
          <cell r="L267">
            <v>-3261.0399999999995</v>
          </cell>
          <cell r="M267">
            <v>-2096.4799999999996</v>
          </cell>
          <cell r="N267">
            <v>-2839.99</v>
          </cell>
          <cell r="O267">
            <v>-809.6</v>
          </cell>
          <cell r="P267">
            <v>-2333.0500000000006</v>
          </cell>
          <cell r="Q267">
            <v>-1445.83</v>
          </cell>
          <cell r="R267">
            <v>-377.34999999999997</v>
          </cell>
          <cell r="S267">
            <v>-1900.0300000000002</v>
          </cell>
          <cell r="T267">
            <v>-1.52</v>
          </cell>
        </row>
        <row r="268">
          <cell r="A268">
            <v>24059</v>
          </cell>
          <cell r="B268" t="str">
            <v>LOWER___HUDSON</v>
          </cell>
          <cell r="C268" t="str">
            <v>CAPITL</v>
          </cell>
          <cell r="D268">
            <v>-8109.1</v>
          </cell>
          <cell r="E268">
            <v>-22669.059999999998</v>
          </cell>
          <cell r="F268">
            <v>-13573.480000000001</v>
          </cell>
          <cell r="G268">
            <v>-12256.390000000001</v>
          </cell>
          <cell r="H268">
            <v>-2794.6699999999996</v>
          </cell>
          <cell r="I268">
            <v>-701.5</v>
          </cell>
          <cell r="J268">
            <v>-2940.3200000000006</v>
          </cell>
          <cell r="K268">
            <v>-774.37</v>
          </cell>
          <cell r="L268">
            <v>-3155.5199999999986</v>
          </cell>
          <cell r="M268">
            <v>-2021.3000000000004</v>
          </cell>
          <cell r="N268">
            <v>-2736.0000000000005</v>
          </cell>
          <cell r="O268">
            <v>-771.2600000000001</v>
          </cell>
          <cell r="P268">
            <v>-2197.98</v>
          </cell>
          <cell r="Q268">
            <v>-1290.76</v>
          </cell>
          <cell r="R268">
            <v>-307.95</v>
          </cell>
          <cell r="S268">
            <v>-1835.7599999999998</v>
          </cell>
          <cell r="T268">
            <v>-1.68</v>
          </cell>
        </row>
        <row r="269">
          <cell r="A269">
            <v>24060</v>
          </cell>
          <cell r="B269" t="str">
            <v>CARR STREET_E._SYR</v>
          </cell>
          <cell r="C269" t="str">
            <v>CENTRL</v>
          </cell>
          <cell r="D269">
            <v>-638.01</v>
          </cell>
          <cell r="E269">
            <v>-1383.66</v>
          </cell>
          <cell r="F269">
            <v>-1571.45</v>
          </cell>
          <cell r="G269">
            <v>-804.1</v>
          </cell>
          <cell r="H269">
            <v>-152.60999999999999</v>
          </cell>
          <cell r="I269">
            <v>36.409999999999989</v>
          </cell>
          <cell r="J269">
            <v>-186.51000000000005</v>
          </cell>
          <cell r="K269">
            <v>-92.3</v>
          </cell>
          <cell r="L269">
            <v>-222.79999999999993</v>
          </cell>
          <cell r="M269">
            <v>-134.38000000000002</v>
          </cell>
          <cell r="N269">
            <v>-153.53999999999996</v>
          </cell>
          <cell r="O269">
            <v>-30.52</v>
          </cell>
          <cell r="P269">
            <v>-118.11999999999998</v>
          </cell>
          <cell r="Q269">
            <v>41.72</v>
          </cell>
          <cell r="R269">
            <v>-25.770000000000003</v>
          </cell>
          <cell r="S269">
            <v>-117.02999999999997</v>
          </cell>
          <cell r="T269">
            <v>0</v>
          </cell>
        </row>
        <row r="270">
          <cell r="A270">
            <v>24062</v>
          </cell>
          <cell r="B270" t="str">
            <v>N.E._GEN_SANDY PD</v>
          </cell>
          <cell r="C270" t="str">
            <v>NPX</v>
          </cell>
          <cell r="D270">
            <v>-7735.36</v>
          </cell>
          <cell r="E270">
            <v>-22308.359999999997</v>
          </cell>
          <cell r="F270">
            <v>-13513.750000000002</v>
          </cell>
          <cell r="G270">
            <v>-12374.25</v>
          </cell>
          <cell r="H270">
            <v>-2688.9900000000011</v>
          </cell>
          <cell r="I270">
            <v>-660.39999999999986</v>
          </cell>
          <cell r="J270">
            <v>-2745.0099999999993</v>
          </cell>
          <cell r="K270">
            <v>-692.97000000000014</v>
          </cell>
          <cell r="L270">
            <v>-2985.83</v>
          </cell>
          <cell r="M270">
            <v>-2256.6800000000007</v>
          </cell>
          <cell r="N270">
            <v>-2934.4800000000005</v>
          </cell>
          <cell r="O270">
            <v>-1443.85</v>
          </cell>
          <cell r="P270">
            <v>-3362.6299999999987</v>
          </cell>
          <cell r="Q270">
            <v>-2118.15</v>
          </cell>
          <cell r="R270">
            <v>-691.43000000000006</v>
          </cell>
          <cell r="S270">
            <v>-1345.96</v>
          </cell>
          <cell r="T270">
            <v>64.47</v>
          </cell>
        </row>
        <row r="271">
          <cell r="A271">
            <v>24063</v>
          </cell>
          <cell r="B271" t="str">
            <v>O.H._GEN_BRUCE</v>
          </cell>
          <cell r="C271" t="str">
            <v>OH</v>
          </cell>
          <cell r="D271">
            <v>-1007.5499999999997</v>
          </cell>
          <cell r="E271">
            <v>-2027.95</v>
          </cell>
          <cell r="F271">
            <v>-1199.6599999999999</v>
          </cell>
          <cell r="G271">
            <v>284.50000000000006</v>
          </cell>
          <cell r="H271">
            <v>-108.27999999999999</v>
          </cell>
          <cell r="I271">
            <v>260.38</v>
          </cell>
          <cell r="J271">
            <v>-307.04000000000002</v>
          </cell>
          <cell r="K271">
            <v>-51.27000000000001</v>
          </cell>
          <cell r="L271">
            <v>-365.96999999999991</v>
          </cell>
          <cell r="M271">
            <v>-219.65999999999997</v>
          </cell>
          <cell r="N271">
            <v>-291.54999999999995</v>
          </cell>
          <cell r="O271">
            <v>-58.369999999999983</v>
          </cell>
          <cell r="P271">
            <v>158.31000000000006</v>
          </cell>
          <cell r="Q271">
            <v>-62.95000000000001</v>
          </cell>
          <cell r="R271">
            <v>-52.550000000000026</v>
          </cell>
          <cell r="S271">
            <v>266.48</v>
          </cell>
          <cell r="T271">
            <v>66.78</v>
          </cell>
        </row>
        <row r="272">
          <cell r="A272">
            <v>24065</v>
          </cell>
          <cell r="B272" t="str">
            <v>PJM_GEN_KEYSTONE</v>
          </cell>
          <cell r="C272" t="str">
            <v>PJM</v>
          </cell>
          <cell r="D272">
            <v>-1307.9000000000001</v>
          </cell>
          <cell r="E272">
            <v>-4218.71</v>
          </cell>
          <cell r="F272">
            <v>-3345.6299999999997</v>
          </cell>
          <cell r="G272">
            <v>-3989.8500000000008</v>
          </cell>
          <cell r="H272">
            <v>3186.75</v>
          </cell>
          <cell r="I272">
            <v>5541.5000000000009</v>
          </cell>
          <cell r="J272">
            <v>5689.7499999999991</v>
          </cell>
          <cell r="K272">
            <v>1056.3600000000001</v>
          </cell>
          <cell r="L272">
            <v>109.44999999999986</v>
          </cell>
          <cell r="M272">
            <v>521.75</v>
          </cell>
          <cell r="N272">
            <v>-297.62</v>
          </cell>
          <cell r="O272">
            <v>-14.580000000000013</v>
          </cell>
          <cell r="P272">
            <v>842.15999999999985</v>
          </cell>
          <cell r="Q272">
            <v>-356.38000000000005</v>
          </cell>
          <cell r="R272">
            <v>-115.26999999999998</v>
          </cell>
          <cell r="S272">
            <v>-62.840000000000011</v>
          </cell>
          <cell r="T272">
            <v>167.76</v>
          </cell>
        </row>
        <row r="273">
          <cell r="A273">
            <v>24077</v>
          </cell>
          <cell r="B273" t="str">
            <v>GOWANUS_GT1_1</v>
          </cell>
          <cell r="C273" t="str">
            <v>N.Y.C.</v>
          </cell>
          <cell r="D273">
            <v>-7988.0300000000007</v>
          </cell>
          <cell r="E273">
            <v>-22056.829999999994</v>
          </cell>
          <cell r="F273">
            <v>-14232.990000000002</v>
          </cell>
          <cell r="G273">
            <v>-17387.620000000003</v>
          </cell>
          <cell r="H273">
            <v>-5168.0899999999992</v>
          </cell>
          <cell r="I273">
            <v>-1216.98</v>
          </cell>
          <cell r="J273">
            <v>-2978.3199999999997</v>
          </cell>
          <cell r="K273">
            <v>-6861.45</v>
          </cell>
          <cell r="L273">
            <v>-3503.9199999999996</v>
          </cell>
          <cell r="M273">
            <v>-5190.25</v>
          </cell>
          <cell r="N273">
            <v>-5361.33</v>
          </cell>
          <cell r="O273">
            <v>-6407.2</v>
          </cell>
          <cell r="P273">
            <v>-6669.3199999999979</v>
          </cell>
          <cell r="Q273">
            <v>-12434.819999999998</v>
          </cell>
          <cell r="R273">
            <v>-8309.4500000000007</v>
          </cell>
          <cell r="S273">
            <v>-3608.78</v>
          </cell>
          <cell r="T273">
            <v>-694.2700000000001</v>
          </cell>
        </row>
        <row r="274">
          <cell r="A274">
            <v>24078</v>
          </cell>
          <cell r="B274" t="str">
            <v>GOWANUS_GT1_2</v>
          </cell>
          <cell r="C274" t="str">
            <v>N.Y.C.</v>
          </cell>
          <cell r="D274">
            <v>-7988.0300000000007</v>
          </cell>
          <cell r="E274">
            <v>-22056.829999999994</v>
          </cell>
          <cell r="F274">
            <v>-14232.990000000002</v>
          </cell>
          <cell r="G274">
            <v>-17387.620000000003</v>
          </cell>
          <cell r="H274">
            <v>-5168.0899999999992</v>
          </cell>
          <cell r="I274">
            <v>-1216.98</v>
          </cell>
          <cell r="J274">
            <v>-2978.3199999999997</v>
          </cell>
          <cell r="K274">
            <v>-6861.45</v>
          </cell>
          <cell r="L274">
            <v>-3503.9199999999996</v>
          </cell>
          <cell r="M274">
            <v>-5190.25</v>
          </cell>
          <cell r="N274">
            <v>-5361.33</v>
          </cell>
          <cell r="O274">
            <v>-6407.2</v>
          </cell>
          <cell r="P274">
            <v>-6669.3199999999979</v>
          </cell>
          <cell r="Q274">
            <v>-12434.819999999998</v>
          </cell>
          <cell r="R274">
            <v>-8309.4500000000007</v>
          </cell>
          <cell r="S274">
            <v>-3608.78</v>
          </cell>
          <cell r="T274">
            <v>-694.2700000000001</v>
          </cell>
        </row>
        <row r="275">
          <cell r="A275">
            <v>24079</v>
          </cell>
          <cell r="B275" t="str">
            <v>GOWANUS_GT1_3</v>
          </cell>
          <cell r="C275" t="str">
            <v>N.Y.C.</v>
          </cell>
          <cell r="D275">
            <v>-7988.0300000000007</v>
          </cell>
          <cell r="E275">
            <v>-22056.829999999994</v>
          </cell>
          <cell r="F275">
            <v>-14232.990000000002</v>
          </cell>
          <cell r="G275">
            <v>-17387.620000000003</v>
          </cell>
          <cell r="H275">
            <v>-5168.0899999999992</v>
          </cell>
          <cell r="I275">
            <v>-1216.98</v>
          </cell>
          <cell r="J275">
            <v>-2978.3199999999997</v>
          </cell>
          <cell r="K275">
            <v>-6861.45</v>
          </cell>
          <cell r="L275">
            <v>-3503.9199999999996</v>
          </cell>
          <cell r="M275">
            <v>-5190.25</v>
          </cell>
          <cell r="N275">
            <v>-5361.33</v>
          </cell>
          <cell r="O275">
            <v>-6407.2</v>
          </cell>
          <cell r="P275">
            <v>-6669.3199999999979</v>
          </cell>
          <cell r="Q275">
            <v>-12434.819999999998</v>
          </cell>
          <cell r="R275">
            <v>-8309.4500000000007</v>
          </cell>
          <cell r="S275">
            <v>-3608.78</v>
          </cell>
          <cell r="T275">
            <v>-694.2700000000001</v>
          </cell>
        </row>
        <row r="276">
          <cell r="A276">
            <v>24080</v>
          </cell>
          <cell r="B276" t="str">
            <v>GOWANUS_GT1_4</v>
          </cell>
          <cell r="C276" t="str">
            <v>N.Y.C.</v>
          </cell>
          <cell r="D276">
            <v>-7988.0300000000007</v>
          </cell>
          <cell r="E276">
            <v>-22056.829999999994</v>
          </cell>
          <cell r="F276">
            <v>-14232.990000000002</v>
          </cell>
          <cell r="G276">
            <v>-17387.620000000003</v>
          </cell>
          <cell r="H276">
            <v>-5168.0899999999992</v>
          </cell>
          <cell r="I276">
            <v>-1216.98</v>
          </cell>
          <cell r="J276">
            <v>-2978.3199999999997</v>
          </cell>
          <cell r="K276">
            <v>-6861.45</v>
          </cell>
          <cell r="L276">
            <v>-3503.9199999999996</v>
          </cell>
          <cell r="M276">
            <v>-5190.25</v>
          </cell>
          <cell r="N276">
            <v>-5361.33</v>
          </cell>
          <cell r="O276">
            <v>-6407.2</v>
          </cell>
          <cell r="P276">
            <v>-6669.3199999999979</v>
          </cell>
          <cell r="Q276">
            <v>-12434.819999999998</v>
          </cell>
          <cell r="R276">
            <v>-8309.4500000000007</v>
          </cell>
          <cell r="S276">
            <v>-3608.78</v>
          </cell>
          <cell r="T276">
            <v>-694.2700000000001</v>
          </cell>
        </row>
        <row r="277">
          <cell r="A277">
            <v>24084</v>
          </cell>
          <cell r="B277" t="str">
            <v>GOWANUS_GT1_5</v>
          </cell>
          <cell r="C277" t="str">
            <v>N.Y.C.</v>
          </cell>
          <cell r="D277">
            <v>-7988.0300000000007</v>
          </cell>
          <cell r="E277">
            <v>-22056.829999999994</v>
          </cell>
          <cell r="F277">
            <v>-14232.990000000002</v>
          </cell>
          <cell r="G277">
            <v>-17387.620000000003</v>
          </cell>
          <cell r="H277">
            <v>-5168.0899999999992</v>
          </cell>
          <cell r="I277">
            <v>-1216.98</v>
          </cell>
          <cell r="J277">
            <v>-2978.3199999999997</v>
          </cell>
          <cell r="K277">
            <v>-6861.45</v>
          </cell>
          <cell r="L277">
            <v>-3503.9199999999996</v>
          </cell>
          <cell r="M277">
            <v>-5190.25</v>
          </cell>
          <cell r="N277">
            <v>-5361.33</v>
          </cell>
          <cell r="O277">
            <v>-6407.2</v>
          </cell>
          <cell r="P277">
            <v>-6669.3199999999979</v>
          </cell>
          <cell r="Q277">
            <v>-12434.819999999998</v>
          </cell>
          <cell r="R277">
            <v>-8309.4500000000007</v>
          </cell>
          <cell r="S277">
            <v>-3608.78</v>
          </cell>
          <cell r="T277">
            <v>-694.2700000000001</v>
          </cell>
        </row>
        <row r="278">
          <cell r="A278">
            <v>24094</v>
          </cell>
          <cell r="B278" t="str">
            <v>ASTORIA_GT2_1</v>
          </cell>
          <cell r="C278" t="str">
            <v>N.Y.C.</v>
          </cell>
          <cell r="D278">
            <v>-7988.0300000000007</v>
          </cell>
          <cell r="E278">
            <v>-22056.829999999994</v>
          </cell>
          <cell r="F278">
            <v>-14232.990000000002</v>
          </cell>
          <cell r="G278">
            <v>-17387.620000000003</v>
          </cell>
          <cell r="H278">
            <v>-5168.0899999999992</v>
          </cell>
          <cell r="I278">
            <v>-1216.98</v>
          </cell>
          <cell r="J278">
            <v>-2978.3199999999997</v>
          </cell>
          <cell r="K278">
            <v>-6861.45</v>
          </cell>
          <cell r="L278">
            <v>-3503.9199999999996</v>
          </cell>
          <cell r="M278">
            <v>-5190.25</v>
          </cell>
          <cell r="N278">
            <v>-5361.33</v>
          </cell>
          <cell r="O278">
            <v>-6407.2</v>
          </cell>
          <cell r="P278">
            <v>-6675.1699999999983</v>
          </cell>
          <cell r="Q278">
            <v>-12418.89</v>
          </cell>
          <cell r="R278">
            <v>-8309.4500000000007</v>
          </cell>
          <cell r="S278">
            <v>-3580.19</v>
          </cell>
          <cell r="T278">
            <v>-694.2600000000001</v>
          </cell>
        </row>
        <row r="279">
          <cell r="A279">
            <v>24095</v>
          </cell>
          <cell r="B279" t="str">
            <v>ASTORIA_GT2_2</v>
          </cell>
          <cell r="C279" t="str">
            <v>N.Y.C.</v>
          </cell>
          <cell r="D279">
            <v>-7988.0300000000007</v>
          </cell>
          <cell r="E279">
            <v>-22056.829999999994</v>
          </cell>
          <cell r="F279">
            <v>-14232.990000000002</v>
          </cell>
          <cell r="G279">
            <v>-17387.620000000003</v>
          </cell>
          <cell r="H279">
            <v>-5168.0899999999992</v>
          </cell>
          <cell r="I279">
            <v>-1216.98</v>
          </cell>
          <cell r="J279">
            <v>-2978.3199999999997</v>
          </cell>
          <cell r="K279">
            <v>-6861.45</v>
          </cell>
          <cell r="L279">
            <v>-3503.9199999999996</v>
          </cell>
          <cell r="M279">
            <v>-5190.25</v>
          </cell>
          <cell r="N279">
            <v>-5361.33</v>
          </cell>
          <cell r="O279">
            <v>-6407.2</v>
          </cell>
          <cell r="P279">
            <v>-6675.1699999999983</v>
          </cell>
          <cell r="Q279">
            <v>-12438.849999999999</v>
          </cell>
          <cell r="R279">
            <v>-8309.4500000000007</v>
          </cell>
          <cell r="S279">
            <v>-3580.19</v>
          </cell>
          <cell r="T279">
            <v>-694.2600000000001</v>
          </cell>
        </row>
        <row r="280">
          <cell r="A280">
            <v>24096</v>
          </cell>
          <cell r="B280" t="str">
            <v>ASTORIA_GT2_3</v>
          </cell>
          <cell r="C280" t="str">
            <v>N.Y.C.</v>
          </cell>
          <cell r="D280">
            <v>-7988.0300000000007</v>
          </cell>
          <cell r="E280">
            <v>-22056.829999999994</v>
          </cell>
          <cell r="F280">
            <v>-14232.990000000002</v>
          </cell>
          <cell r="G280">
            <v>-17387.620000000003</v>
          </cell>
          <cell r="H280">
            <v>-5168.0899999999992</v>
          </cell>
          <cell r="I280">
            <v>-1216.98</v>
          </cell>
          <cell r="J280">
            <v>-2978.3199999999997</v>
          </cell>
          <cell r="K280">
            <v>-6861.45</v>
          </cell>
          <cell r="L280">
            <v>-3503.9199999999996</v>
          </cell>
          <cell r="M280">
            <v>-5190.25</v>
          </cell>
          <cell r="N280">
            <v>-5361.33</v>
          </cell>
          <cell r="O280">
            <v>-6407.2</v>
          </cell>
          <cell r="P280">
            <v>-6675.1699999999983</v>
          </cell>
          <cell r="Q280">
            <v>-12438.849999999999</v>
          </cell>
          <cell r="R280">
            <v>-8309.4500000000007</v>
          </cell>
          <cell r="S280">
            <v>-3580.19</v>
          </cell>
          <cell r="T280">
            <v>-694.2600000000001</v>
          </cell>
        </row>
        <row r="281">
          <cell r="A281">
            <v>24097</v>
          </cell>
          <cell r="B281" t="str">
            <v>ASTORIA_GT2_4</v>
          </cell>
          <cell r="C281" t="str">
            <v>N.Y.C.</v>
          </cell>
          <cell r="D281">
            <v>-7988.0300000000007</v>
          </cell>
          <cell r="E281">
            <v>-22056.829999999994</v>
          </cell>
          <cell r="F281">
            <v>-14232.990000000002</v>
          </cell>
          <cell r="G281">
            <v>-17387.620000000003</v>
          </cell>
          <cell r="H281">
            <v>-5168.0899999999992</v>
          </cell>
          <cell r="I281">
            <v>-1216.98</v>
          </cell>
          <cell r="J281">
            <v>-2978.3199999999997</v>
          </cell>
          <cell r="K281">
            <v>-6861.45</v>
          </cell>
          <cell r="L281">
            <v>-3503.9199999999996</v>
          </cell>
          <cell r="M281">
            <v>-5190.25</v>
          </cell>
          <cell r="N281">
            <v>-5361.33</v>
          </cell>
          <cell r="O281">
            <v>-6407.2</v>
          </cell>
          <cell r="P281">
            <v>-6675.1699999999983</v>
          </cell>
          <cell r="Q281">
            <v>-12438.849999999999</v>
          </cell>
          <cell r="R281">
            <v>-8309.4500000000007</v>
          </cell>
          <cell r="S281">
            <v>-3580.19</v>
          </cell>
          <cell r="T281">
            <v>-694.2600000000001</v>
          </cell>
        </row>
        <row r="282">
          <cell r="A282">
            <v>24098</v>
          </cell>
          <cell r="B282" t="str">
            <v>ASTORIA_GT3_1</v>
          </cell>
          <cell r="C282" t="str">
            <v>N.Y.C.</v>
          </cell>
          <cell r="D282">
            <v>-7988.0300000000007</v>
          </cell>
          <cell r="E282">
            <v>-22056.829999999994</v>
          </cell>
          <cell r="F282">
            <v>-14232.990000000002</v>
          </cell>
          <cell r="G282">
            <v>-17387.620000000003</v>
          </cell>
          <cell r="H282">
            <v>-5168.0899999999992</v>
          </cell>
          <cell r="I282">
            <v>-1216.98</v>
          </cell>
          <cell r="J282">
            <v>-2978.3199999999997</v>
          </cell>
          <cell r="K282">
            <v>-6861.45</v>
          </cell>
          <cell r="L282">
            <v>-3503.9199999999996</v>
          </cell>
          <cell r="M282">
            <v>-5190.25</v>
          </cell>
          <cell r="N282">
            <v>-5361.33</v>
          </cell>
          <cell r="O282">
            <v>-6407.2</v>
          </cell>
          <cell r="P282">
            <v>-6675.1699999999983</v>
          </cell>
          <cell r="Q282">
            <v>-12438.849999999999</v>
          </cell>
          <cell r="R282">
            <v>-8309.4500000000007</v>
          </cell>
          <cell r="S282">
            <v>-3580.19</v>
          </cell>
          <cell r="T282">
            <v>-694.2600000000001</v>
          </cell>
        </row>
        <row r="283">
          <cell r="A283">
            <v>24099</v>
          </cell>
          <cell r="B283" t="str">
            <v>ASTORIA_GT3_2</v>
          </cell>
          <cell r="C283" t="str">
            <v>N.Y.C.</v>
          </cell>
          <cell r="D283">
            <v>-7988.0300000000007</v>
          </cell>
          <cell r="E283">
            <v>-22056.829999999994</v>
          </cell>
          <cell r="F283">
            <v>-14232.990000000002</v>
          </cell>
          <cell r="G283">
            <v>-17387.620000000003</v>
          </cell>
          <cell r="H283">
            <v>-5168.0899999999992</v>
          </cell>
          <cell r="I283">
            <v>-1216.98</v>
          </cell>
          <cell r="J283">
            <v>-2978.3199999999997</v>
          </cell>
          <cell r="K283">
            <v>-6861.45</v>
          </cell>
          <cell r="L283">
            <v>-3503.9199999999996</v>
          </cell>
          <cell r="M283">
            <v>-5190.25</v>
          </cell>
          <cell r="N283">
            <v>-5361.33</v>
          </cell>
          <cell r="O283">
            <v>-6407.2</v>
          </cell>
          <cell r="P283">
            <v>-6675.1699999999983</v>
          </cell>
          <cell r="Q283">
            <v>-12438.849999999999</v>
          </cell>
          <cell r="R283">
            <v>-8309.4500000000007</v>
          </cell>
          <cell r="S283">
            <v>-3580.19</v>
          </cell>
          <cell r="T283">
            <v>-694.2600000000001</v>
          </cell>
        </row>
        <row r="284">
          <cell r="A284">
            <v>24100</v>
          </cell>
          <cell r="B284" t="str">
            <v>ASTORIA_GT3_3</v>
          </cell>
          <cell r="C284" t="str">
            <v>N.Y.C.</v>
          </cell>
          <cell r="D284">
            <v>-7988.0300000000007</v>
          </cell>
          <cell r="E284">
            <v>-22056.829999999994</v>
          </cell>
          <cell r="F284">
            <v>-14232.990000000002</v>
          </cell>
          <cell r="G284">
            <v>-17387.620000000003</v>
          </cell>
          <cell r="H284">
            <v>-5168.0899999999992</v>
          </cell>
          <cell r="I284">
            <v>-1216.98</v>
          </cell>
          <cell r="J284">
            <v>-2978.3199999999997</v>
          </cell>
          <cell r="K284">
            <v>-6861.45</v>
          </cell>
          <cell r="L284">
            <v>-3503.9199999999996</v>
          </cell>
          <cell r="M284">
            <v>-5190.25</v>
          </cell>
          <cell r="N284">
            <v>-5361.33</v>
          </cell>
          <cell r="O284">
            <v>-6407.2</v>
          </cell>
          <cell r="P284">
            <v>-6675.1699999999983</v>
          </cell>
          <cell r="Q284">
            <v>-12438.849999999999</v>
          </cell>
          <cell r="R284">
            <v>-8309.4500000000007</v>
          </cell>
          <cell r="S284">
            <v>-3580.19</v>
          </cell>
          <cell r="T284">
            <v>-694.2600000000001</v>
          </cell>
        </row>
        <row r="285">
          <cell r="A285">
            <v>24101</v>
          </cell>
          <cell r="B285" t="str">
            <v>ASTORIA_GT3_4</v>
          </cell>
          <cell r="C285" t="str">
            <v>N.Y.C.</v>
          </cell>
          <cell r="D285">
            <v>-7988.0300000000007</v>
          </cell>
          <cell r="E285">
            <v>-22056.829999999994</v>
          </cell>
          <cell r="F285">
            <v>-14232.990000000002</v>
          </cell>
          <cell r="G285">
            <v>-17387.620000000003</v>
          </cell>
          <cell r="H285">
            <v>-5168.0899999999992</v>
          </cell>
          <cell r="I285">
            <v>-1216.98</v>
          </cell>
          <cell r="J285">
            <v>-2978.3199999999997</v>
          </cell>
          <cell r="K285">
            <v>-6861.45</v>
          </cell>
          <cell r="L285">
            <v>-3503.9199999999996</v>
          </cell>
          <cell r="M285">
            <v>-5190.25</v>
          </cell>
          <cell r="N285">
            <v>-5361.33</v>
          </cell>
          <cell r="O285">
            <v>-6407.2</v>
          </cell>
          <cell r="P285">
            <v>-6675.1699999999983</v>
          </cell>
          <cell r="Q285">
            <v>-12438.849999999999</v>
          </cell>
          <cell r="R285">
            <v>-8309.4500000000007</v>
          </cell>
          <cell r="S285">
            <v>-3580.19</v>
          </cell>
          <cell r="T285">
            <v>-694.2600000000001</v>
          </cell>
        </row>
        <row r="286">
          <cell r="A286">
            <v>24102</v>
          </cell>
          <cell r="B286" t="str">
            <v>ASTORIA_GT4_1</v>
          </cell>
          <cell r="C286" t="str">
            <v>N.Y.C.</v>
          </cell>
          <cell r="D286">
            <v>-7988.0300000000007</v>
          </cell>
          <cell r="E286">
            <v>-22056.829999999994</v>
          </cell>
          <cell r="F286">
            <v>-14232.990000000002</v>
          </cell>
          <cell r="G286">
            <v>-17387.620000000003</v>
          </cell>
          <cell r="H286">
            <v>-5168.0899999999992</v>
          </cell>
          <cell r="I286">
            <v>-1216.98</v>
          </cell>
          <cell r="J286">
            <v>-2978.3199999999997</v>
          </cell>
          <cell r="K286">
            <v>-6861.45</v>
          </cell>
          <cell r="L286">
            <v>-3503.9199999999996</v>
          </cell>
          <cell r="M286">
            <v>-5190.25</v>
          </cell>
          <cell r="N286">
            <v>-5361.33</v>
          </cell>
          <cell r="O286">
            <v>-6407.2</v>
          </cell>
          <cell r="P286">
            <v>-6675.1699999999983</v>
          </cell>
          <cell r="Q286">
            <v>-12438.849999999999</v>
          </cell>
          <cell r="R286">
            <v>-8309.4500000000007</v>
          </cell>
          <cell r="S286">
            <v>-3580.19</v>
          </cell>
          <cell r="T286">
            <v>-694.2600000000001</v>
          </cell>
        </row>
        <row r="287">
          <cell r="A287">
            <v>24103</v>
          </cell>
          <cell r="B287" t="str">
            <v>ASTORIA_GT4_2</v>
          </cell>
          <cell r="C287" t="str">
            <v>N.Y.C.</v>
          </cell>
          <cell r="D287">
            <v>-7988.0300000000007</v>
          </cell>
          <cell r="E287">
            <v>-22056.829999999994</v>
          </cell>
          <cell r="F287">
            <v>-14232.990000000002</v>
          </cell>
          <cell r="G287">
            <v>-17387.620000000003</v>
          </cell>
          <cell r="H287">
            <v>-5168.0899999999992</v>
          </cell>
          <cell r="I287">
            <v>-1216.98</v>
          </cell>
          <cell r="J287">
            <v>-2978.3199999999997</v>
          </cell>
          <cell r="K287">
            <v>-6861.45</v>
          </cell>
          <cell r="L287">
            <v>-3503.9199999999996</v>
          </cell>
          <cell r="M287">
            <v>-5190.25</v>
          </cell>
          <cell r="N287">
            <v>-5361.33</v>
          </cell>
          <cell r="O287">
            <v>-6407.2</v>
          </cell>
          <cell r="P287">
            <v>-6675.1699999999983</v>
          </cell>
          <cell r="Q287">
            <v>-12438.849999999999</v>
          </cell>
          <cell r="R287">
            <v>-8309.4500000000007</v>
          </cell>
          <cell r="S287">
            <v>-3580.19</v>
          </cell>
          <cell r="T287">
            <v>-694.2600000000001</v>
          </cell>
        </row>
        <row r="288">
          <cell r="A288">
            <v>24104</v>
          </cell>
          <cell r="B288" t="str">
            <v>ASTORIA_GT4_3</v>
          </cell>
          <cell r="C288" t="str">
            <v>N.Y.C.</v>
          </cell>
          <cell r="D288">
            <v>-7988.0300000000007</v>
          </cell>
          <cell r="E288">
            <v>-22056.829999999994</v>
          </cell>
          <cell r="F288">
            <v>-14232.990000000002</v>
          </cell>
          <cell r="G288">
            <v>-17387.620000000003</v>
          </cell>
          <cell r="H288">
            <v>-5168.0899999999992</v>
          </cell>
          <cell r="I288">
            <v>-1216.98</v>
          </cell>
          <cell r="J288">
            <v>-2978.3199999999997</v>
          </cell>
          <cell r="K288">
            <v>-6861.45</v>
          </cell>
          <cell r="L288">
            <v>-3503.9199999999996</v>
          </cell>
          <cell r="M288">
            <v>-5190.25</v>
          </cell>
          <cell r="N288">
            <v>-5361.33</v>
          </cell>
          <cell r="O288">
            <v>-6407.2</v>
          </cell>
          <cell r="P288">
            <v>-6675.1699999999983</v>
          </cell>
          <cell r="Q288">
            <v>-12438.849999999999</v>
          </cell>
          <cell r="R288">
            <v>-8309.4500000000007</v>
          </cell>
          <cell r="S288">
            <v>-3580.19</v>
          </cell>
          <cell r="T288">
            <v>-694.2600000000001</v>
          </cell>
        </row>
        <row r="289">
          <cell r="A289">
            <v>24105</v>
          </cell>
          <cell r="B289" t="str">
            <v>ASTORIA_GT4_4</v>
          </cell>
          <cell r="C289" t="str">
            <v>N.Y.C.</v>
          </cell>
          <cell r="D289">
            <v>-7988.0300000000007</v>
          </cell>
          <cell r="E289">
            <v>-22056.829999999994</v>
          </cell>
          <cell r="F289">
            <v>-14232.990000000002</v>
          </cell>
          <cell r="G289">
            <v>-17387.620000000003</v>
          </cell>
          <cell r="H289">
            <v>-5168.0899999999992</v>
          </cell>
          <cell r="I289">
            <v>-1216.98</v>
          </cell>
          <cell r="J289">
            <v>-2978.3199999999997</v>
          </cell>
          <cell r="K289">
            <v>-6861.45</v>
          </cell>
          <cell r="L289">
            <v>-3503.9199999999996</v>
          </cell>
          <cell r="M289">
            <v>-5190.25</v>
          </cell>
          <cell r="N289">
            <v>-5361.33</v>
          </cell>
          <cell r="O289">
            <v>-6407.2</v>
          </cell>
          <cell r="P289">
            <v>-6675.1699999999983</v>
          </cell>
          <cell r="Q289">
            <v>-12438.849999999999</v>
          </cell>
          <cell r="R289">
            <v>-8309.4500000000007</v>
          </cell>
          <cell r="S289">
            <v>-3580.19</v>
          </cell>
          <cell r="T289">
            <v>-694.2600000000001</v>
          </cell>
        </row>
        <row r="290">
          <cell r="A290">
            <v>24106</v>
          </cell>
          <cell r="B290" t="str">
            <v>ASTORIA_GT_5</v>
          </cell>
          <cell r="C290" t="str">
            <v>N.Y.C.</v>
          </cell>
          <cell r="D290">
            <v>-7988.0300000000007</v>
          </cell>
          <cell r="E290">
            <v>-22056.829999999994</v>
          </cell>
          <cell r="F290">
            <v>-14232.990000000002</v>
          </cell>
          <cell r="G290">
            <v>-17387.620000000003</v>
          </cell>
          <cell r="H290">
            <v>-5168.0899999999992</v>
          </cell>
          <cell r="I290">
            <v>-1216.98</v>
          </cell>
          <cell r="J290">
            <v>-2978.3199999999997</v>
          </cell>
          <cell r="K290">
            <v>-6861.45</v>
          </cell>
          <cell r="L290">
            <v>-3503.9199999999996</v>
          </cell>
          <cell r="M290">
            <v>-5190.25</v>
          </cell>
          <cell r="N290">
            <v>-5361.33</v>
          </cell>
          <cell r="O290">
            <v>-6407.2</v>
          </cell>
          <cell r="P290">
            <v>-6675.1699999999983</v>
          </cell>
          <cell r="Q290">
            <v>-12438.849999999999</v>
          </cell>
          <cell r="R290">
            <v>-8309.4500000000007</v>
          </cell>
          <cell r="S290">
            <v>-3580.19</v>
          </cell>
          <cell r="T290">
            <v>-694.2600000000001</v>
          </cell>
        </row>
        <row r="291">
          <cell r="A291">
            <v>24107</v>
          </cell>
          <cell r="B291" t="str">
            <v>ASTORIA_GT_7</v>
          </cell>
          <cell r="C291" t="str">
            <v>N.Y.C.</v>
          </cell>
          <cell r="D291">
            <v>-7988.0300000000007</v>
          </cell>
          <cell r="E291">
            <v>-22056.829999999994</v>
          </cell>
          <cell r="F291">
            <v>-14232.990000000002</v>
          </cell>
          <cell r="G291">
            <v>-17387.620000000003</v>
          </cell>
          <cell r="H291">
            <v>-5168.0899999999992</v>
          </cell>
          <cell r="I291">
            <v>-1216.98</v>
          </cell>
          <cell r="J291">
            <v>-2978.3199999999997</v>
          </cell>
          <cell r="K291">
            <v>-6861.45</v>
          </cell>
          <cell r="L291">
            <v>-3503.9199999999996</v>
          </cell>
          <cell r="M291">
            <v>-5190.25</v>
          </cell>
          <cell r="N291">
            <v>-5361.33</v>
          </cell>
          <cell r="O291">
            <v>-6407.2</v>
          </cell>
          <cell r="P291">
            <v>-6675.1699999999983</v>
          </cell>
          <cell r="Q291">
            <v>-12438.849999999999</v>
          </cell>
          <cell r="R291">
            <v>-8309.4500000000007</v>
          </cell>
          <cell r="S291">
            <v>-3580.19</v>
          </cell>
          <cell r="T291">
            <v>-694.2600000000001</v>
          </cell>
        </row>
        <row r="292">
          <cell r="A292">
            <v>24108</v>
          </cell>
          <cell r="B292" t="str">
            <v>ASTORIA_GT_8</v>
          </cell>
          <cell r="C292" t="str">
            <v>N.Y.C.</v>
          </cell>
          <cell r="D292">
            <v>-7988.0300000000007</v>
          </cell>
          <cell r="E292">
            <v>-22056.829999999994</v>
          </cell>
          <cell r="F292">
            <v>-14232.990000000002</v>
          </cell>
          <cell r="G292">
            <v>-17387.620000000003</v>
          </cell>
          <cell r="H292">
            <v>-5168.0899999999992</v>
          </cell>
          <cell r="I292">
            <v>-1216.98</v>
          </cell>
          <cell r="J292">
            <v>-2978.3199999999997</v>
          </cell>
          <cell r="K292">
            <v>-6861.45</v>
          </cell>
          <cell r="L292">
            <v>-3503.9199999999996</v>
          </cell>
          <cell r="M292">
            <v>-5190.25</v>
          </cell>
          <cell r="N292">
            <v>-5361.33</v>
          </cell>
          <cell r="O292">
            <v>-6407.2</v>
          </cell>
          <cell r="P292">
            <v>-6675.1699999999983</v>
          </cell>
          <cell r="Q292">
            <v>-12438.849999999999</v>
          </cell>
          <cell r="R292">
            <v>-8309.4500000000007</v>
          </cell>
          <cell r="S292">
            <v>-3580.19</v>
          </cell>
          <cell r="T292">
            <v>-694.2600000000001</v>
          </cell>
        </row>
        <row r="293">
          <cell r="A293">
            <v>24109</v>
          </cell>
          <cell r="B293" t="str">
            <v>ASTORIA_GT_9</v>
          </cell>
          <cell r="C293" t="str">
            <v>N.Y.C.</v>
          </cell>
          <cell r="D293">
            <v>-7988.0300000000007</v>
          </cell>
          <cell r="E293">
            <v>-22056.829999999994</v>
          </cell>
          <cell r="F293">
            <v>-14232.990000000002</v>
          </cell>
          <cell r="G293">
            <v>-17387.620000000003</v>
          </cell>
          <cell r="H293">
            <v>-5168.0899999999992</v>
          </cell>
          <cell r="I293">
            <v>-1216.98</v>
          </cell>
          <cell r="J293">
            <v>-2978.3199999999997</v>
          </cell>
          <cell r="K293">
            <v>-6861.45</v>
          </cell>
          <cell r="L293">
            <v>-3503.9199999999996</v>
          </cell>
          <cell r="M293">
            <v>-5190.25</v>
          </cell>
          <cell r="N293">
            <v>-5361.33</v>
          </cell>
          <cell r="O293">
            <v>-6407.2</v>
          </cell>
          <cell r="P293">
            <v>-6675.1699999999983</v>
          </cell>
          <cell r="Q293">
            <v>-12438.849999999999</v>
          </cell>
          <cell r="R293">
            <v>-8309.4500000000007</v>
          </cell>
          <cell r="S293">
            <v>-3580.19</v>
          </cell>
          <cell r="T293">
            <v>-694.2600000000001</v>
          </cell>
        </row>
        <row r="294">
          <cell r="A294">
            <v>24110</v>
          </cell>
          <cell r="B294" t="str">
            <v>ASTORIA_GT_10</v>
          </cell>
          <cell r="C294" t="str">
            <v>N.Y.C.</v>
          </cell>
          <cell r="D294">
            <v>-7988.0300000000007</v>
          </cell>
          <cell r="E294">
            <v>-22056.829999999994</v>
          </cell>
          <cell r="F294">
            <v>-14232.990000000002</v>
          </cell>
          <cell r="G294">
            <v>-17387.620000000003</v>
          </cell>
          <cell r="H294">
            <v>-5168.0899999999992</v>
          </cell>
          <cell r="I294">
            <v>-1216.98</v>
          </cell>
          <cell r="J294">
            <v>-2978.3199999999997</v>
          </cell>
          <cell r="K294">
            <v>-6861.45</v>
          </cell>
          <cell r="L294">
            <v>-3503.9199999999996</v>
          </cell>
          <cell r="M294">
            <v>-5190.25</v>
          </cell>
          <cell r="N294">
            <v>-5361.33</v>
          </cell>
          <cell r="O294">
            <v>-6407.2</v>
          </cell>
          <cell r="P294">
            <v>-6669.3199999999979</v>
          </cell>
          <cell r="Q294">
            <v>-12434.819999999998</v>
          </cell>
          <cell r="R294">
            <v>-8309.4500000000007</v>
          </cell>
          <cell r="S294">
            <v>-3585.42</v>
          </cell>
          <cell r="T294">
            <v>-694.2600000000001</v>
          </cell>
        </row>
        <row r="295">
          <cell r="A295">
            <v>24111</v>
          </cell>
          <cell r="B295" t="str">
            <v>GOWANUS_GT1_6</v>
          </cell>
          <cell r="C295" t="str">
            <v>N.Y.C.</v>
          </cell>
          <cell r="D295">
            <v>-7988.0300000000007</v>
          </cell>
          <cell r="E295">
            <v>-22056.829999999994</v>
          </cell>
          <cell r="F295">
            <v>-14232.990000000002</v>
          </cell>
          <cell r="G295">
            <v>-17387.620000000003</v>
          </cell>
          <cell r="H295">
            <v>-5168.0899999999992</v>
          </cell>
          <cell r="I295">
            <v>-1216.98</v>
          </cell>
          <cell r="J295">
            <v>-2978.3199999999997</v>
          </cell>
          <cell r="K295">
            <v>-6861.45</v>
          </cell>
          <cell r="L295">
            <v>-3503.9199999999996</v>
          </cell>
          <cell r="M295">
            <v>-5190.25</v>
          </cell>
          <cell r="N295">
            <v>-5361.33</v>
          </cell>
          <cell r="O295">
            <v>-6407.2</v>
          </cell>
          <cell r="P295">
            <v>-6669.3199999999979</v>
          </cell>
          <cell r="Q295">
            <v>-12434.819999999998</v>
          </cell>
          <cell r="R295">
            <v>-8309.4500000000007</v>
          </cell>
          <cell r="S295">
            <v>-3608.78</v>
          </cell>
          <cell r="T295">
            <v>-694.2700000000001</v>
          </cell>
        </row>
        <row r="296">
          <cell r="A296">
            <v>24112</v>
          </cell>
          <cell r="B296" t="str">
            <v>GOWANUS_GT1_7</v>
          </cell>
          <cell r="C296" t="str">
            <v>N.Y.C.</v>
          </cell>
          <cell r="D296">
            <v>-7988.0300000000007</v>
          </cell>
          <cell r="E296">
            <v>-22056.829999999994</v>
          </cell>
          <cell r="F296">
            <v>-14232.990000000002</v>
          </cell>
          <cell r="G296">
            <v>-17387.620000000003</v>
          </cell>
          <cell r="H296">
            <v>-5168.0899999999992</v>
          </cell>
          <cell r="I296">
            <v>-1216.98</v>
          </cell>
          <cell r="J296">
            <v>-2978.3199999999997</v>
          </cell>
          <cell r="K296">
            <v>-6861.45</v>
          </cell>
          <cell r="L296">
            <v>-3503.9199999999996</v>
          </cell>
          <cell r="M296">
            <v>-5190.25</v>
          </cell>
          <cell r="N296">
            <v>-5361.33</v>
          </cell>
          <cell r="O296">
            <v>-6407.2</v>
          </cell>
          <cell r="P296">
            <v>-6669.3199999999979</v>
          </cell>
          <cell r="Q296">
            <v>-12434.819999999998</v>
          </cell>
          <cell r="R296">
            <v>-8309.4500000000007</v>
          </cell>
          <cell r="S296">
            <v>-3608.78</v>
          </cell>
          <cell r="T296">
            <v>-694.2700000000001</v>
          </cell>
        </row>
        <row r="297">
          <cell r="A297">
            <v>24113</v>
          </cell>
          <cell r="B297" t="str">
            <v>GOWANUS_GT1_8</v>
          </cell>
          <cell r="C297" t="str">
            <v>N.Y.C.</v>
          </cell>
          <cell r="D297">
            <v>-7988.0300000000007</v>
          </cell>
          <cell r="E297">
            <v>-22056.829999999994</v>
          </cell>
          <cell r="F297">
            <v>-14232.990000000002</v>
          </cell>
          <cell r="G297">
            <v>-17387.620000000003</v>
          </cell>
          <cell r="H297">
            <v>-5168.0899999999992</v>
          </cell>
          <cell r="I297">
            <v>-1216.98</v>
          </cell>
          <cell r="J297">
            <v>-2978.3199999999997</v>
          </cell>
          <cell r="K297">
            <v>-6861.45</v>
          </cell>
          <cell r="L297">
            <v>-3503.9199999999996</v>
          </cell>
          <cell r="M297">
            <v>-5190.25</v>
          </cell>
          <cell r="N297">
            <v>-5361.33</v>
          </cell>
          <cell r="O297">
            <v>-6407.2</v>
          </cell>
          <cell r="P297">
            <v>-6669.3199999999979</v>
          </cell>
          <cell r="Q297">
            <v>-12434.819999999998</v>
          </cell>
          <cell r="R297">
            <v>-8309.4500000000007</v>
          </cell>
          <cell r="S297">
            <v>-3608.78</v>
          </cell>
          <cell r="T297">
            <v>-694.2700000000001</v>
          </cell>
        </row>
        <row r="298">
          <cell r="A298">
            <v>24114</v>
          </cell>
          <cell r="B298" t="str">
            <v>GOWANUS_GT2_1</v>
          </cell>
          <cell r="C298" t="str">
            <v>N.Y.C.</v>
          </cell>
          <cell r="D298">
            <v>-7988.0300000000007</v>
          </cell>
          <cell r="E298">
            <v>-22056.829999999994</v>
          </cell>
          <cell r="F298">
            <v>-14232.990000000002</v>
          </cell>
          <cell r="G298">
            <v>-17387.620000000003</v>
          </cell>
          <cell r="H298">
            <v>-5168.0899999999992</v>
          </cell>
          <cell r="I298">
            <v>-1216.98</v>
          </cell>
          <cell r="J298">
            <v>-2978.3199999999997</v>
          </cell>
          <cell r="K298">
            <v>-6861.45</v>
          </cell>
          <cell r="L298">
            <v>-3503.9199999999996</v>
          </cell>
          <cell r="M298">
            <v>-5190.25</v>
          </cell>
          <cell r="N298">
            <v>-5361.33</v>
          </cell>
          <cell r="O298">
            <v>-6407.2</v>
          </cell>
          <cell r="P298">
            <v>-6669.3199999999979</v>
          </cell>
          <cell r="Q298">
            <v>-12434.819999999998</v>
          </cell>
          <cell r="R298">
            <v>-8309.4500000000007</v>
          </cell>
          <cell r="S298">
            <v>-3608.78</v>
          </cell>
          <cell r="T298">
            <v>-694.2700000000001</v>
          </cell>
        </row>
        <row r="299">
          <cell r="A299">
            <v>24115</v>
          </cell>
          <cell r="B299" t="str">
            <v>GOWANUS_GT2_2</v>
          </cell>
          <cell r="C299" t="str">
            <v>N.Y.C.</v>
          </cell>
          <cell r="D299">
            <v>-7988.0300000000007</v>
          </cell>
          <cell r="E299">
            <v>-22056.829999999994</v>
          </cell>
          <cell r="F299">
            <v>-14232.990000000002</v>
          </cell>
          <cell r="G299">
            <v>-17387.620000000003</v>
          </cell>
          <cell r="H299">
            <v>-5168.0899999999992</v>
          </cell>
          <cell r="I299">
            <v>-1216.98</v>
          </cell>
          <cell r="J299">
            <v>-2978.3199999999997</v>
          </cell>
          <cell r="K299">
            <v>-6861.45</v>
          </cell>
          <cell r="L299">
            <v>-3503.9199999999996</v>
          </cell>
          <cell r="M299">
            <v>-5190.25</v>
          </cell>
          <cell r="N299">
            <v>-5361.33</v>
          </cell>
          <cell r="O299">
            <v>-6407.2</v>
          </cell>
          <cell r="P299">
            <v>-6669.3199999999979</v>
          </cell>
          <cell r="Q299">
            <v>-12434.819999999998</v>
          </cell>
          <cell r="R299">
            <v>-8309.4500000000007</v>
          </cell>
          <cell r="S299">
            <v>-3608.78</v>
          </cell>
          <cell r="T299">
            <v>-694.2700000000001</v>
          </cell>
        </row>
        <row r="300">
          <cell r="A300">
            <v>24116</v>
          </cell>
          <cell r="B300" t="str">
            <v>GOWANUS_GT2_3</v>
          </cell>
          <cell r="C300" t="str">
            <v>N.Y.C.</v>
          </cell>
          <cell r="D300">
            <v>-7988.0300000000007</v>
          </cell>
          <cell r="E300">
            <v>-22056.829999999994</v>
          </cell>
          <cell r="F300">
            <v>-14232.990000000002</v>
          </cell>
          <cell r="G300">
            <v>-17387.620000000003</v>
          </cell>
          <cell r="H300">
            <v>-5168.0899999999992</v>
          </cell>
          <cell r="I300">
            <v>-1216.98</v>
          </cell>
          <cell r="J300">
            <v>-2978.3199999999997</v>
          </cell>
          <cell r="K300">
            <v>-6861.45</v>
          </cell>
          <cell r="L300">
            <v>-3503.9199999999996</v>
          </cell>
          <cell r="M300">
            <v>-5190.25</v>
          </cell>
          <cell r="N300">
            <v>-5361.33</v>
          </cell>
          <cell r="O300">
            <v>-6407.2</v>
          </cell>
          <cell r="P300">
            <v>-6669.3199999999979</v>
          </cell>
          <cell r="Q300">
            <v>-12434.819999999998</v>
          </cell>
          <cell r="R300">
            <v>-8309.4500000000007</v>
          </cell>
          <cell r="S300">
            <v>-3608.78</v>
          </cell>
          <cell r="T300">
            <v>-694.2700000000001</v>
          </cell>
        </row>
        <row r="301">
          <cell r="A301">
            <v>24117</v>
          </cell>
          <cell r="B301" t="str">
            <v>GOWANUS_GT2_4</v>
          </cell>
          <cell r="C301" t="str">
            <v>N.Y.C.</v>
          </cell>
          <cell r="D301">
            <v>-7988.0300000000007</v>
          </cell>
          <cell r="E301">
            <v>-22056.829999999994</v>
          </cell>
          <cell r="F301">
            <v>-14232.990000000002</v>
          </cell>
          <cell r="G301">
            <v>-17387.620000000003</v>
          </cell>
          <cell r="H301">
            <v>-5168.0899999999992</v>
          </cell>
          <cell r="I301">
            <v>-1216.98</v>
          </cell>
          <cell r="J301">
            <v>-2978.3199999999997</v>
          </cell>
          <cell r="K301">
            <v>-6861.45</v>
          </cell>
          <cell r="L301">
            <v>-3503.9199999999996</v>
          </cell>
          <cell r="M301">
            <v>-5190.25</v>
          </cell>
          <cell r="N301">
            <v>-5361.33</v>
          </cell>
          <cell r="O301">
            <v>-6407.2</v>
          </cell>
          <cell r="P301">
            <v>-6669.3199999999979</v>
          </cell>
          <cell r="Q301">
            <v>-12434.819999999998</v>
          </cell>
          <cell r="R301">
            <v>-8309.4500000000007</v>
          </cell>
          <cell r="S301">
            <v>-3608.78</v>
          </cell>
          <cell r="T301">
            <v>-694.2700000000001</v>
          </cell>
        </row>
        <row r="302">
          <cell r="A302">
            <v>24118</v>
          </cell>
          <cell r="B302" t="str">
            <v>GOWANUS_GT2_5</v>
          </cell>
          <cell r="C302" t="str">
            <v>N.Y.C.</v>
          </cell>
          <cell r="D302">
            <v>-7988.0300000000007</v>
          </cell>
          <cell r="E302">
            <v>-22056.829999999994</v>
          </cell>
          <cell r="F302">
            <v>-14232.990000000002</v>
          </cell>
          <cell r="G302">
            <v>-17387.620000000003</v>
          </cell>
          <cell r="H302">
            <v>-5168.0899999999992</v>
          </cell>
          <cell r="I302">
            <v>-1216.98</v>
          </cell>
          <cell r="J302">
            <v>-2978.3199999999997</v>
          </cell>
          <cell r="K302">
            <v>-6861.45</v>
          </cell>
          <cell r="L302">
            <v>-3503.9199999999996</v>
          </cell>
          <cell r="M302">
            <v>-5190.25</v>
          </cell>
          <cell r="N302">
            <v>-5361.33</v>
          </cell>
          <cell r="O302">
            <v>-6407.2</v>
          </cell>
          <cell r="P302">
            <v>-6669.3199999999979</v>
          </cell>
          <cell r="Q302">
            <v>-12434.819999999998</v>
          </cell>
          <cell r="R302">
            <v>-8309.4500000000007</v>
          </cell>
          <cell r="S302">
            <v>-3608.78</v>
          </cell>
          <cell r="T302">
            <v>-694.2700000000001</v>
          </cell>
        </row>
        <row r="303">
          <cell r="A303">
            <v>24119</v>
          </cell>
          <cell r="B303" t="str">
            <v>GOWANUS_GT2_6</v>
          </cell>
          <cell r="C303" t="str">
            <v>N.Y.C.</v>
          </cell>
          <cell r="D303">
            <v>-7988.0300000000007</v>
          </cell>
          <cell r="E303">
            <v>-22056.829999999994</v>
          </cell>
          <cell r="F303">
            <v>-14232.990000000002</v>
          </cell>
          <cell r="G303">
            <v>-17387.620000000003</v>
          </cell>
          <cell r="H303">
            <v>-5168.0899999999992</v>
          </cell>
          <cell r="I303">
            <v>-1216.98</v>
          </cell>
          <cell r="J303">
            <v>-2978.3199999999997</v>
          </cell>
          <cell r="K303">
            <v>-6861.45</v>
          </cell>
          <cell r="L303">
            <v>-3503.9199999999996</v>
          </cell>
          <cell r="M303">
            <v>-5190.25</v>
          </cell>
          <cell r="N303">
            <v>-5361.33</v>
          </cell>
          <cell r="O303">
            <v>-6407.2</v>
          </cell>
          <cell r="P303">
            <v>-6669.3199999999979</v>
          </cell>
          <cell r="Q303">
            <v>-12434.819999999998</v>
          </cell>
          <cell r="R303">
            <v>-8309.4500000000007</v>
          </cell>
          <cell r="S303">
            <v>-3608.78</v>
          </cell>
          <cell r="T303">
            <v>-694.2700000000001</v>
          </cell>
        </row>
        <row r="304">
          <cell r="A304">
            <v>24120</v>
          </cell>
          <cell r="B304" t="str">
            <v>GOWANUS_GT2_7</v>
          </cell>
          <cell r="C304" t="str">
            <v>N.Y.C.</v>
          </cell>
          <cell r="D304">
            <v>-7988.0300000000007</v>
          </cell>
          <cell r="E304">
            <v>-22056.829999999994</v>
          </cell>
          <cell r="F304">
            <v>-14232.990000000002</v>
          </cell>
          <cell r="G304">
            <v>-17387.620000000003</v>
          </cell>
          <cell r="H304">
            <v>-5168.0899999999992</v>
          </cell>
          <cell r="I304">
            <v>-1216.98</v>
          </cell>
          <cell r="J304">
            <v>-2978.3199999999997</v>
          </cell>
          <cell r="K304">
            <v>-6861.45</v>
          </cell>
          <cell r="L304">
            <v>-3503.9199999999996</v>
          </cell>
          <cell r="M304">
            <v>-5190.25</v>
          </cell>
          <cell r="N304">
            <v>-5361.33</v>
          </cell>
          <cell r="O304">
            <v>-6407.2</v>
          </cell>
          <cell r="P304">
            <v>-6669.3199999999979</v>
          </cell>
          <cell r="Q304">
            <v>-12434.819999999998</v>
          </cell>
          <cell r="R304">
            <v>-8309.4500000000007</v>
          </cell>
          <cell r="S304">
            <v>-3608.78</v>
          </cell>
          <cell r="T304">
            <v>-694.2700000000001</v>
          </cell>
        </row>
        <row r="305">
          <cell r="A305">
            <v>24121</v>
          </cell>
          <cell r="B305" t="str">
            <v>GOWANUS_GT2_8</v>
          </cell>
          <cell r="C305" t="str">
            <v>N.Y.C.</v>
          </cell>
          <cell r="D305">
            <v>-7988.0300000000007</v>
          </cell>
          <cell r="E305">
            <v>-22056.829999999994</v>
          </cell>
          <cell r="F305">
            <v>-14232.990000000002</v>
          </cell>
          <cell r="G305">
            <v>-17387.620000000003</v>
          </cell>
          <cell r="H305">
            <v>-5168.0899999999992</v>
          </cell>
          <cell r="I305">
            <v>-1216.98</v>
          </cell>
          <cell r="J305">
            <v>-2978.3199999999997</v>
          </cell>
          <cell r="K305">
            <v>-6861.45</v>
          </cell>
          <cell r="L305">
            <v>-3503.9199999999996</v>
          </cell>
          <cell r="M305">
            <v>-5190.25</v>
          </cell>
          <cell r="N305">
            <v>-5361.33</v>
          </cell>
          <cell r="O305">
            <v>-6407.2</v>
          </cell>
          <cell r="P305">
            <v>-6669.3199999999979</v>
          </cell>
          <cell r="Q305">
            <v>-12434.819999999998</v>
          </cell>
          <cell r="R305">
            <v>-8309.4500000000007</v>
          </cell>
          <cell r="S305">
            <v>-3608.78</v>
          </cell>
          <cell r="T305">
            <v>-694.2700000000001</v>
          </cell>
        </row>
        <row r="306">
          <cell r="A306">
            <v>24122</v>
          </cell>
          <cell r="B306" t="str">
            <v>GOWANUS_GT3_1</v>
          </cell>
          <cell r="C306" t="str">
            <v>N.Y.C.</v>
          </cell>
          <cell r="D306">
            <v>-7988.0300000000007</v>
          </cell>
          <cell r="E306">
            <v>-22056.829999999994</v>
          </cell>
          <cell r="F306">
            <v>-14232.990000000002</v>
          </cell>
          <cell r="G306">
            <v>-17387.620000000003</v>
          </cell>
          <cell r="H306">
            <v>-5168.0899999999992</v>
          </cell>
          <cell r="I306">
            <v>-1216.98</v>
          </cell>
          <cell r="J306">
            <v>-2978.3199999999997</v>
          </cell>
          <cell r="K306">
            <v>-6861.45</v>
          </cell>
          <cell r="L306">
            <v>-3503.9199999999996</v>
          </cell>
          <cell r="M306">
            <v>-5190.25</v>
          </cell>
          <cell r="N306">
            <v>-5361.33</v>
          </cell>
          <cell r="O306">
            <v>-6407.2</v>
          </cell>
          <cell r="P306">
            <v>-6669.3199999999979</v>
          </cell>
          <cell r="Q306">
            <v>-12434.819999999998</v>
          </cell>
          <cell r="R306">
            <v>-8309.4500000000007</v>
          </cell>
          <cell r="S306">
            <v>-3608.78</v>
          </cell>
          <cell r="T306">
            <v>-694.2700000000001</v>
          </cell>
        </row>
        <row r="307">
          <cell r="A307">
            <v>24123</v>
          </cell>
          <cell r="B307" t="str">
            <v>GOWANUS_GT3_2</v>
          </cell>
          <cell r="C307" t="str">
            <v>N.Y.C.</v>
          </cell>
          <cell r="D307">
            <v>-7988.0300000000007</v>
          </cell>
          <cell r="E307">
            <v>-22056.829999999994</v>
          </cell>
          <cell r="F307">
            <v>-14232.990000000002</v>
          </cell>
          <cell r="G307">
            <v>-17387.620000000003</v>
          </cell>
          <cell r="H307">
            <v>-5168.0899999999992</v>
          </cell>
          <cell r="I307">
            <v>-1216.98</v>
          </cell>
          <cell r="J307">
            <v>-2978.3199999999997</v>
          </cell>
          <cell r="K307">
            <v>-6861.45</v>
          </cell>
          <cell r="L307">
            <v>-3503.9199999999996</v>
          </cell>
          <cell r="M307">
            <v>-5190.25</v>
          </cell>
          <cell r="N307">
            <v>-5361.33</v>
          </cell>
          <cell r="O307">
            <v>-6407.2</v>
          </cell>
          <cell r="P307">
            <v>-6669.3199999999979</v>
          </cell>
          <cell r="Q307">
            <v>-12434.819999999998</v>
          </cell>
          <cell r="R307">
            <v>-8309.4500000000007</v>
          </cell>
          <cell r="S307">
            <v>-3608.78</v>
          </cell>
          <cell r="T307">
            <v>-694.2700000000001</v>
          </cell>
        </row>
        <row r="308">
          <cell r="A308">
            <v>24124</v>
          </cell>
          <cell r="B308" t="str">
            <v>GOWANUS_GT3_3</v>
          </cell>
          <cell r="C308" t="str">
            <v>N.Y.C.</v>
          </cell>
          <cell r="D308">
            <v>-7988.0300000000007</v>
          </cell>
          <cell r="E308">
            <v>-22056.829999999994</v>
          </cell>
          <cell r="F308">
            <v>-14232.990000000002</v>
          </cell>
          <cell r="G308">
            <v>-17387.620000000003</v>
          </cell>
          <cell r="H308">
            <v>-5168.0899999999992</v>
          </cell>
          <cell r="I308">
            <v>-1216.98</v>
          </cell>
          <cell r="J308">
            <v>-2978.3199999999997</v>
          </cell>
          <cell r="K308">
            <v>-6861.45</v>
          </cell>
          <cell r="L308">
            <v>-3503.9199999999996</v>
          </cell>
          <cell r="M308">
            <v>-5190.25</v>
          </cell>
          <cell r="N308">
            <v>-5361.33</v>
          </cell>
          <cell r="O308">
            <v>-6407.2</v>
          </cell>
          <cell r="P308">
            <v>-6669.3199999999979</v>
          </cell>
          <cell r="Q308">
            <v>-12434.819999999998</v>
          </cell>
          <cell r="R308">
            <v>-8309.4500000000007</v>
          </cell>
          <cell r="S308">
            <v>-3608.78</v>
          </cell>
          <cell r="T308">
            <v>-694.2700000000001</v>
          </cell>
        </row>
        <row r="309">
          <cell r="A309">
            <v>24125</v>
          </cell>
          <cell r="B309" t="str">
            <v>GOWANUS_GT3_4</v>
          </cell>
          <cell r="C309" t="str">
            <v>N.Y.C.</v>
          </cell>
          <cell r="D309">
            <v>-7988.0300000000007</v>
          </cell>
          <cell r="E309">
            <v>-22056.829999999994</v>
          </cell>
          <cell r="F309">
            <v>-14232.990000000002</v>
          </cell>
          <cell r="G309">
            <v>-17387.620000000003</v>
          </cell>
          <cell r="H309">
            <v>-5168.0899999999992</v>
          </cell>
          <cell r="I309">
            <v>-1216.98</v>
          </cell>
          <cell r="J309">
            <v>-2978.3199999999997</v>
          </cell>
          <cell r="K309">
            <v>-6861.45</v>
          </cell>
          <cell r="L309">
            <v>-3503.9199999999996</v>
          </cell>
          <cell r="M309">
            <v>-5190.25</v>
          </cell>
          <cell r="N309">
            <v>-5361.33</v>
          </cell>
          <cell r="O309">
            <v>-6407.2</v>
          </cell>
          <cell r="P309">
            <v>-6657.9599999999991</v>
          </cell>
          <cell r="Q309">
            <v>-12434.819999999998</v>
          </cell>
          <cell r="R309">
            <v>-8309.4500000000007</v>
          </cell>
          <cell r="S309">
            <v>-3608.78</v>
          </cell>
          <cell r="T309">
            <v>-694.2700000000001</v>
          </cell>
        </row>
        <row r="310">
          <cell r="A310">
            <v>24126</v>
          </cell>
          <cell r="B310" t="str">
            <v>GOWANUS_GT3_5</v>
          </cell>
          <cell r="C310" t="str">
            <v>N.Y.C.</v>
          </cell>
          <cell r="D310">
            <v>-7988.0300000000007</v>
          </cell>
          <cell r="E310">
            <v>-22056.829999999994</v>
          </cell>
          <cell r="F310">
            <v>-14232.990000000002</v>
          </cell>
          <cell r="G310">
            <v>-17387.620000000003</v>
          </cell>
          <cell r="H310">
            <v>-5168.0899999999992</v>
          </cell>
          <cell r="I310">
            <v>-1216.98</v>
          </cell>
          <cell r="J310">
            <v>-2978.3199999999997</v>
          </cell>
          <cell r="K310">
            <v>-6861.45</v>
          </cell>
          <cell r="L310">
            <v>-3503.9199999999996</v>
          </cell>
          <cell r="M310">
            <v>-5190.25</v>
          </cell>
          <cell r="N310">
            <v>-5361.33</v>
          </cell>
          <cell r="O310">
            <v>-6407.2</v>
          </cell>
          <cell r="P310">
            <v>-6669.3199999999979</v>
          </cell>
          <cell r="Q310">
            <v>-12434.819999999998</v>
          </cell>
          <cell r="R310">
            <v>-8309.4500000000007</v>
          </cell>
          <cell r="S310">
            <v>-3608.78</v>
          </cell>
          <cell r="T310">
            <v>-694.2700000000001</v>
          </cell>
        </row>
        <row r="311">
          <cell r="A311">
            <v>24127</v>
          </cell>
          <cell r="B311" t="str">
            <v>GOWANUS_GT3_6</v>
          </cell>
          <cell r="C311" t="str">
            <v>N.Y.C.</v>
          </cell>
          <cell r="D311">
            <v>-7988.0300000000007</v>
          </cell>
          <cell r="E311">
            <v>-22056.829999999994</v>
          </cell>
          <cell r="F311">
            <v>-14232.990000000002</v>
          </cell>
          <cell r="G311">
            <v>-17387.620000000003</v>
          </cell>
          <cell r="H311">
            <v>-5168.0899999999992</v>
          </cell>
          <cell r="I311">
            <v>-1216.98</v>
          </cell>
          <cell r="J311">
            <v>-2978.3199999999997</v>
          </cell>
          <cell r="K311">
            <v>-6861.45</v>
          </cell>
          <cell r="L311">
            <v>-3503.9199999999996</v>
          </cell>
          <cell r="M311">
            <v>-5190.25</v>
          </cell>
          <cell r="N311">
            <v>-5361.33</v>
          </cell>
          <cell r="O311">
            <v>-6407.2</v>
          </cell>
          <cell r="P311">
            <v>-6669.3199999999979</v>
          </cell>
          <cell r="Q311">
            <v>-12434.819999999998</v>
          </cell>
          <cell r="R311">
            <v>-8309.4500000000007</v>
          </cell>
          <cell r="S311">
            <v>-3608.78</v>
          </cell>
          <cell r="T311">
            <v>-694.2700000000001</v>
          </cell>
        </row>
        <row r="312">
          <cell r="A312">
            <v>24128</v>
          </cell>
          <cell r="B312" t="str">
            <v>GOWANUS_GT3_7</v>
          </cell>
          <cell r="C312" t="str">
            <v>N.Y.C.</v>
          </cell>
          <cell r="D312">
            <v>-7988.0300000000007</v>
          </cell>
          <cell r="E312">
            <v>-22056.829999999994</v>
          </cell>
          <cell r="F312">
            <v>-14232.990000000002</v>
          </cell>
          <cell r="G312">
            <v>-17387.620000000003</v>
          </cell>
          <cell r="H312">
            <v>-5168.0899999999992</v>
          </cell>
          <cell r="I312">
            <v>-1216.98</v>
          </cell>
          <cell r="J312">
            <v>-2978.3199999999997</v>
          </cell>
          <cell r="K312">
            <v>-6861.45</v>
          </cell>
          <cell r="L312">
            <v>-3503.9199999999996</v>
          </cell>
          <cell r="M312">
            <v>-5190.25</v>
          </cell>
          <cell r="N312">
            <v>-5361.33</v>
          </cell>
          <cell r="O312">
            <v>-6407.2</v>
          </cell>
          <cell r="P312">
            <v>-6669.3199999999979</v>
          </cell>
          <cell r="Q312">
            <v>-12434.819999999998</v>
          </cell>
          <cell r="R312">
            <v>-8309.4500000000007</v>
          </cell>
          <cell r="S312">
            <v>-3608.78</v>
          </cell>
          <cell r="T312">
            <v>-694.2700000000001</v>
          </cell>
        </row>
        <row r="313">
          <cell r="A313">
            <v>24129</v>
          </cell>
          <cell r="B313" t="str">
            <v>GOWANUS_GT3_8</v>
          </cell>
          <cell r="C313" t="str">
            <v>N.Y.C.</v>
          </cell>
          <cell r="D313">
            <v>-7988.0300000000007</v>
          </cell>
          <cell r="E313">
            <v>-22056.829999999994</v>
          </cell>
          <cell r="F313">
            <v>-14232.990000000002</v>
          </cell>
          <cell r="G313">
            <v>-17387.620000000003</v>
          </cell>
          <cell r="H313">
            <v>-5168.0899999999992</v>
          </cell>
          <cell r="I313">
            <v>-1216.98</v>
          </cell>
          <cell r="J313">
            <v>-2978.3199999999997</v>
          </cell>
          <cell r="K313">
            <v>-6861.45</v>
          </cell>
          <cell r="L313">
            <v>-3503.9199999999996</v>
          </cell>
          <cell r="M313">
            <v>-5190.25</v>
          </cell>
          <cell r="N313">
            <v>-5361.33</v>
          </cell>
          <cell r="O313">
            <v>-6407.2</v>
          </cell>
          <cell r="P313">
            <v>-6669.3199999999979</v>
          </cell>
          <cell r="Q313">
            <v>-12434.819999999998</v>
          </cell>
          <cell r="R313">
            <v>-8309.4500000000007</v>
          </cell>
          <cell r="S313">
            <v>-3608.78</v>
          </cell>
          <cell r="T313">
            <v>-694.2700000000001</v>
          </cell>
        </row>
        <row r="314">
          <cell r="A314">
            <v>24130</v>
          </cell>
          <cell r="B314" t="str">
            <v>GOWANUS_GT4_1</v>
          </cell>
          <cell r="C314" t="str">
            <v>N.Y.C.</v>
          </cell>
          <cell r="D314">
            <v>-7988.0300000000007</v>
          </cell>
          <cell r="E314">
            <v>-22056.829999999994</v>
          </cell>
          <cell r="F314">
            <v>-14232.990000000002</v>
          </cell>
          <cell r="G314">
            <v>-17387.620000000003</v>
          </cell>
          <cell r="H314">
            <v>-5168.0899999999992</v>
          </cell>
          <cell r="I314">
            <v>-1216.98</v>
          </cell>
          <cell r="J314">
            <v>-2978.3199999999997</v>
          </cell>
          <cell r="K314">
            <v>-6861.45</v>
          </cell>
          <cell r="L314">
            <v>-3503.9199999999996</v>
          </cell>
          <cell r="M314">
            <v>-5190.25</v>
          </cell>
          <cell r="N314">
            <v>-5361.33</v>
          </cell>
          <cell r="O314">
            <v>-6407.2</v>
          </cell>
          <cell r="P314">
            <v>-6669.3199999999979</v>
          </cell>
          <cell r="Q314">
            <v>-12434.819999999998</v>
          </cell>
          <cell r="R314">
            <v>-8309.4500000000007</v>
          </cell>
          <cell r="S314">
            <v>-3608.78</v>
          </cell>
          <cell r="T314">
            <v>-694.2700000000001</v>
          </cell>
        </row>
        <row r="315">
          <cell r="A315">
            <v>24131</v>
          </cell>
          <cell r="B315" t="str">
            <v>GOWANUS_GT4_2</v>
          </cell>
          <cell r="C315" t="str">
            <v>N.Y.C.</v>
          </cell>
          <cell r="D315">
            <v>-7988.0300000000007</v>
          </cell>
          <cell r="E315">
            <v>-22056.829999999994</v>
          </cell>
          <cell r="F315">
            <v>-14232.990000000002</v>
          </cell>
          <cell r="G315">
            <v>-17387.620000000003</v>
          </cell>
          <cell r="H315">
            <v>-5168.0899999999992</v>
          </cell>
          <cell r="I315">
            <v>-1216.98</v>
          </cell>
          <cell r="J315">
            <v>-2978.3199999999997</v>
          </cell>
          <cell r="K315">
            <v>-6861.45</v>
          </cell>
          <cell r="L315">
            <v>-3503.9199999999996</v>
          </cell>
          <cell r="M315">
            <v>-5190.25</v>
          </cell>
          <cell r="N315">
            <v>-5361.33</v>
          </cell>
          <cell r="O315">
            <v>-6407.2</v>
          </cell>
          <cell r="P315">
            <v>-6669.3199999999979</v>
          </cell>
          <cell r="Q315">
            <v>-12434.819999999998</v>
          </cell>
          <cell r="R315">
            <v>-8309.4500000000007</v>
          </cell>
          <cell r="S315">
            <v>-3608.78</v>
          </cell>
          <cell r="T315">
            <v>-694.2700000000001</v>
          </cell>
        </row>
        <row r="316">
          <cell r="A316">
            <v>24132</v>
          </cell>
          <cell r="B316" t="str">
            <v>GOWANUS_GT4_3</v>
          </cell>
          <cell r="C316" t="str">
            <v>N.Y.C.</v>
          </cell>
          <cell r="D316">
            <v>-7988.0300000000007</v>
          </cell>
          <cell r="E316">
            <v>-22056.829999999994</v>
          </cell>
          <cell r="F316">
            <v>-14232.990000000002</v>
          </cell>
          <cell r="G316">
            <v>-17387.620000000003</v>
          </cell>
          <cell r="H316">
            <v>-5168.0899999999992</v>
          </cell>
          <cell r="I316">
            <v>-1216.98</v>
          </cell>
          <cell r="J316">
            <v>-2978.3199999999997</v>
          </cell>
          <cell r="K316">
            <v>-6861.45</v>
          </cell>
          <cell r="L316">
            <v>-3503.9199999999996</v>
          </cell>
          <cell r="M316">
            <v>-5190.25</v>
          </cell>
          <cell r="N316">
            <v>-5361.33</v>
          </cell>
          <cell r="O316">
            <v>-6407.2</v>
          </cell>
          <cell r="P316">
            <v>-6669.3199999999979</v>
          </cell>
          <cell r="Q316">
            <v>-12434.819999999998</v>
          </cell>
          <cell r="R316">
            <v>-8309.4500000000007</v>
          </cell>
          <cell r="S316">
            <v>-3608.78</v>
          </cell>
          <cell r="T316">
            <v>-694.2700000000001</v>
          </cell>
        </row>
        <row r="317">
          <cell r="A317">
            <v>24133</v>
          </cell>
          <cell r="B317" t="str">
            <v>GOWANUS_GT4_4</v>
          </cell>
          <cell r="C317" t="str">
            <v>N.Y.C.</v>
          </cell>
          <cell r="D317">
            <v>-7988.0300000000007</v>
          </cell>
          <cell r="E317">
            <v>-22056.829999999994</v>
          </cell>
          <cell r="F317">
            <v>-14232.990000000002</v>
          </cell>
          <cell r="G317">
            <v>-17387.620000000003</v>
          </cell>
          <cell r="H317">
            <v>-5168.0899999999992</v>
          </cell>
          <cell r="I317">
            <v>-1216.98</v>
          </cell>
          <cell r="J317">
            <v>-2978.3199999999997</v>
          </cell>
          <cell r="K317">
            <v>-6861.45</v>
          </cell>
          <cell r="L317">
            <v>-3503.9199999999996</v>
          </cell>
          <cell r="M317">
            <v>-5190.25</v>
          </cell>
          <cell r="N317">
            <v>-5361.33</v>
          </cell>
          <cell r="O317">
            <v>-6407.2</v>
          </cell>
          <cell r="P317">
            <v>-6669.3199999999979</v>
          </cell>
          <cell r="Q317">
            <v>-12434.819999999998</v>
          </cell>
          <cell r="R317">
            <v>-8309.4500000000007</v>
          </cell>
          <cell r="S317">
            <v>-3608.78</v>
          </cell>
          <cell r="T317">
            <v>-694.2700000000001</v>
          </cell>
        </row>
        <row r="318">
          <cell r="A318">
            <v>24134</v>
          </cell>
          <cell r="B318" t="str">
            <v>GOWANUS_GT4_5</v>
          </cell>
          <cell r="C318" t="str">
            <v>N.Y.C.</v>
          </cell>
          <cell r="D318">
            <v>-7988.0300000000007</v>
          </cell>
          <cell r="E318">
            <v>-22056.829999999994</v>
          </cell>
          <cell r="F318">
            <v>-14232.990000000002</v>
          </cell>
          <cell r="G318">
            <v>-17387.620000000003</v>
          </cell>
          <cell r="H318">
            <v>-5168.0899999999992</v>
          </cell>
          <cell r="I318">
            <v>-1216.98</v>
          </cell>
          <cell r="J318">
            <v>-2978.3199999999997</v>
          </cell>
          <cell r="K318">
            <v>-6861.45</v>
          </cell>
          <cell r="L318">
            <v>-3503.9199999999996</v>
          </cell>
          <cell r="M318">
            <v>-5190.25</v>
          </cell>
          <cell r="N318">
            <v>-5361.33</v>
          </cell>
          <cell r="O318">
            <v>-6407.2</v>
          </cell>
          <cell r="P318">
            <v>-6669.3199999999979</v>
          </cell>
          <cell r="Q318">
            <v>-12434.819999999998</v>
          </cell>
          <cell r="R318">
            <v>-8309.4500000000007</v>
          </cell>
          <cell r="S318">
            <v>-3608.78</v>
          </cell>
          <cell r="T318">
            <v>-694.2700000000001</v>
          </cell>
        </row>
        <row r="319">
          <cell r="A319">
            <v>24135</v>
          </cell>
          <cell r="B319" t="str">
            <v>GOWANUS_GT4_6</v>
          </cell>
          <cell r="C319" t="str">
            <v>N.Y.C.</v>
          </cell>
          <cell r="D319">
            <v>-7988.0300000000007</v>
          </cell>
          <cell r="E319">
            <v>-22056.829999999994</v>
          </cell>
          <cell r="F319">
            <v>-14232.990000000002</v>
          </cell>
          <cell r="G319">
            <v>-17387.620000000003</v>
          </cell>
          <cell r="H319">
            <v>-5168.0899999999992</v>
          </cell>
          <cell r="I319">
            <v>-1216.98</v>
          </cell>
          <cell r="J319">
            <v>-2978.3199999999997</v>
          </cell>
          <cell r="K319">
            <v>-6861.45</v>
          </cell>
          <cell r="L319">
            <v>-3503.9199999999996</v>
          </cell>
          <cell r="M319">
            <v>-5190.25</v>
          </cell>
          <cell r="N319">
            <v>-5361.33</v>
          </cell>
          <cell r="O319">
            <v>-6407.2</v>
          </cell>
          <cell r="P319">
            <v>-6669.3199999999979</v>
          </cell>
          <cell r="Q319">
            <v>-12434.819999999998</v>
          </cell>
          <cell r="R319">
            <v>-8309.4500000000007</v>
          </cell>
          <cell r="S319">
            <v>-3608.78</v>
          </cell>
          <cell r="T319">
            <v>-694.2700000000001</v>
          </cell>
        </row>
        <row r="320">
          <cell r="A320">
            <v>24136</v>
          </cell>
          <cell r="B320" t="str">
            <v>GOWANUS_GT4_7</v>
          </cell>
          <cell r="C320" t="str">
            <v>N.Y.C.</v>
          </cell>
          <cell r="D320">
            <v>-7988.0300000000007</v>
          </cell>
          <cell r="E320">
            <v>-22056.829999999994</v>
          </cell>
          <cell r="F320">
            <v>-14232.990000000002</v>
          </cell>
          <cell r="G320">
            <v>-17387.620000000003</v>
          </cell>
          <cell r="H320">
            <v>-5168.0899999999992</v>
          </cell>
          <cell r="I320">
            <v>-1216.98</v>
          </cell>
          <cell r="J320">
            <v>-2978.3199999999997</v>
          </cell>
          <cell r="K320">
            <v>-6861.45</v>
          </cell>
          <cell r="L320">
            <v>-3503.9199999999996</v>
          </cell>
          <cell r="M320">
            <v>-5190.25</v>
          </cell>
          <cell r="N320">
            <v>-5361.33</v>
          </cell>
          <cell r="O320">
            <v>-6407.2</v>
          </cell>
          <cell r="P320">
            <v>-6669.3199999999979</v>
          </cell>
          <cell r="Q320">
            <v>-12434.819999999998</v>
          </cell>
          <cell r="R320">
            <v>-8309.4500000000007</v>
          </cell>
          <cell r="S320">
            <v>-3608.78</v>
          </cell>
          <cell r="T320">
            <v>-694.2700000000001</v>
          </cell>
        </row>
        <row r="321">
          <cell r="A321">
            <v>24137</v>
          </cell>
          <cell r="B321" t="str">
            <v>GOWANUS_GT4_8</v>
          </cell>
          <cell r="C321" t="str">
            <v>N.Y.C.</v>
          </cell>
          <cell r="D321">
            <v>-7988.0300000000007</v>
          </cell>
          <cell r="E321">
            <v>-22056.829999999994</v>
          </cell>
          <cell r="F321">
            <v>-14232.990000000002</v>
          </cell>
          <cell r="G321">
            <v>-17387.620000000003</v>
          </cell>
          <cell r="H321">
            <v>-5168.0899999999992</v>
          </cell>
          <cell r="I321">
            <v>-1216.98</v>
          </cell>
          <cell r="J321">
            <v>-2978.3199999999997</v>
          </cell>
          <cell r="K321">
            <v>-6861.45</v>
          </cell>
          <cell r="L321">
            <v>-3503.9199999999996</v>
          </cell>
          <cell r="M321">
            <v>-5190.25</v>
          </cell>
          <cell r="N321">
            <v>-5361.33</v>
          </cell>
          <cell r="O321">
            <v>-6407.2</v>
          </cell>
          <cell r="P321">
            <v>-6669.3199999999979</v>
          </cell>
          <cell r="Q321">
            <v>-12434.819999999998</v>
          </cell>
          <cell r="R321">
            <v>-8309.4500000000007</v>
          </cell>
          <cell r="S321">
            <v>-3608.78</v>
          </cell>
          <cell r="T321">
            <v>-694.2700000000001</v>
          </cell>
        </row>
        <row r="322">
          <cell r="A322">
            <v>24138</v>
          </cell>
          <cell r="B322" t="str">
            <v>59TH STREET_GT_1</v>
          </cell>
          <cell r="C322" t="str">
            <v>N.Y.C.</v>
          </cell>
          <cell r="D322">
            <v>-6825.61</v>
          </cell>
          <cell r="E322">
            <v>-20885.640000000003</v>
          </cell>
          <cell r="F322">
            <v>-13031.930000000004</v>
          </cell>
          <cell r="G322">
            <v>-14252.109999999999</v>
          </cell>
          <cell r="H322">
            <v>-3030.0600000000004</v>
          </cell>
          <cell r="I322">
            <v>-1086.5</v>
          </cell>
          <cell r="J322">
            <v>-2367.15</v>
          </cell>
          <cell r="K322">
            <v>-1640.77</v>
          </cell>
          <cell r="L322">
            <v>-3731.0200000000004</v>
          </cell>
          <cell r="M322">
            <v>-2244.96</v>
          </cell>
          <cell r="N322">
            <v>-5290.0299999999988</v>
          </cell>
          <cell r="O322">
            <v>-4675.4799999999996</v>
          </cell>
          <cell r="P322">
            <v>-4368.3200000000015</v>
          </cell>
          <cell r="Q322">
            <v>-5315.329999999999</v>
          </cell>
          <cell r="R322">
            <v>-2207.83</v>
          </cell>
          <cell r="S322">
            <v>-2219.4400000000005</v>
          </cell>
          <cell r="T322">
            <v>-435.06</v>
          </cell>
        </row>
        <row r="323">
          <cell r="A323">
            <v>24139</v>
          </cell>
          <cell r="B323" t="str">
            <v>INDIAN POINT_GT_1</v>
          </cell>
          <cell r="C323" t="str">
            <v>MILLWD</v>
          </cell>
          <cell r="D323">
            <v>-6774.18</v>
          </cell>
          <cell r="E323">
            <v>-20724.63</v>
          </cell>
          <cell r="F323">
            <v>-12935.58</v>
          </cell>
          <cell r="G323">
            <v>-14186.550000000001</v>
          </cell>
          <cell r="H323">
            <v>-3029.2400000000002</v>
          </cell>
          <cell r="I323">
            <v>-900.42000000000019</v>
          </cell>
          <cell r="J323">
            <v>-2277.86</v>
          </cell>
          <cell r="K323">
            <v>-945.07999999999993</v>
          </cell>
          <cell r="L323">
            <v>-2497.3300000000008</v>
          </cell>
          <cell r="M323">
            <v>-1592.6299999999999</v>
          </cell>
          <cell r="N323">
            <v>-1793.6099999999992</v>
          </cell>
          <cell r="O323">
            <v>-433.37999999999988</v>
          </cell>
          <cell r="P323">
            <v>-3393.150000000001</v>
          </cell>
          <cell r="Q323">
            <v>-4154.21</v>
          </cell>
          <cell r="R323">
            <v>-1576.8700000000001</v>
          </cell>
          <cell r="S323">
            <v>-1227.47</v>
          </cell>
          <cell r="T323">
            <v>139.6</v>
          </cell>
        </row>
        <row r="324">
          <cell r="A324">
            <v>24143</v>
          </cell>
          <cell r="B324" t="str">
            <v>WESTERN_NY_WIND</v>
          </cell>
          <cell r="C324" t="str">
            <v>GENESE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-10.18</v>
          </cell>
          <cell r="I324">
            <v>180.2</v>
          </cell>
          <cell r="J324">
            <v>-304.85999999999996</v>
          </cell>
          <cell r="K324">
            <v>-122.05999999999999</v>
          </cell>
          <cell r="L324">
            <v>-371.03000000000009</v>
          </cell>
          <cell r="M324">
            <v>-218.41000000000003</v>
          </cell>
          <cell r="N324">
            <v>-273.78000000000003</v>
          </cell>
          <cell r="O324">
            <v>-66.449999999999989</v>
          </cell>
          <cell r="P324">
            <v>-176.64000000000004</v>
          </cell>
          <cell r="Q324">
            <v>-84.359999999999985</v>
          </cell>
          <cell r="R324">
            <v>-76.319999999999979</v>
          </cell>
          <cell r="S324">
            <v>-179.82000000000002</v>
          </cell>
          <cell r="T324">
            <v>0</v>
          </cell>
        </row>
        <row r="325">
          <cell r="A325">
            <v>24146</v>
          </cell>
          <cell r="B325" t="str">
            <v>PGE MADISON___WINDPWR</v>
          </cell>
          <cell r="C325" t="str">
            <v>MHK VL</v>
          </cell>
          <cell r="D325">
            <v>0</v>
          </cell>
          <cell r="E325">
            <v>0</v>
          </cell>
          <cell r="F325">
            <v>0</v>
          </cell>
          <cell r="G325">
            <v>-1249.46</v>
          </cell>
          <cell r="H325">
            <v>-493.01999999999992</v>
          </cell>
          <cell r="I325">
            <v>-82.61999999999999</v>
          </cell>
          <cell r="J325">
            <v>-613.87999999999988</v>
          </cell>
          <cell r="K325">
            <v>-193.10999999999999</v>
          </cell>
          <cell r="L325">
            <v>-795.0899999999998</v>
          </cell>
          <cell r="M325">
            <v>-456.56000000000006</v>
          </cell>
          <cell r="N325">
            <v>-589.33999999999992</v>
          </cell>
          <cell r="O325">
            <v>-160.22</v>
          </cell>
          <cell r="P325">
            <v>-513.85</v>
          </cell>
          <cell r="Q325">
            <v>-658.6400000000001</v>
          </cell>
          <cell r="R325">
            <v>-178.62000000000003</v>
          </cell>
          <cell r="S325">
            <v>-392.30000000000007</v>
          </cell>
          <cell r="T325">
            <v>0</v>
          </cell>
        </row>
        <row r="326">
          <cell r="A326">
            <v>24147</v>
          </cell>
          <cell r="B326" t="str">
            <v>NEG CENTRAL___STATE_STREET</v>
          </cell>
          <cell r="C326" t="e">
            <v>#N/A</v>
          </cell>
          <cell r="D326">
            <v>0</v>
          </cell>
          <cell r="E326">
            <v>0</v>
          </cell>
          <cell r="F326">
            <v>0</v>
          </cell>
          <cell r="G326">
            <v>-376.47</v>
          </cell>
          <cell r="H326">
            <v>-225.85999999999996</v>
          </cell>
          <cell r="I326">
            <v>-1.4199999999999946</v>
          </cell>
          <cell r="J326">
            <v>-267.44000000000005</v>
          </cell>
          <cell r="K326">
            <v>-113.04</v>
          </cell>
          <cell r="L326">
            <v>-327.43000000000006</v>
          </cell>
          <cell r="M326">
            <v>-193.48999999999998</v>
          </cell>
          <cell r="N326">
            <v>-239.57999999999998</v>
          </cell>
          <cell r="O326">
            <v>-57.31</v>
          </cell>
          <cell r="P326">
            <v>-156.10000000000002</v>
          </cell>
          <cell r="Q326">
            <v>-85.71</v>
          </cell>
          <cell r="R326">
            <v>-68.199999999999989</v>
          </cell>
          <cell r="S326">
            <v>-169.08999999999995</v>
          </cell>
          <cell r="T326">
            <v>0</v>
          </cell>
        </row>
        <row r="327">
          <cell r="A327">
            <v>24148</v>
          </cell>
          <cell r="B327" t="str">
            <v>WALDEN___HYDRO</v>
          </cell>
          <cell r="C327" t="e">
            <v>#N/A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-151.76</v>
          </cell>
          <cell r="M327">
            <v>-1551.65</v>
          </cell>
          <cell r="N327">
            <v>-2483.7499999999995</v>
          </cell>
          <cell r="O327">
            <v>-669.81000000000006</v>
          </cell>
          <cell r="P327">
            <v>-2613.4900000000007</v>
          </cell>
          <cell r="Q327">
            <v>-3774.12</v>
          </cell>
          <cell r="R327">
            <v>-1471.0200000000002</v>
          </cell>
          <cell r="S327">
            <v>-1406.4599999999996</v>
          </cell>
          <cell r="T327">
            <v>10.500000000000002</v>
          </cell>
        </row>
        <row r="328">
          <cell r="A328">
            <v>24149</v>
          </cell>
          <cell r="B328" t="str">
            <v>ASTORIA___2</v>
          </cell>
          <cell r="C328" t="str">
            <v>N.Y.C.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-2301.0299999999997</v>
          </cell>
          <cell r="I328">
            <v>-1216.98</v>
          </cell>
          <cell r="J328">
            <v>-2978.3199999999997</v>
          </cell>
          <cell r="K328">
            <v>-6861.45</v>
          </cell>
          <cell r="L328">
            <v>-3503.9199999999996</v>
          </cell>
          <cell r="M328">
            <v>-5190.25</v>
          </cell>
          <cell r="N328">
            <v>-5361.33</v>
          </cell>
          <cell r="O328">
            <v>-6407.2</v>
          </cell>
          <cell r="P328">
            <v>-6675.1699999999983</v>
          </cell>
          <cell r="Q328">
            <v>-12438.849999999999</v>
          </cell>
          <cell r="R328">
            <v>-8309.4500000000007</v>
          </cell>
          <cell r="S328">
            <v>-3580.19</v>
          </cell>
          <cell r="T328">
            <v>-694.2600000000001</v>
          </cell>
        </row>
        <row r="329">
          <cell r="A329">
            <v>24151</v>
          </cell>
          <cell r="B329" t="str">
            <v>Stony___Brook</v>
          </cell>
          <cell r="C329" t="str">
            <v>LONGIL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-640.73</v>
          </cell>
          <cell r="O329">
            <v>-5575.4400000000005</v>
          </cell>
          <cell r="P329">
            <v>-7236.55</v>
          </cell>
          <cell r="Q329">
            <v>-8226.4700000000012</v>
          </cell>
          <cell r="R329">
            <v>-5724.9400000000005</v>
          </cell>
          <cell r="S329">
            <v>-6101.57</v>
          </cell>
          <cell r="T329">
            <v>-2387.9599999999996</v>
          </cell>
        </row>
        <row r="330">
          <cell r="A330">
            <v>24152</v>
          </cell>
          <cell r="B330" t="str">
            <v>NYPA_KENT_____GT</v>
          </cell>
          <cell r="C330" t="str">
            <v>N.Y.C.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-1140.92</v>
          </cell>
          <cell r="Q330">
            <v>-8820.14</v>
          </cell>
          <cell r="R330">
            <v>-8309.4500000000007</v>
          </cell>
          <cell r="S330">
            <v>-3608.78</v>
          </cell>
          <cell r="T330">
            <v>-694.2700000000001</v>
          </cell>
        </row>
        <row r="331">
          <cell r="A331">
            <v>24155</v>
          </cell>
          <cell r="B331" t="str">
            <v>NYPA_POUCH1_____GT</v>
          </cell>
          <cell r="C331" t="str">
            <v>N.Y.C.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-1426.6</v>
          </cell>
          <cell r="Q331">
            <v>-12434.819999999998</v>
          </cell>
          <cell r="R331">
            <v>-8309.4500000000007</v>
          </cell>
          <cell r="S331">
            <v>-3608.78</v>
          </cell>
          <cell r="T331">
            <v>-694.2700000000001</v>
          </cell>
        </row>
        <row r="332">
          <cell r="A332">
            <v>24156</v>
          </cell>
          <cell r="B332" t="str">
            <v>NYPA_GOWANUS_____GT1</v>
          </cell>
          <cell r="C332" t="str">
            <v>N.Y.C.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-94.83</v>
          </cell>
          <cell r="S332">
            <v>-3608.78</v>
          </cell>
          <cell r="T332">
            <v>-694.2700000000001</v>
          </cell>
        </row>
        <row r="333">
          <cell r="A333">
            <v>24157</v>
          </cell>
          <cell r="B333" t="str">
            <v>NYPA_GOWANUS_____GT2</v>
          </cell>
          <cell r="C333" t="str">
            <v>N.Y.C.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-94.83</v>
          </cell>
          <cell r="S333">
            <v>-3608.78</v>
          </cell>
          <cell r="T333">
            <v>-694.2700000000001</v>
          </cell>
        </row>
        <row r="334">
          <cell r="A334">
            <v>24158</v>
          </cell>
          <cell r="B334" t="str">
            <v>NYPA_____HELLGATE_GT1</v>
          </cell>
          <cell r="C334" t="str">
            <v>N.Y.C.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-2424.15</v>
          </cell>
          <cell r="Q334">
            <v>-12434.819999999998</v>
          </cell>
          <cell r="R334">
            <v>-8309.4500000000007</v>
          </cell>
          <cell r="S334">
            <v>-3580.19</v>
          </cell>
          <cell r="T334">
            <v>-694.2600000000001</v>
          </cell>
        </row>
        <row r="335">
          <cell r="A335">
            <v>24159</v>
          </cell>
          <cell r="B335" t="str">
            <v>NYPA_____HELLGATE_GT2</v>
          </cell>
          <cell r="C335" t="str">
            <v>N.Y.C.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-2424.15</v>
          </cell>
          <cell r="Q335">
            <v>-12434.819999999998</v>
          </cell>
          <cell r="R335">
            <v>-8309.4500000000007</v>
          </cell>
          <cell r="S335">
            <v>-3580.19</v>
          </cell>
          <cell r="T335">
            <v>-694.2600000000001</v>
          </cell>
        </row>
        <row r="336">
          <cell r="A336">
            <v>24160</v>
          </cell>
          <cell r="B336" t="str">
            <v>NYPA_HARLEM__RVR__GT1</v>
          </cell>
          <cell r="C336" t="str">
            <v>N.Y.C.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-2424.15</v>
          </cell>
          <cell r="Q336">
            <v>-12434.819999999998</v>
          </cell>
          <cell r="R336">
            <v>-8309.4500000000007</v>
          </cell>
          <cell r="S336">
            <v>-3580.19</v>
          </cell>
          <cell r="T336">
            <v>-694.2600000000001</v>
          </cell>
        </row>
        <row r="337">
          <cell r="A337">
            <v>24161</v>
          </cell>
          <cell r="B337" t="str">
            <v>NYPA_HARLEM__RVR__GT2</v>
          </cell>
          <cell r="C337" t="str">
            <v>N.Y.C.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-2424.15</v>
          </cell>
          <cell r="Q337">
            <v>-12434.819999999998</v>
          </cell>
          <cell r="R337">
            <v>-8309.4500000000007</v>
          </cell>
          <cell r="S337">
            <v>-3580.19</v>
          </cell>
          <cell r="T337">
            <v>-694.2600000000001</v>
          </cell>
        </row>
        <row r="338">
          <cell r="A338">
            <v>24162</v>
          </cell>
          <cell r="B338" t="str">
            <v>NYPA_VERNON_____GT1</v>
          </cell>
          <cell r="C338" t="str">
            <v>N.Y.C.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-2424.15</v>
          </cell>
          <cell r="Q338">
            <v>-12434.819999999998</v>
          </cell>
          <cell r="R338">
            <v>-8309.4500000000007</v>
          </cell>
          <cell r="S338">
            <v>-3608.78</v>
          </cell>
          <cell r="T338">
            <v>-694.2700000000001</v>
          </cell>
        </row>
        <row r="339">
          <cell r="A339">
            <v>24163</v>
          </cell>
          <cell r="B339" t="str">
            <v>NYPA_VERNON_____GT2</v>
          </cell>
          <cell r="C339" t="str">
            <v>N.Y.C.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-2424.15</v>
          </cell>
          <cell r="Q339">
            <v>-12434.819999999998</v>
          </cell>
          <cell r="R339">
            <v>-8309.4500000000007</v>
          </cell>
          <cell r="S339">
            <v>-3608.78</v>
          </cell>
          <cell r="T339">
            <v>-694.2700000000001</v>
          </cell>
        </row>
        <row r="340">
          <cell r="A340">
            <v>24164</v>
          </cell>
          <cell r="B340" t="str">
            <v>NYPA_BRENTWD_____GT</v>
          </cell>
          <cell r="C340" t="str">
            <v>LONGIL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-2472.5100000000002</v>
          </cell>
          <cell r="Q340">
            <v>-8229.510000000002</v>
          </cell>
          <cell r="R340">
            <v>-5730.16</v>
          </cell>
          <cell r="S340">
            <v>-6110.1600000000026</v>
          </cell>
          <cell r="T340">
            <v>-2405.0099999999998</v>
          </cell>
        </row>
        <row r="341">
          <cell r="A341">
            <v>24167</v>
          </cell>
          <cell r="B341" t="str">
            <v>MODEL_CITY_ENERGY</v>
          </cell>
          <cell r="C341" t="str">
            <v>WEST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-38.370000000000005</v>
          </cell>
          <cell r="Q341">
            <v>-91.839999999999975</v>
          </cell>
          <cell r="R341">
            <v>-80.5</v>
          </cell>
          <cell r="S341">
            <v>-188.55000000000004</v>
          </cell>
          <cell r="T341">
            <v>0</v>
          </cell>
        </row>
        <row r="342">
          <cell r="A342">
            <v>24168</v>
          </cell>
          <cell r="B342" t="str">
            <v>HUDSON_AVE_10</v>
          </cell>
          <cell r="C342" t="str">
            <v>N.Y.C.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-2449.31</v>
          </cell>
          <cell r="Q342">
            <v>-5315.329999999999</v>
          </cell>
          <cell r="R342">
            <v>-2207.83</v>
          </cell>
          <cell r="S342">
            <v>-2219.4400000000005</v>
          </cell>
          <cell r="T342">
            <v>-435.06</v>
          </cell>
        </row>
        <row r="343">
          <cell r="A343">
            <v>24169</v>
          </cell>
          <cell r="B343" t="str">
            <v>SITHE_IND_GS1</v>
          </cell>
          <cell r="C343" t="str">
            <v>CENTRL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-94.370000000000033</v>
          </cell>
          <cell r="Q343">
            <v>295.10000000000019</v>
          </cell>
          <cell r="R343">
            <v>-18.940000000000001</v>
          </cell>
          <cell r="S343">
            <v>-88.06</v>
          </cell>
          <cell r="T343">
            <v>0</v>
          </cell>
        </row>
        <row r="344">
          <cell r="A344">
            <v>24170</v>
          </cell>
          <cell r="B344" t="str">
            <v>SITHE_IND_GS2</v>
          </cell>
          <cell r="C344" t="str">
            <v>CENTRL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-94.370000000000033</v>
          </cell>
          <cell r="Q344">
            <v>295.10000000000019</v>
          </cell>
          <cell r="R344">
            <v>-18.940000000000001</v>
          </cell>
          <cell r="S344">
            <v>-88.06</v>
          </cell>
          <cell r="T344">
            <v>0</v>
          </cell>
        </row>
        <row r="345">
          <cell r="A345">
            <v>24171</v>
          </cell>
          <cell r="B345" t="str">
            <v>SITHE_IND_GS3</v>
          </cell>
          <cell r="C345" t="str">
            <v>CENTRL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-94.370000000000033</v>
          </cell>
          <cell r="Q345">
            <v>295.10000000000019</v>
          </cell>
          <cell r="R345">
            <v>-18.940000000000001</v>
          </cell>
          <cell r="S345">
            <v>-88.06</v>
          </cell>
          <cell r="T345">
            <v>0</v>
          </cell>
        </row>
        <row r="346">
          <cell r="A346">
            <v>24172</v>
          </cell>
          <cell r="B346" t="str">
            <v>SITHE_IND_GS4</v>
          </cell>
          <cell r="C346" t="str">
            <v>CENTRL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-94.370000000000033</v>
          </cell>
          <cell r="Q346">
            <v>295.10000000000019</v>
          </cell>
          <cell r="R346">
            <v>-18.940000000000001</v>
          </cell>
          <cell r="S346">
            <v>-88.06</v>
          </cell>
          <cell r="T346">
            <v>0</v>
          </cell>
        </row>
        <row r="347">
          <cell r="A347">
            <v>24225</v>
          </cell>
          <cell r="B347" t="str">
            <v>ASTORIA_GT_11</v>
          </cell>
          <cell r="C347" t="str">
            <v>N.Y.C.</v>
          </cell>
          <cell r="D347">
            <v>-7988.0300000000007</v>
          </cell>
          <cell r="E347">
            <v>-22056.829999999994</v>
          </cell>
          <cell r="F347">
            <v>-14232.990000000002</v>
          </cell>
          <cell r="G347">
            <v>-17387.620000000003</v>
          </cell>
          <cell r="H347">
            <v>-5168.0899999999992</v>
          </cell>
          <cell r="I347">
            <v>-1216.98</v>
          </cell>
          <cell r="J347">
            <v>-2978.3199999999997</v>
          </cell>
          <cell r="K347">
            <v>-6861.45</v>
          </cell>
          <cell r="L347">
            <v>-3503.9199999999996</v>
          </cell>
          <cell r="M347">
            <v>-5190.25</v>
          </cell>
          <cell r="N347">
            <v>-5361.33</v>
          </cell>
          <cell r="O347">
            <v>-6407.2</v>
          </cell>
          <cell r="P347">
            <v>-6669.3199999999979</v>
          </cell>
          <cell r="Q347">
            <v>-12434.819999999998</v>
          </cell>
          <cell r="R347">
            <v>-8309.4500000000007</v>
          </cell>
          <cell r="S347">
            <v>-3585.42</v>
          </cell>
          <cell r="T347">
            <v>-694.2600000000001</v>
          </cell>
        </row>
        <row r="348">
          <cell r="A348">
            <v>24226</v>
          </cell>
          <cell r="B348" t="str">
            <v>ASTORIA_GT_12</v>
          </cell>
          <cell r="C348" t="str">
            <v>N.Y.C.</v>
          </cell>
          <cell r="D348">
            <v>-7988.0300000000007</v>
          </cell>
          <cell r="E348">
            <v>-22056.829999999994</v>
          </cell>
          <cell r="F348">
            <v>-14232.990000000002</v>
          </cell>
          <cell r="G348">
            <v>-17387.620000000003</v>
          </cell>
          <cell r="H348">
            <v>-5168.0899999999992</v>
          </cell>
          <cell r="I348">
            <v>-1216.98</v>
          </cell>
          <cell r="J348">
            <v>-2978.3199999999997</v>
          </cell>
          <cell r="K348">
            <v>-6861.45</v>
          </cell>
          <cell r="L348">
            <v>-3503.9199999999996</v>
          </cell>
          <cell r="M348">
            <v>-5190.25</v>
          </cell>
          <cell r="N348">
            <v>-5361.33</v>
          </cell>
          <cell r="O348">
            <v>-6407.2</v>
          </cell>
          <cell r="P348">
            <v>-6669.3199999999979</v>
          </cell>
          <cell r="Q348">
            <v>-12434.819999999998</v>
          </cell>
          <cell r="R348">
            <v>-8309.4500000000007</v>
          </cell>
          <cell r="S348">
            <v>-3585.42</v>
          </cell>
          <cell r="T348">
            <v>-694.2600000000001</v>
          </cell>
        </row>
        <row r="349">
          <cell r="A349">
            <v>24227</v>
          </cell>
          <cell r="B349" t="str">
            <v>ASTORIA_GT_13</v>
          </cell>
          <cell r="C349" t="str">
            <v>N.Y.C.</v>
          </cell>
          <cell r="D349">
            <v>-7988.0300000000007</v>
          </cell>
          <cell r="E349">
            <v>-22056.829999999994</v>
          </cell>
          <cell r="F349">
            <v>-14232.990000000002</v>
          </cell>
          <cell r="G349">
            <v>-17387.620000000003</v>
          </cell>
          <cell r="H349">
            <v>-5168.0899999999992</v>
          </cell>
          <cell r="I349">
            <v>-1216.98</v>
          </cell>
          <cell r="J349">
            <v>-2978.3199999999997</v>
          </cell>
          <cell r="K349">
            <v>-6861.45</v>
          </cell>
          <cell r="L349">
            <v>-3503.9199999999996</v>
          </cell>
          <cell r="M349">
            <v>-5190.25</v>
          </cell>
          <cell r="N349">
            <v>-5361.33</v>
          </cell>
          <cell r="O349">
            <v>-6407.2</v>
          </cell>
          <cell r="P349">
            <v>-6669.3199999999979</v>
          </cell>
          <cell r="Q349">
            <v>-12434.819999999998</v>
          </cell>
          <cell r="R349">
            <v>-8309.4500000000007</v>
          </cell>
          <cell r="S349">
            <v>-3585.42</v>
          </cell>
          <cell r="T349">
            <v>-694.2600000000001</v>
          </cell>
        </row>
        <row r="350">
          <cell r="A350">
            <v>24228</v>
          </cell>
          <cell r="B350" t="str">
            <v>NARROWS_GT1_1</v>
          </cell>
          <cell r="C350" t="str">
            <v>N.Y.C.</v>
          </cell>
          <cell r="D350">
            <v>-7988.0300000000007</v>
          </cell>
          <cell r="E350">
            <v>-22056.829999999994</v>
          </cell>
          <cell r="F350">
            <v>-14232.990000000002</v>
          </cell>
          <cell r="G350">
            <v>-17387.620000000003</v>
          </cell>
          <cell r="H350">
            <v>-5168.0899999999992</v>
          </cell>
          <cell r="I350">
            <v>-1216.98</v>
          </cell>
          <cell r="J350">
            <v>-2978.3199999999997</v>
          </cell>
          <cell r="K350">
            <v>-6861.45</v>
          </cell>
          <cell r="L350">
            <v>-3503.9199999999996</v>
          </cell>
          <cell r="M350">
            <v>-5190.25</v>
          </cell>
          <cell r="N350">
            <v>-5361.33</v>
          </cell>
          <cell r="O350">
            <v>-6407.2</v>
          </cell>
          <cell r="P350">
            <v>-6669.3199999999979</v>
          </cell>
          <cell r="Q350">
            <v>-12434.819999999998</v>
          </cell>
          <cell r="R350">
            <v>-8309.4500000000007</v>
          </cell>
          <cell r="S350">
            <v>-3608.78</v>
          </cell>
          <cell r="T350">
            <v>-694.2700000000001</v>
          </cell>
        </row>
        <row r="351">
          <cell r="A351">
            <v>24229</v>
          </cell>
          <cell r="B351" t="str">
            <v>NARROWS_GT1_2</v>
          </cell>
          <cell r="C351" t="str">
            <v>N.Y.C.</v>
          </cell>
          <cell r="D351">
            <v>-7988.0300000000007</v>
          </cell>
          <cell r="E351">
            <v>-22056.829999999994</v>
          </cell>
          <cell r="F351">
            <v>-14232.990000000002</v>
          </cell>
          <cell r="G351">
            <v>-17387.620000000003</v>
          </cell>
          <cell r="H351">
            <v>-5168.0899999999992</v>
          </cell>
          <cell r="I351">
            <v>-1216.98</v>
          </cell>
          <cell r="J351">
            <v>-2978.3199999999997</v>
          </cell>
          <cell r="K351">
            <v>-6861.45</v>
          </cell>
          <cell r="L351">
            <v>-3503.9199999999996</v>
          </cell>
          <cell r="M351">
            <v>-5190.25</v>
          </cell>
          <cell r="N351">
            <v>-5361.33</v>
          </cell>
          <cell r="O351">
            <v>-6407.2</v>
          </cell>
          <cell r="P351">
            <v>-6669.3199999999979</v>
          </cell>
          <cell r="Q351">
            <v>-12434.819999999998</v>
          </cell>
          <cell r="R351">
            <v>-8309.4500000000007</v>
          </cell>
          <cell r="S351">
            <v>-3608.78</v>
          </cell>
          <cell r="T351">
            <v>-694.2700000000001</v>
          </cell>
        </row>
        <row r="352">
          <cell r="A352">
            <v>24230</v>
          </cell>
          <cell r="B352" t="str">
            <v>NARROWS_GT1_3</v>
          </cell>
          <cell r="C352" t="str">
            <v>N.Y.C.</v>
          </cell>
          <cell r="D352">
            <v>-7988.0300000000007</v>
          </cell>
          <cell r="E352">
            <v>-22056.829999999994</v>
          </cell>
          <cell r="F352">
            <v>-14232.990000000002</v>
          </cell>
          <cell r="G352">
            <v>-17387.620000000003</v>
          </cell>
          <cell r="H352">
            <v>-5168.0899999999992</v>
          </cell>
          <cell r="I352">
            <v>-1216.98</v>
          </cell>
          <cell r="J352">
            <v>-2978.3199999999997</v>
          </cell>
          <cell r="K352">
            <v>-6861.45</v>
          </cell>
          <cell r="L352">
            <v>-3503.9199999999996</v>
          </cell>
          <cell r="M352">
            <v>-5190.25</v>
          </cell>
          <cell r="N352">
            <v>-5361.33</v>
          </cell>
          <cell r="O352">
            <v>-6407.2</v>
          </cell>
          <cell r="P352">
            <v>-6669.3199999999979</v>
          </cell>
          <cell r="Q352">
            <v>-12434.819999999998</v>
          </cell>
          <cell r="R352">
            <v>-8309.4500000000007</v>
          </cell>
          <cell r="S352">
            <v>-3608.78</v>
          </cell>
          <cell r="T352">
            <v>-694.2700000000001</v>
          </cell>
        </row>
        <row r="353">
          <cell r="A353">
            <v>24231</v>
          </cell>
          <cell r="B353" t="str">
            <v>NARROWS_GT1_4</v>
          </cell>
          <cell r="C353" t="str">
            <v>N.Y.C.</v>
          </cell>
          <cell r="D353">
            <v>-7988.0300000000007</v>
          </cell>
          <cell r="E353">
            <v>-22056.829999999994</v>
          </cell>
          <cell r="F353">
            <v>-14232.990000000002</v>
          </cell>
          <cell r="G353">
            <v>-17387.620000000003</v>
          </cell>
          <cell r="H353">
            <v>-5168.0899999999992</v>
          </cell>
          <cell r="I353">
            <v>-1216.98</v>
          </cell>
          <cell r="J353">
            <v>-2978.3199999999997</v>
          </cell>
          <cell r="K353">
            <v>-6861.45</v>
          </cell>
          <cell r="L353">
            <v>-3503.9199999999996</v>
          </cell>
          <cell r="M353">
            <v>-5190.25</v>
          </cell>
          <cell r="N353">
            <v>-5361.33</v>
          </cell>
          <cell r="O353">
            <v>-6407.2</v>
          </cell>
          <cell r="P353">
            <v>-6669.3199999999979</v>
          </cell>
          <cell r="Q353">
            <v>-12434.819999999998</v>
          </cell>
          <cell r="R353">
            <v>-8309.4500000000007</v>
          </cell>
          <cell r="S353">
            <v>-3608.78</v>
          </cell>
          <cell r="T353">
            <v>-694.2700000000001</v>
          </cell>
        </row>
        <row r="354">
          <cell r="A354">
            <v>24232</v>
          </cell>
          <cell r="B354" t="str">
            <v>NARROWS_GT1_5</v>
          </cell>
          <cell r="C354" t="str">
            <v>N.Y.C.</v>
          </cell>
          <cell r="D354">
            <v>-7988.0300000000007</v>
          </cell>
          <cell r="E354">
            <v>-22056.829999999994</v>
          </cell>
          <cell r="F354">
            <v>-14232.990000000002</v>
          </cell>
          <cell r="G354">
            <v>-17387.620000000003</v>
          </cell>
          <cell r="H354">
            <v>-5168.0899999999992</v>
          </cell>
          <cell r="I354">
            <v>-1216.98</v>
          </cell>
          <cell r="J354">
            <v>-2978.3199999999997</v>
          </cell>
          <cell r="K354">
            <v>-6861.45</v>
          </cell>
          <cell r="L354">
            <v>-3503.9199999999996</v>
          </cell>
          <cell r="M354">
            <v>-5190.25</v>
          </cell>
          <cell r="N354">
            <v>-5361.33</v>
          </cell>
          <cell r="O354">
            <v>-6407.2</v>
          </cell>
          <cell r="P354">
            <v>-6669.3199999999979</v>
          </cell>
          <cell r="Q354">
            <v>-12434.819999999998</v>
          </cell>
          <cell r="R354">
            <v>-8309.4500000000007</v>
          </cell>
          <cell r="S354">
            <v>-3608.78</v>
          </cell>
          <cell r="T354">
            <v>-694.2700000000001</v>
          </cell>
        </row>
        <row r="355">
          <cell r="A355">
            <v>24233</v>
          </cell>
          <cell r="B355" t="str">
            <v>NARROWS_GT1_6</v>
          </cell>
          <cell r="C355" t="str">
            <v>N.Y.C.</v>
          </cell>
          <cell r="D355">
            <v>-7988.0300000000007</v>
          </cell>
          <cell r="E355">
            <v>-22056.829999999994</v>
          </cell>
          <cell r="F355">
            <v>-14232.990000000002</v>
          </cell>
          <cell r="G355">
            <v>-17387.620000000003</v>
          </cell>
          <cell r="H355">
            <v>-5168.0899999999992</v>
          </cell>
          <cell r="I355">
            <v>-1216.98</v>
          </cell>
          <cell r="J355">
            <v>-2978.3199999999997</v>
          </cell>
          <cell r="K355">
            <v>-6861.45</v>
          </cell>
          <cell r="L355">
            <v>-3503.9199999999996</v>
          </cell>
          <cell r="M355">
            <v>-5190.25</v>
          </cell>
          <cell r="N355">
            <v>-5361.33</v>
          </cell>
          <cell r="O355">
            <v>-6407.2</v>
          </cell>
          <cell r="P355">
            <v>-6669.3199999999979</v>
          </cell>
          <cell r="Q355">
            <v>-12434.819999999998</v>
          </cell>
          <cell r="R355">
            <v>-8309.4500000000007</v>
          </cell>
          <cell r="S355">
            <v>-3608.78</v>
          </cell>
          <cell r="T355">
            <v>-694.2700000000001</v>
          </cell>
        </row>
        <row r="356">
          <cell r="A356">
            <v>24234</v>
          </cell>
          <cell r="B356" t="str">
            <v>NARROWS_GT1_7</v>
          </cell>
          <cell r="C356" t="str">
            <v>N.Y.C.</v>
          </cell>
          <cell r="D356">
            <v>-7988.0300000000007</v>
          </cell>
          <cell r="E356">
            <v>-22056.829999999994</v>
          </cell>
          <cell r="F356">
            <v>-14232.990000000002</v>
          </cell>
          <cell r="G356">
            <v>-17387.620000000003</v>
          </cell>
          <cell r="H356">
            <v>-5168.0899999999992</v>
          </cell>
          <cell r="I356">
            <v>-1216.98</v>
          </cell>
          <cell r="J356">
            <v>-2978.3199999999997</v>
          </cell>
          <cell r="K356">
            <v>-6861.45</v>
          </cell>
          <cell r="L356">
            <v>-3503.9199999999996</v>
          </cell>
          <cell r="M356">
            <v>-5190.25</v>
          </cell>
          <cell r="N356">
            <v>-5361.33</v>
          </cell>
          <cell r="O356">
            <v>-6407.2</v>
          </cell>
          <cell r="P356">
            <v>-6669.3199999999979</v>
          </cell>
          <cell r="Q356">
            <v>-12434.819999999998</v>
          </cell>
          <cell r="R356">
            <v>-8309.4500000000007</v>
          </cell>
          <cell r="S356">
            <v>-3608.78</v>
          </cell>
          <cell r="T356">
            <v>-694.2700000000001</v>
          </cell>
        </row>
        <row r="357">
          <cell r="A357">
            <v>24235</v>
          </cell>
          <cell r="B357" t="str">
            <v>NARROWS_GT1_8</v>
          </cell>
          <cell r="C357" t="str">
            <v>N.Y.C.</v>
          </cell>
          <cell r="D357">
            <v>-7988.0300000000007</v>
          </cell>
          <cell r="E357">
            <v>-22056.829999999994</v>
          </cell>
          <cell r="F357">
            <v>-14232.990000000002</v>
          </cell>
          <cell r="G357">
            <v>-17387.620000000003</v>
          </cell>
          <cell r="H357">
            <v>-5168.0899999999992</v>
          </cell>
          <cell r="I357">
            <v>-1216.98</v>
          </cell>
          <cell r="J357">
            <v>-2978.3199999999997</v>
          </cell>
          <cell r="K357">
            <v>-6861.45</v>
          </cell>
          <cell r="L357">
            <v>-3503.9199999999996</v>
          </cell>
          <cell r="M357">
            <v>-5190.25</v>
          </cell>
          <cell r="N357">
            <v>-5361.33</v>
          </cell>
          <cell r="O357">
            <v>-6407.2</v>
          </cell>
          <cell r="P357">
            <v>-6669.3199999999979</v>
          </cell>
          <cell r="Q357">
            <v>-12434.819999999998</v>
          </cell>
          <cell r="R357">
            <v>-8309.4500000000007</v>
          </cell>
          <cell r="S357">
            <v>-3608.78</v>
          </cell>
          <cell r="T357">
            <v>-694.2700000000001</v>
          </cell>
        </row>
        <row r="358">
          <cell r="A358">
            <v>24236</v>
          </cell>
          <cell r="B358" t="str">
            <v>NARROWS_GT2_1</v>
          </cell>
          <cell r="C358" t="str">
            <v>N.Y.C.</v>
          </cell>
          <cell r="D358">
            <v>-7988.0300000000007</v>
          </cell>
          <cell r="E358">
            <v>-22056.829999999994</v>
          </cell>
          <cell r="F358">
            <v>-14232.990000000002</v>
          </cell>
          <cell r="G358">
            <v>-17387.620000000003</v>
          </cell>
          <cell r="H358">
            <v>-5168.0899999999992</v>
          </cell>
          <cell r="I358">
            <v>-1216.98</v>
          </cell>
          <cell r="J358">
            <v>-2978.3199999999997</v>
          </cell>
          <cell r="K358">
            <v>-6861.45</v>
          </cell>
          <cell r="L358">
            <v>-3503.9199999999996</v>
          </cell>
          <cell r="M358">
            <v>-5190.25</v>
          </cell>
          <cell r="N358">
            <v>-5361.33</v>
          </cell>
          <cell r="O358">
            <v>-6407.2</v>
          </cell>
          <cell r="P358">
            <v>-6669.3199999999979</v>
          </cell>
          <cell r="Q358">
            <v>-12434.819999999998</v>
          </cell>
          <cell r="R358">
            <v>-8309.4500000000007</v>
          </cell>
          <cell r="S358">
            <v>-3608.78</v>
          </cell>
          <cell r="T358">
            <v>-694.2700000000001</v>
          </cell>
        </row>
        <row r="359">
          <cell r="A359">
            <v>24237</v>
          </cell>
          <cell r="B359" t="str">
            <v>NARROWS_GT2_2</v>
          </cell>
          <cell r="C359" t="str">
            <v>N.Y.C.</v>
          </cell>
          <cell r="D359">
            <v>-7988.0300000000007</v>
          </cell>
          <cell r="E359">
            <v>-22056.829999999994</v>
          </cell>
          <cell r="F359">
            <v>-14232.990000000002</v>
          </cell>
          <cell r="G359">
            <v>-17387.620000000003</v>
          </cell>
          <cell r="H359">
            <v>-5168.0899999999992</v>
          </cell>
          <cell r="I359">
            <v>-1216.98</v>
          </cell>
          <cell r="J359">
            <v>-2978.3199999999997</v>
          </cell>
          <cell r="K359">
            <v>-6861.45</v>
          </cell>
          <cell r="L359">
            <v>-3503.9199999999996</v>
          </cell>
          <cell r="M359">
            <v>-5190.25</v>
          </cell>
          <cell r="N359">
            <v>-5361.33</v>
          </cell>
          <cell r="O359">
            <v>-6407.2</v>
          </cell>
          <cell r="P359">
            <v>-6669.3199999999979</v>
          </cell>
          <cell r="Q359">
            <v>-12434.819999999998</v>
          </cell>
          <cell r="R359">
            <v>-8309.4500000000007</v>
          </cell>
          <cell r="S359">
            <v>-3608.78</v>
          </cell>
          <cell r="T359">
            <v>-694.2700000000001</v>
          </cell>
        </row>
        <row r="360">
          <cell r="A360">
            <v>24238</v>
          </cell>
          <cell r="B360" t="str">
            <v>NARROWS_GT2_3</v>
          </cell>
          <cell r="C360" t="str">
            <v>N.Y.C.</v>
          </cell>
          <cell r="D360">
            <v>-7988.0300000000007</v>
          </cell>
          <cell r="E360">
            <v>-22056.829999999994</v>
          </cell>
          <cell r="F360">
            <v>-14232.990000000002</v>
          </cell>
          <cell r="G360">
            <v>-17387.620000000003</v>
          </cell>
          <cell r="H360">
            <v>-5168.0899999999992</v>
          </cell>
          <cell r="I360">
            <v>-1216.98</v>
          </cell>
          <cell r="J360">
            <v>-2978.3199999999997</v>
          </cell>
          <cell r="K360">
            <v>-6861.45</v>
          </cell>
          <cell r="L360">
            <v>-3503.9199999999996</v>
          </cell>
          <cell r="M360">
            <v>-5190.25</v>
          </cell>
          <cell r="N360">
            <v>-5361.33</v>
          </cell>
          <cell r="O360">
            <v>-6407.2</v>
          </cell>
          <cell r="P360">
            <v>-6669.3199999999979</v>
          </cell>
          <cell r="Q360">
            <v>-12434.819999999998</v>
          </cell>
          <cell r="R360">
            <v>-8309.4500000000007</v>
          </cell>
          <cell r="S360">
            <v>-3608.78</v>
          </cell>
          <cell r="T360">
            <v>-694.2700000000001</v>
          </cell>
        </row>
        <row r="361">
          <cell r="A361">
            <v>24239</v>
          </cell>
          <cell r="B361" t="str">
            <v>NARROWS_GT2_4</v>
          </cell>
          <cell r="C361" t="str">
            <v>N.Y.C.</v>
          </cell>
          <cell r="D361">
            <v>-7988.0300000000007</v>
          </cell>
          <cell r="E361">
            <v>-22056.829999999994</v>
          </cell>
          <cell r="F361">
            <v>-14232.990000000002</v>
          </cell>
          <cell r="G361">
            <v>-17387.620000000003</v>
          </cell>
          <cell r="H361">
            <v>-5168.0899999999992</v>
          </cell>
          <cell r="I361">
            <v>-1216.98</v>
          </cell>
          <cell r="J361">
            <v>-2978.3199999999997</v>
          </cell>
          <cell r="K361">
            <v>-6861.45</v>
          </cell>
          <cell r="L361">
            <v>-3503.9199999999996</v>
          </cell>
          <cell r="M361">
            <v>-5190.25</v>
          </cell>
          <cell r="N361">
            <v>-5361.33</v>
          </cell>
          <cell r="O361">
            <v>-6407.2</v>
          </cell>
          <cell r="P361">
            <v>-6669.3199999999979</v>
          </cell>
          <cell r="Q361">
            <v>-12434.819999999998</v>
          </cell>
          <cell r="R361">
            <v>-8309.4500000000007</v>
          </cell>
          <cell r="S361">
            <v>-3608.78</v>
          </cell>
          <cell r="T361">
            <v>-694.2700000000001</v>
          </cell>
        </row>
        <row r="362">
          <cell r="A362">
            <v>24240</v>
          </cell>
          <cell r="B362" t="str">
            <v>NARROWS_GT2_5</v>
          </cell>
          <cell r="C362" t="str">
            <v>N.Y.C.</v>
          </cell>
          <cell r="D362">
            <v>-7988.0300000000007</v>
          </cell>
          <cell r="E362">
            <v>-22056.829999999994</v>
          </cell>
          <cell r="F362">
            <v>-14232.990000000002</v>
          </cell>
          <cell r="G362">
            <v>-17387.620000000003</v>
          </cell>
          <cell r="H362">
            <v>-5168.0899999999992</v>
          </cell>
          <cell r="I362">
            <v>-1216.98</v>
          </cell>
          <cell r="J362">
            <v>-2978.3199999999997</v>
          </cell>
          <cell r="K362">
            <v>-6861.45</v>
          </cell>
          <cell r="L362">
            <v>-3503.9199999999996</v>
          </cell>
          <cell r="M362">
            <v>-5190.25</v>
          </cell>
          <cell r="N362">
            <v>-5361.33</v>
          </cell>
          <cell r="O362">
            <v>-6407.2</v>
          </cell>
          <cell r="P362">
            <v>-6669.3199999999979</v>
          </cell>
          <cell r="Q362">
            <v>-12434.819999999998</v>
          </cell>
          <cell r="R362">
            <v>-8309.4500000000007</v>
          </cell>
          <cell r="S362">
            <v>-3608.78</v>
          </cell>
          <cell r="T362">
            <v>-694.2700000000001</v>
          </cell>
        </row>
        <row r="363">
          <cell r="A363">
            <v>24241</v>
          </cell>
          <cell r="B363" t="str">
            <v>NARROWS_GT2_6</v>
          </cell>
          <cell r="C363" t="str">
            <v>N.Y.C.</v>
          </cell>
          <cell r="D363">
            <v>-7988.0300000000007</v>
          </cell>
          <cell r="E363">
            <v>-22056.829999999994</v>
          </cell>
          <cell r="F363">
            <v>-14232.990000000002</v>
          </cell>
          <cell r="G363">
            <v>-17387.620000000003</v>
          </cell>
          <cell r="H363">
            <v>-5168.0899999999992</v>
          </cell>
          <cell r="I363">
            <v>-1216.98</v>
          </cell>
          <cell r="J363">
            <v>-2978.3199999999997</v>
          </cell>
          <cell r="K363">
            <v>-6861.45</v>
          </cell>
          <cell r="L363">
            <v>-3503.9199999999996</v>
          </cell>
          <cell r="M363">
            <v>-5190.25</v>
          </cell>
          <cell r="N363">
            <v>-5361.33</v>
          </cell>
          <cell r="O363">
            <v>-6407.2</v>
          </cell>
          <cell r="P363">
            <v>-6669.3199999999979</v>
          </cell>
          <cell r="Q363">
            <v>-12434.819999999998</v>
          </cell>
          <cell r="R363">
            <v>-8309.4500000000007</v>
          </cell>
          <cell r="S363">
            <v>-3608.78</v>
          </cell>
          <cell r="T363">
            <v>-694.2700000000001</v>
          </cell>
        </row>
        <row r="364">
          <cell r="A364">
            <v>24242</v>
          </cell>
          <cell r="B364" t="str">
            <v>NARROWS_GT2_7</v>
          </cell>
          <cell r="C364" t="str">
            <v>N.Y.C.</v>
          </cell>
          <cell r="D364">
            <v>-7988.0300000000007</v>
          </cell>
          <cell r="E364">
            <v>-22056.829999999994</v>
          </cell>
          <cell r="F364">
            <v>-14232.990000000002</v>
          </cell>
          <cell r="G364">
            <v>-17387.620000000003</v>
          </cell>
          <cell r="H364">
            <v>-5168.0899999999992</v>
          </cell>
          <cell r="I364">
            <v>-1216.98</v>
          </cell>
          <cell r="J364">
            <v>-2978.3199999999997</v>
          </cell>
          <cell r="K364">
            <v>-6861.45</v>
          </cell>
          <cell r="L364">
            <v>-3503.9199999999996</v>
          </cell>
          <cell r="M364">
            <v>-5190.25</v>
          </cell>
          <cell r="N364">
            <v>-5361.33</v>
          </cell>
          <cell r="O364">
            <v>-6407.2</v>
          </cell>
          <cell r="P364">
            <v>-6669.3199999999979</v>
          </cell>
          <cell r="Q364">
            <v>-12434.819999999998</v>
          </cell>
          <cell r="R364">
            <v>-8309.4500000000007</v>
          </cell>
          <cell r="S364">
            <v>-3608.78</v>
          </cell>
          <cell r="T364">
            <v>-694.2700000000001</v>
          </cell>
        </row>
        <row r="365">
          <cell r="A365">
            <v>24243</v>
          </cell>
          <cell r="B365" t="str">
            <v>NARROWS_GT2_8</v>
          </cell>
          <cell r="C365" t="str">
            <v>N.Y.C.</v>
          </cell>
          <cell r="D365">
            <v>-7988.0300000000007</v>
          </cell>
          <cell r="E365">
            <v>-22056.829999999994</v>
          </cell>
          <cell r="F365">
            <v>-14232.990000000002</v>
          </cell>
          <cell r="G365">
            <v>-17387.620000000003</v>
          </cell>
          <cell r="H365">
            <v>-5168.0899999999992</v>
          </cell>
          <cell r="I365">
            <v>-1216.98</v>
          </cell>
          <cell r="J365">
            <v>-2978.3199999999997</v>
          </cell>
          <cell r="K365">
            <v>-6861.45</v>
          </cell>
          <cell r="L365">
            <v>-3503.9199999999996</v>
          </cell>
          <cell r="M365">
            <v>-5190.25</v>
          </cell>
          <cell r="N365">
            <v>-5361.33</v>
          </cell>
          <cell r="O365">
            <v>-6407.2</v>
          </cell>
          <cell r="P365">
            <v>-6669.3199999999979</v>
          </cell>
          <cell r="Q365">
            <v>-12434.819999999998</v>
          </cell>
          <cell r="R365">
            <v>-8309.4500000000007</v>
          </cell>
          <cell r="S365">
            <v>-3608.78</v>
          </cell>
          <cell r="T365">
            <v>-694.2700000000001</v>
          </cell>
        </row>
        <row r="366">
          <cell r="A366">
            <v>24244</v>
          </cell>
          <cell r="B366" t="str">
            <v>RAVENSWOOD_GT2_1  TEMP GRP</v>
          </cell>
          <cell r="C366" t="str">
            <v>N.Y.C.</v>
          </cell>
          <cell r="D366">
            <v>-6825.57</v>
          </cell>
          <cell r="E366">
            <v>-20895.97</v>
          </cell>
          <cell r="F366">
            <v>-13033.080000000002</v>
          </cell>
          <cell r="G366">
            <v>-14253.350000000002</v>
          </cell>
          <cell r="H366">
            <v>-3030.2300000000009</v>
          </cell>
          <cell r="I366">
            <v>-1083.23</v>
          </cell>
          <cell r="J366">
            <v>-2359.2299999999996</v>
          </cell>
          <cell r="K366">
            <v>-1513.17</v>
          </cell>
          <cell r="L366">
            <v>-2440.7999999999997</v>
          </cell>
          <cell r="M366">
            <v>-2318.7699999999995</v>
          </cell>
          <cell r="N366">
            <v>-5206.1100000000015</v>
          </cell>
          <cell r="O366">
            <v>-4948.0700000000006</v>
          </cell>
          <cell r="P366">
            <v>-4490.170000000001</v>
          </cell>
          <cell r="Q366">
            <v>-5362.7</v>
          </cell>
          <cell r="R366">
            <v>-2220.8799999999997</v>
          </cell>
          <cell r="S366">
            <v>-2163.6599999999994</v>
          </cell>
          <cell r="T366">
            <v>-404.79</v>
          </cell>
        </row>
        <row r="367">
          <cell r="A367">
            <v>24245</v>
          </cell>
          <cell r="B367" t="str">
            <v>RAVENSWOOD_GT2_2</v>
          </cell>
          <cell r="C367" t="str">
            <v>N.Y.C.</v>
          </cell>
          <cell r="D367">
            <v>-6825.57</v>
          </cell>
          <cell r="E367">
            <v>-20895.97</v>
          </cell>
          <cell r="F367">
            <v>-13033.080000000002</v>
          </cell>
          <cell r="G367">
            <v>-14253.350000000002</v>
          </cell>
          <cell r="H367">
            <v>-3030.2300000000009</v>
          </cell>
          <cell r="I367">
            <v>-1083.23</v>
          </cell>
          <cell r="J367">
            <v>-2359.2299999999996</v>
          </cell>
          <cell r="K367">
            <v>-1513.17</v>
          </cell>
          <cell r="L367">
            <v>-2440.7999999999997</v>
          </cell>
          <cell r="M367">
            <v>-2318.7699999999995</v>
          </cell>
          <cell r="N367">
            <v>-5206.1100000000015</v>
          </cell>
          <cell r="O367">
            <v>-4948.0700000000006</v>
          </cell>
          <cell r="P367">
            <v>-4490.170000000001</v>
          </cell>
          <cell r="Q367">
            <v>-5362.7</v>
          </cell>
          <cell r="R367">
            <v>-2220.8799999999997</v>
          </cell>
          <cell r="S367">
            <v>-2163.6599999999994</v>
          </cell>
          <cell r="T367">
            <v>-404.79</v>
          </cell>
        </row>
        <row r="368">
          <cell r="A368">
            <v>24246</v>
          </cell>
          <cell r="B368" t="str">
            <v>RAVENSWOOD_GT2_3</v>
          </cell>
          <cell r="C368" t="str">
            <v>N.Y.C.</v>
          </cell>
          <cell r="D368">
            <v>-6825.57</v>
          </cell>
          <cell r="E368">
            <v>-20895.97</v>
          </cell>
          <cell r="F368">
            <v>-13033.080000000002</v>
          </cell>
          <cell r="G368">
            <v>-14253.350000000002</v>
          </cell>
          <cell r="H368">
            <v>-3030.2300000000009</v>
          </cell>
          <cell r="I368">
            <v>-1083.23</v>
          </cell>
          <cell r="J368">
            <v>-2359.2299999999996</v>
          </cell>
          <cell r="K368">
            <v>-1513.17</v>
          </cell>
          <cell r="L368">
            <v>-2440.7999999999997</v>
          </cell>
          <cell r="M368">
            <v>-2318.7699999999995</v>
          </cell>
          <cell r="N368">
            <v>-5206.1100000000015</v>
          </cell>
          <cell r="O368">
            <v>-4948.0700000000006</v>
          </cell>
          <cell r="P368">
            <v>-4490.170000000001</v>
          </cell>
          <cell r="Q368">
            <v>-5362.7</v>
          </cell>
          <cell r="R368">
            <v>-2220.8799999999997</v>
          </cell>
          <cell r="S368">
            <v>-2163.6599999999994</v>
          </cell>
          <cell r="T368">
            <v>-404.79</v>
          </cell>
        </row>
        <row r="369">
          <cell r="A369">
            <v>24247</v>
          </cell>
          <cell r="B369" t="str">
            <v>RAVENSWOOD_GT2_4</v>
          </cell>
          <cell r="C369" t="str">
            <v>N.Y.C.</v>
          </cell>
          <cell r="D369">
            <v>-6825.57</v>
          </cell>
          <cell r="E369">
            <v>-20895.97</v>
          </cell>
          <cell r="F369">
            <v>-13033.080000000002</v>
          </cell>
          <cell r="G369">
            <v>-14253.350000000002</v>
          </cell>
          <cell r="H369">
            <v>-3030.2300000000009</v>
          </cell>
          <cell r="I369">
            <v>-1083.23</v>
          </cell>
          <cell r="J369">
            <v>-2359.2299999999996</v>
          </cell>
          <cell r="K369">
            <v>-1513.17</v>
          </cell>
          <cell r="L369">
            <v>-2440.7999999999997</v>
          </cell>
          <cell r="M369">
            <v>-2318.7699999999995</v>
          </cell>
          <cell r="N369">
            <v>-5206.1100000000015</v>
          </cell>
          <cell r="O369">
            <v>-4948.0700000000006</v>
          </cell>
          <cell r="P369">
            <v>-4490.170000000001</v>
          </cell>
          <cell r="Q369">
            <v>-5362.7</v>
          </cell>
          <cell r="R369">
            <v>-2220.8799999999997</v>
          </cell>
          <cell r="S369">
            <v>-2163.6599999999994</v>
          </cell>
          <cell r="T369">
            <v>-404.79</v>
          </cell>
        </row>
        <row r="370">
          <cell r="A370">
            <v>24248</v>
          </cell>
          <cell r="B370" t="str">
            <v>RAVENSWOOD_GT3_1  TEMP GRP</v>
          </cell>
          <cell r="C370" t="str">
            <v>N.Y.C.</v>
          </cell>
          <cell r="D370">
            <v>-6825.57</v>
          </cell>
          <cell r="E370">
            <v>-20895.97</v>
          </cell>
          <cell r="F370">
            <v>-13033.080000000002</v>
          </cell>
          <cell r="G370">
            <v>-14253.350000000002</v>
          </cell>
          <cell r="H370">
            <v>-3030.2300000000009</v>
          </cell>
          <cell r="I370">
            <v>-1083.23</v>
          </cell>
          <cell r="J370">
            <v>-2359.2299999999996</v>
          </cell>
          <cell r="K370">
            <v>-1513.17</v>
          </cell>
          <cell r="L370">
            <v>-2440.7999999999997</v>
          </cell>
          <cell r="M370">
            <v>-2321.4</v>
          </cell>
          <cell r="N370">
            <v>-5206.1100000000015</v>
          </cell>
          <cell r="O370">
            <v>-4948.0700000000006</v>
          </cell>
          <cell r="P370">
            <v>-4304.51</v>
          </cell>
          <cell r="Q370">
            <v>-5362.7</v>
          </cell>
          <cell r="R370">
            <v>-2220.8799999999997</v>
          </cell>
          <cell r="S370">
            <v>-2163.6599999999994</v>
          </cell>
          <cell r="T370">
            <v>-404.79</v>
          </cell>
        </row>
        <row r="371">
          <cell r="A371">
            <v>24249</v>
          </cell>
          <cell r="B371" t="str">
            <v>RAVENSWOOD_GT3_2</v>
          </cell>
          <cell r="C371" t="str">
            <v>N.Y.C.</v>
          </cell>
          <cell r="D371">
            <v>-6825.57</v>
          </cell>
          <cell r="E371">
            <v>-20895.97</v>
          </cell>
          <cell r="F371">
            <v>-13033.080000000002</v>
          </cell>
          <cell r="G371">
            <v>-14253.350000000002</v>
          </cell>
          <cell r="H371">
            <v>-3030.2300000000009</v>
          </cell>
          <cell r="I371">
            <v>-1083.23</v>
          </cell>
          <cell r="J371">
            <v>-2359.2299999999996</v>
          </cell>
          <cell r="K371">
            <v>-1513.17</v>
          </cell>
          <cell r="L371">
            <v>-2440.7999999999997</v>
          </cell>
          <cell r="M371">
            <v>-2321.4</v>
          </cell>
          <cell r="N371">
            <v>-5206.1100000000015</v>
          </cell>
          <cell r="O371">
            <v>-4948.0700000000006</v>
          </cell>
          <cell r="P371">
            <v>-4304.51</v>
          </cell>
          <cell r="Q371">
            <v>-5362.7</v>
          </cell>
          <cell r="R371">
            <v>-2220.8799999999997</v>
          </cell>
          <cell r="S371">
            <v>-2163.6599999999994</v>
          </cell>
          <cell r="T371">
            <v>-404.79</v>
          </cell>
        </row>
        <row r="372">
          <cell r="A372">
            <v>24250</v>
          </cell>
          <cell r="B372" t="str">
            <v>RAVENSWOOD_GT3_3</v>
          </cell>
          <cell r="C372" t="str">
            <v>N.Y.C.</v>
          </cell>
          <cell r="D372">
            <v>-6825.57</v>
          </cell>
          <cell r="E372">
            <v>-20895.97</v>
          </cell>
          <cell r="F372">
            <v>-13033.080000000002</v>
          </cell>
          <cell r="G372">
            <v>-14253.350000000002</v>
          </cell>
          <cell r="H372">
            <v>-3030.2300000000009</v>
          </cell>
          <cell r="I372">
            <v>-1083.23</v>
          </cell>
          <cell r="J372">
            <v>-2359.2299999999996</v>
          </cell>
          <cell r="K372">
            <v>-1513.17</v>
          </cell>
          <cell r="L372">
            <v>-2573.3000000000006</v>
          </cell>
          <cell r="M372">
            <v>-1359.11</v>
          </cell>
          <cell r="N372">
            <v>-5206.1100000000015</v>
          </cell>
          <cell r="O372">
            <v>-4948.0700000000006</v>
          </cell>
          <cell r="P372">
            <v>-4490.170000000001</v>
          </cell>
          <cell r="Q372">
            <v>-5362.7</v>
          </cell>
          <cell r="R372">
            <v>-2220.8799999999997</v>
          </cell>
          <cell r="S372">
            <v>-2163.6599999999994</v>
          </cell>
          <cell r="T372">
            <v>-404.79</v>
          </cell>
        </row>
        <row r="373">
          <cell r="A373">
            <v>24251</v>
          </cell>
          <cell r="B373" t="str">
            <v>RAVENSWOOD_GT3_4</v>
          </cell>
          <cell r="C373" t="str">
            <v>N.Y.C.</v>
          </cell>
          <cell r="D373">
            <v>-6825.57</v>
          </cell>
          <cell r="E373">
            <v>-20895.97</v>
          </cell>
          <cell r="F373">
            <v>-13033.080000000002</v>
          </cell>
          <cell r="G373">
            <v>-14253.350000000002</v>
          </cell>
          <cell r="H373">
            <v>-3030.2300000000009</v>
          </cell>
          <cell r="I373">
            <v>-1083.23</v>
          </cell>
          <cell r="J373">
            <v>-2359.2299999999996</v>
          </cell>
          <cell r="K373">
            <v>-1513.17</v>
          </cell>
          <cell r="L373">
            <v>-2573.3000000000006</v>
          </cell>
          <cell r="M373">
            <v>-1359.11</v>
          </cell>
          <cell r="N373">
            <v>-5206.1100000000015</v>
          </cell>
          <cell r="O373">
            <v>-4948.0700000000006</v>
          </cell>
          <cell r="P373">
            <v>-4490.170000000001</v>
          </cell>
          <cell r="Q373">
            <v>-5362.7</v>
          </cell>
          <cell r="R373">
            <v>-2220.8799999999997</v>
          </cell>
          <cell r="S373">
            <v>-2163.6599999999994</v>
          </cell>
          <cell r="T373">
            <v>-404.79</v>
          </cell>
        </row>
        <row r="374">
          <cell r="A374">
            <v>24252</v>
          </cell>
          <cell r="B374" t="str">
            <v>RAVENSWOOD_GT_4</v>
          </cell>
          <cell r="C374" t="str">
            <v>N.Y.C.</v>
          </cell>
          <cell r="D374">
            <v>-6825.57</v>
          </cell>
          <cell r="E374">
            <v>-20895.97</v>
          </cell>
          <cell r="F374">
            <v>-13033.080000000002</v>
          </cell>
          <cell r="G374">
            <v>-14253.350000000002</v>
          </cell>
          <cell r="H374">
            <v>-3030.2300000000009</v>
          </cell>
          <cell r="I374">
            <v>-1083.23</v>
          </cell>
          <cell r="J374">
            <v>-2359.2299999999996</v>
          </cell>
          <cell r="K374">
            <v>-1513.17</v>
          </cell>
          <cell r="L374">
            <v>-2342.4100000000003</v>
          </cell>
          <cell r="M374">
            <v>-2200.0099999999998</v>
          </cell>
          <cell r="N374">
            <v>-5206.1100000000015</v>
          </cell>
          <cell r="O374">
            <v>-4948.0700000000006</v>
          </cell>
          <cell r="P374">
            <v>-4490.170000000001</v>
          </cell>
          <cell r="Q374">
            <v>-5362.7</v>
          </cell>
          <cell r="R374">
            <v>-2220.8799999999997</v>
          </cell>
          <cell r="S374">
            <v>-2163.6599999999994</v>
          </cell>
          <cell r="T374">
            <v>-404.79</v>
          </cell>
        </row>
        <row r="375">
          <cell r="A375">
            <v>24253</v>
          </cell>
          <cell r="B375" t="str">
            <v>RAVENSWOOD_GT_6</v>
          </cell>
          <cell r="C375" t="str">
            <v>N.Y.C.</v>
          </cell>
          <cell r="D375">
            <v>-6825.57</v>
          </cell>
          <cell r="E375">
            <v>-20895.97</v>
          </cell>
          <cell r="F375">
            <v>-13033.080000000002</v>
          </cell>
          <cell r="G375">
            <v>-14253.350000000002</v>
          </cell>
          <cell r="H375">
            <v>-3030.2300000000009</v>
          </cell>
          <cell r="I375">
            <v>-1083.23</v>
          </cell>
          <cell r="J375">
            <v>-2359.2299999999996</v>
          </cell>
          <cell r="K375">
            <v>-1513.17</v>
          </cell>
          <cell r="L375">
            <v>-2342.4100000000003</v>
          </cell>
          <cell r="M375">
            <v>-2200.0099999999998</v>
          </cell>
          <cell r="N375">
            <v>-5206.1100000000015</v>
          </cell>
          <cell r="O375">
            <v>-4948.0700000000006</v>
          </cell>
          <cell r="P375">
            <v>-4490.170000000001</v>
          </cell>
          <cell r="Q375">
            <v>-5362.7</v>
          </cell>
          <cell r="R375">
            <v>-2220.8799999999997</v>
          </cell>
          <cell r="S375">
            <v>-2163.6599999999994</v>
          </cell>
          <cell r="T375">
            <v>-404.79</v>
          </cell>
        </row>
        <row r="376">
          <cell r="A376">
            <v>24254</v>
          </cell>
          <cell r="B376" t="str">
            <v>RAVENSWOOD_GT_5</v>
          </cell>
          <cell r="C376" t="str">
            <v>N.Y.C.</v>
          </cell>
          <cell r="D376">
            <v>-6825.57</v>
          </cell>
          <cell r="E376">
            <v>-20895.97</v>
          </cell>
          <cell r="F376">
            <v>-13033.080000000002</v>
          </cell>
          <cell r="G376">
            <v>-14253.350000000002</v>
          </cell>
          <cell r="H376">
            <v>-3030.2300000000009</v>
          </cell>
          <cell r="I376">
            <v>-1083.23</v>
          </cell>
          <cell r="J376">
            <v>-2359.2299999999996</v>
          </cell>
          <cell r="K376">
            <v>-1513.17</v>
          </cell>
          <cell r="L376">
            <v>-2342.4100000000003</v>
          </cell>
          <cell r="M376">
            <v>-2200.0099999999998</v>
          </cell>
          <cell r="N376">
            <v>-5206.1100000000015</v>
          </cell>
          <cell r="O376">
            <v>-4948.0700000000006</v>
          </cell>
          <cell r="P376">
            <v>-4490.170000000001</v>
          </cell>
          <cell r="Q376">
            <v>-5362.7</v>
          </cell>
          <cell r="R376">
            <v>-2220.8799999999997</v>
          </cell>
          <cell r="S376">
            <v>-2163.6599999999994</v>
          </cell>
          <cell r="T376">
            <v>-404.79</v>
          </cell>
        </row>
        <row r="377">
          <cell r="A377">
            <v>24255</v>
          </cell>
          <cell r="B377" t="str">
            <v>RAVENSWOOD_GT_7</v>
          </cell>
          <cell r="C377" t="str">
            <v>N.Y.C.</v>
          </cell>
          <cell r="D377">
            <v>-6825.57</v>
          </cell>
          <cell r="E377">
            <v>-20895.97</v>
          </cell>
          <cell r="F377">
            <v>-13033.080000000002</v>
          </cell>
          <cell r="G377">
            <v>-14253.350000000002</v>
          </cell>
          <cell r="H377">
            <v>-3030.2300000000009</v>
          </cell>
          <cell r="I377">
            <v>-1083.23</v>
          </cell>
          <cell r="J377">
            <v>-2359.2299999999996</v>
          </cell>
          <cell r="K377">
            <v>-1513.17</v>
          </cell>
          <cell r="L377">
            <v>-2342.4100000000003</v>
          </cell>
          <cell r="M377">
            <v>-2200.0099999999998</v>
          </cell>
          <cell r="N377">
            <v>-5206.1100000000015</v>
          </cell>
          <cell r="O377">
            <v>-4948.0700000000006</v>
          </cell>
          <cell r="P377">
            <v>-4490.170000000001</v>
          </cell>
          <cell r="Q377">
            <v>-5362.7</v>
          </cell>
          <cell r="R377">
            <v>-2220.8799999999997</v>
          </cell>
          <cell r="S377">
            <v>-2163.6599999999994</v>
          </cell>
          <cell r="T377">
            <v>-404.79</v>
          </cell>
        </row>
        <row r="378">
          <cell r="A378">
            <v>24256</v>
          </cell>
          <cell r="B378" t="str">
            <v>RAVENSWOOD_GT_8  TEMP GRP(8-11)</v>
          </cell>
          <cell r="C378" t="str">
            <v>N.Y.C.</v>
          </cell>
          <cell r="D378">
            <v>-6418.78</v>
          </cell>
          <cell r="E378">
            <v>-20895.97</v>
          </cell>
          <cell r="F378">
            <v>-13033.080000000002</v>
          </cell>
          <cell r="G378">
            <v>-14253.350000000002</v>
          </cell>
          <cell r="H378">
            <v>-3030.2300000000009</v>
          </cell>
          <cell r="I378">
            <v>-980.1600000000002</v>
          </cell>
          <cell r="J378">
            <v>-2359.2299999999996</v>
          </cell>
          <cell r="K378">
            <v>-1513.17</v>
          </cell>
          <cell r="L378">
            <v>-2440.7999999999997</v>
          </cell>
          <cell r="M378">
            <v>-2318.7699999999995</v>
          </cell>
          <cell r="N378">
            <v>-5206.1100000000015</v>
          </cell>
          <cell r="O378">
            <v>-4948.0700000000006</v>
          </cell>
          <cell r="P378">
            <v>-4490.170000000001</v>
          </cell>
          <cell r="Q378">
            <v>-5362.7</v>
          </cell>
          <cell r="R378">
            <v>-2220.8799999999997</v>
          </cell>
          <cell r="S378">
            <v>-2163.6599999999994</v>
          </cell>
          <cell r="T378">
            <v>-404.79</v>
          </cell>
        </row>
        <row r="379">
          <cell r="A379">
            <v>24257</v>
          </cell>
          <cell r="B379" t="str">
            <v>RAVENSWOOD_GT_9</v>
          </cell>
          <cell r="C379" t="str">
            <v>N.Y.C.</v>
          </cell>
          <cell r="D379">
            <v>-6418.78</v>
          </cell>
          <cell r="E379">
            <v>-20895.97</v>
          </cell>
          <cell r="F379">
            <v>-13033.080000000002</v>
          </cell>
          <cell r="G379">
            <v>-14253.350000000002</v>
          </cell>
          <cell r="H379">
            <v>-3030.2300000000009</v>
          </cell>
          <cell r="I379">
            <v>-980.1600000000002</v>
          </cell>
          <cell r="J379">
            <v>-2359.2299999999996</v>
          </cell>
          <cell r="K379">
            <v>-1513.17</v>
          </cell>
          <cell r="L379">
            <v>-2440.7999999999997</v>
          </cell>
          <cell r="M379">
            <v>-2318.7699999999995</v>
          </cell>
          <cell r="N379">
            <v>-5206.1100000000015</v>
          </cell>
          <cell r="O379">
            <v>-4948.0700000000006</v>
          </cell>
          <cell r="P379">
            <v>-4490.170000000001</v>
          </cell>
          <cell r="Q379">
            <v>-5362.7</v>
          </cell>
          <cell r="R379">
            <v>-2220.8799999999997</v>
          </cell>
          <cell r="S379">
            <v>-2163.6599999999994</v>
          </cell>
          <cell r="T379">
            <v>-404.79</v>
          </cell>
        </row>
        <row r="380">
          <cell r="A380">
            <v>24258</v>
          </cell>
          <cell r="B380" t="str">
            <v>RAVENSWOOD_GT_10</v>
          </cell>
          <cell r="C380" t="str">
            <v>N.Y.C.</v>
          </cell>
          <cell r="D380">
            <v>-6418.78</v>
          </cell>
          <cell r="E380">
            <v>-20895.97</v>
          </cell>
          <cell r="F380">
            <v>-13033.080000000002</v>
          </cell>
          <cell r="G380">
            <v>-14253.350000000002</v>
          </cell>
          <cell r="H380">
            <v>-3030.2300000000009</v>
          </cell>
          <cell r="I380">
            <v>-980.1600000000002</v>
          </cell>
          <cell r="J380">
            <v>-2359.2299999999996</v>
          </cell>
          <cell r="K380">
            <v>-1513.17</v>
          </cell>
          <cell r="L380">
            <v>-2440.7999999999997</v>
          </cell>
          <cell r="M380">
            <v>-2318.7699999999995</v>
          </cell>
          <cell r="N380">
            <v>-5206.1100000000015</v>
          </cell>
          <cell r="O380">
            <v>-4948.0700000000006</v>
          </cell>
          <cell r="P380">
            <v>-4490.170000000001</v>
          </cell>
          <cell r="Q380">
            <v>-5362.7</v>
          </cell>
          <cell r="R380">
            <v>-2220.8799999999997</v>
          </cell>
          <cell r="S380">
            <v>-2163.6599999999994</v>
          </cell>
          <cell r="T380">
            <v>-404.79</v>
          </cell>
        </row>
        <row r="381">
          <cell r="A381">
            <v>24259</v>
          </cell>
          <cell r="B381" t="str">
            <v>RAVENSWOOD_GT_11</v>
          </cell>
          <cell r="C381" t="str">
            <v>N.Y.C.</v>
          </cell>
          <cell r="D381">
            <v>-6418.78</v>
          </cell>
          <cell r="E381">
            <v>-20895.97</v>
          </cell>
          <cell r="F381">
            <v>-13033.080000000002</v>
          </cell>
          <cell r="G381">
            <v>-14253.350000000002</v>
          </cell>
          <cell r="H381">
            <v>-3030.2300000000009</v>
          </cell>
          <cell r="I381">
            <v>-980.1600000000002</v>
          </cell>
          <cell r="J381">
            <v>-2359.2299999999996</v>
          </cell>
          <cell r="K381">
            <v>-1513.17</v>
          </cell>
          <cell r="L381">
            <v>-2440.7999999999997</v>
          </cell>
          <cell r="M381">
            <v>-2318.7699999999995</v>
          </cell>
          <cell r="N381">
            <v>-5206.1100000000015</v>
          </cell>
          <cell r="O381">
            <v>-4948.0700000000006</v>
          </cell>
          <cell r="P381">
            <v>-4490.170000000001</v>
          </cell>
          <cell r="Q381">
            <v>-5362.7</v>
          </cell>
          <cell r="R381">
            <v>-2220.8799999999997</v>
          </cell>
          <cell r="S381">
            <v>-2163.6599999999994</v>
          </cell>
          <cell r="T381">
            <v>-404.79</v>
          </cell>
        </row>
        <row r="382">
          <cell r="A382">
            <v>24260</v>
          </cell>
          <cell r="B382" t="str">
            <v>74TH STREET_GT_1</v>
          </cell>
          <cell r="C382" t="str">
            <v>N.Y.C.</v>
          </cell>
          <cell r="D382">
            <v>-6825.57</v>
          </cell>
          <cell r="E382">
            <v>-20895.97</v>
          </cell>
          <cell r="F382">
            <v>-13033.080000000002</v>
          </cell>
          <cell r="G382">
            <v>-14253.350000000002</v>
          </cell>
          <cell r="H382">
            <v>-3030.2300000000009</v>
          </cell>
          <cell r="I382">
            <v>-1083.23</v>
          </cell>
          <cell r="J382">
            <v>-2359.2299999999996</v>
          </cell>
          <cell r="K382">
            <v>-1513.17</v>
          </cell>
          <cell r="L382">
            <v>-3731.0200000000004</v>
          </cell>
          <cell r="M382">
            <v>-2244.96</v>
          </cell>
          <cell r="N382">
            <v>-5290.0299999999988</v>
          </cell>
          <cell r="O382">
            <v>-4675.4799999999996</v>
          </cell>
          <cell r="P382">
            <v>-4368.3200000000015</v>
          </cell>
          <cell r="Q382">
            <v>-5315.329999999999</v>
          </cell>
          <cell r="R382">
            <v>-2207.83</v>
          </cell>
          <cell r="S382">
            <v>-2219.4400000000005</v>
          </cell>
          <cell r="T382">
            <v>-435.06</v>
          </cell>
        </row>
        <row r="383">
          <cell r="A383">
            <v>24261</v>
          </cell>
          <cell r="B383" t="str">
            <v>74TH STREET_GT_2</v>
          </cell>
          <cell r="C383" t="str">
            <v>N.Y.C.</v>
          </cell>
          <cell r="D383">
            <v>-6825.57</v>
          </cell>
          <cell r="E383">
            <v>-20895.97</v>
          </cell>
          <cell r="F383">
            <v>-13033.080000000002</v>
          </cell>
          <cell r="G383">
            <v>-14253.350000000002</v>
          </cell>
          <cell r="H383">
            <v>-3030.2300000000009</v>
          </cell>
          <cell r="I383">
            <v>-1083.23</v>
          </cell>
          <cell r="J383">
            <v>-2359.2299999999996</v>
          </cell>
          <cell r="K383">
            <v>-1513.17</v>
          </cell>
          <cell r="L383">
            <v>-3731.0200000000004</v>
          </cell>
          <cell r="M383">
            <v>-2244.96</v>
          </cell>
          <cell r="N383">
            <v>-5290.0299999999988</v>
          </cell>
          <cell r="O383">
            <v>-4675.4799999999996</v>
          </cell>
          <cell r="P383">
            <v>-4368.3200000000015</v>
          </cell>
          <cell r="Q383">
            <v>-5315.329999999999</v>
          </cell>
          <cell r="R383">
            <v>-2207.83</v>
          </cell>
          <cell r="S383">
            <v>-2219.4400000000005</v>
          </cell>
          <cell r="T383">
            <v>-435.06</v>
          </cell>
        </row>
        <row r="384">
          <cell r="A384">
            <v>61752</v>
          </cell>
          <cell r="B384" t="str">
            <v>WEST</v>
          </cell>
          <cell r="C384" t="str">
            <v>WEST</v>
          </cell>
          <cell r="D384">
            <v>-813.08</v>
          </cell>
          <cell r="E384">
            <v>-2468.8499999999995</v>
          </cell>
          <cell r="F384">
            <v>-1875.86</v>
          </cell>
          <cell r="G384">
            <v>-1637.4399999999998</v>
          </cell>
          <cell r="H384">
            <v>-283.84000000000003</v>
          </cell>
          <cell r="I384">
            <v>161.59</v>
          </cell>
          <cell r="J384">
            <v>-342.56000000000006</v>
          </cell>
          <cell r="K384">
            <v>-124.64000000000001</v>
          </cell>
          <cell r="L384">
            <v>-415.38000000000011</v>
          </cell>
          <cell r="M384">
            <v>-243.29000000000002</v>
          </cell>
          <cell r="N384">
            <v>-307.77</v>
          </cell>
          <cell r="O384">
            <v>-75.309999999999988</v>
          </cell>
          <cell r="P384">
            <v>-33.229999999999997</v>
          </cell>
          <cell r="Q384">
            <v>-118.24000000000001</v>
          </cell>
          <cell r="R384">
            <v>-86.4</v>
          </cell>
          <cell r="S384">
            <v>-244.44</v>
          </cell>
          <cell r="T384">
            <v>0</v>
          </cell>
        </row>
        <row r="385">
          <cell r="A385">
            <v>61753</v>
          </cell>
          <cell r="B385" t="str">
            <v>GENESE</v>
          </cell>
          <cell r="C385" t="str">
            <v>GENESE</v>
          </cell>
          <cell r="D385">
            <v>-762.79</v>
          </cell>
          <cell r="E385">
            <v>-2057.39</v>
          </cell>
          <cell r="F385">
            <v>-1336.3600000000001</v>
          </cell>
          <cell r="G385">
            <v>-948.86</v>
          </cell>
          <cell r="H385">
            <v>-229.58</v>
          </cell>
          <cell r="I385">
            <v>191.48000000000005</v>
          </cell>
          <cell r="J385">
            <v>-272.28999999999996</v>
          </cell>
          <cell r="K385">
            <v>-117.47999999999999</v>
          </cell>
          <cell r="L385">
            <v>-329.15</v>
          </cell>
          <cell r="M385">
            <v>-193.41999999999996</v>
          </cell>
          <cell r="N385">
            <v>-244.40000000000006</v>
          </cell>
          <cell r="O385">
            <v>-58.599999999999987</v>
          </cell>
          <cell r="P385">
            <v>-125.81</v>
          </cell>
          <cell r="Q385">
            <v>-29.070000000000011</v>
          </cell>
          <cell r="R385">
            <v>-65.17</v>
          </cell>
          <cell r="S385">
            <v>-156.46999999999997</v>
          </cell>
          <cell r="T385">
            <v>0</v>
          </cell>
        </row>
        <row r="386">
          <cell r="A386">
            <v>61754</v>
          </cell>
          <cell r="B386" t="str">
            <v>CENTRL</v>
          </cell>
          <cell r="C386" t="str">
            <v>CENTRL</v>
          </cell>
          <cell r="D386">
            <v>-839.75999999999988</v>
          </cell>
          <cell r="E386">
            <v>-2137.2699999999995</v>
          </cell>
          <cell r="F386">
            <v>-1862.4199999999998</v>
          </cell>
          <cell r="G386">
            <v>-1457.52</v>
          </cell>
          <cell r="H386">
            <v>-227.37999999999994</v>
          </cell>
          <cell r="I386">
            <v>90.379999999999967</v>
          </cell>
          <cell r="J386">
            <v>-279.52</v>
          </cell>
          <cell r="K386">
            <v>-75.7</v>
          </cell>
          <cell r="L386">
            <v>-338.45000000000005</v>
          </cell>
          <cell r="M386">
            <v>-197.73</v>
          </cell>
          <cell r="N386">
            <v>-243.00000000000003</v>
          </cell>
          <cell r="O386">
            <v>-58.169999999999995</v>
          </cell>
          <cell r="P386">
            <v>-183.71</v>
          </cell>
          <cell r="Q386">
            <v>-76.20999999999998</v>
          </cell>
          <cell r="R386">
            <v>-58.870000000000005</v>
          </cell>
          <cell r="S386">
            <v>-184.91000000000003</v>
          </cell>
          <cell r="T386">
            <v>0</v>
          </cell>
        </row>
        <row r="387">
          <cell r="A387">
            <v>61755</v>
          </cell>
          <cell r="B387" t="str">
            <v>NORTH</v>
          </cell>
          <cell r="C387" t="str">
            <v>NORTH</v>
          </cell>
          <cell r="D387">
            <v>1017.8800000000001</v>
          </cell>
          <cell r="E387">
            <v>564.84</v>
          </cell>
          <cell r="F387">
            <v>1562.4800000000002</v>
          </cell>
          <cell r="G387">
            <v>338.23999999999995</v>
          </cell>
          <cell r="H387">
            <v>1111.0999999999999</v>
          </cell>
          <cell r="I387">
            <v>35.979999999999997</v>
          </cell>
          <cell r="J387">
            <v>81.500000000000028</v>
          </cell>
          <cell r="K387">
            <v>14.920000000000002</v>
          </cell>
          <cell r="L387">
            <v>51.709999999999994</v>
          </cell>
          <cell r="M387">
            <v>41.96</v>
          </cell>
          <cell r="N387">
            <v>42.340000000000011</v>
          </cell>
          <cell r="O387">
            <v>74.91</v>
          </cell>
          <cell r="P387">
            <v>23.769999999999996</v>
          </cell>
          <cell r="Q387">
            <v>62.699999999999996</v>
          </cell>
          <cell r="R387">
            <v>10.42</v>
          </cell>
          <cell r="S387">
            <v>39.120000000000005</v>
          </cell>
          <cell r="T387">
            <v>0.88</v>
          </cell>
        </row>
        <row r="388">
          <cell r="A388">
            <v>61756</v>
          </cell>
          <cell r="B388" t="str">
            <v>MHK VL</v>
          </cell>
          <cell r="C388" t="str">
            <v>MHK VL</v>
          </cell>
          <cell r="D388">
            <v>-97.009999999999991</v>
          </cell>
          <cell r="E388">
            <v>-595.69999999999993</v>
          </cell>
          <cell r="F388">
            <v>-631.81999999999982</v>
          </cell>
          <cell r="G388">
            <v>-421.93999999999994</v>
          </cell>
          <cell r="H388">
            <v>69.239999999999995</v>
          </cell>
          <cell r="I388">
            <v>-17.45</v>
          </cell>
          <cell r="J388">
            <v>-53.49</v>
          </cell>
          <cell r="K388">
            <v>-29.950000000000003</v>
          </cell>
          <cell r="L388">
            <v>-96.68</v>
          </cell>
          <cell r="M388">
            <v>-49.050000000000011</v>
          </cell>
          <cell r="N388">
            <v>-63.88</v>
          </cell>
          <cell r="O388">
            <v>-8.1700000000000017</v>
          </cell>
          <cell r="P388">
            <v>-50.639999999999986</v>
          </cell>
          <cell r="Q388">
            <v>-13.149999999999986</v>
          </cell>
          <cell r="R388">
            <v>-9.82</v>
          </cell>
          <cell r="S388">
            <v>-45.39</v>
          </cell>
          <cell r="T388">
            <v>0.13</v>
          </cell>
        </row>
        <row r="389">
          <cell r="A389">
            <v>61757</v>
          </cell>
          <cell r="B389" t="str">
            <v>CAPITL</v>
          </cell>
          <cell r="C389" t="str">
            <v>CAPITL</v>
          </cell>
          <cell r="D389">
            <v>-8209.8299999999981</v>
          </cell>
          <cell r="E389">
            <v>-22897.899999999998</v>
          </cell>
          <cell r="F389">
            <v>-13760.92</v>
          </cell>
          <cell r="G389">
            <v>-12496.92</v>
          </cell>
          <cell r="H389">
            <v>-2762.7900000000004</v>
          </cell>
          <cell r="I389">
            <v>-699.28</v>
          </cell>
          <cell r="J389">
            <v>-2985.99</v>
          </cell>
          <cell r="K389">
            <v>-773.43000000000006</v>
          </cell>
          <cell r="L389">
            <v>-3186.4799999999996</v>
          </cell>
          <cell r="M389">
            <v>-2040.89</v>
          </cell>
          <cell r="N389">
            <v>-2748.92</v>
          </cell>
          <cell r="O389">
            <v>-764.15</v>
          </cell>
          <cell r="P389">
            <v>-2116.16</v>
          </cell>
          <cell r="Q389">
            <v>-1360.55</v>
          </cell>
          <cell r="R389">
            <v>-324.02</v>
          </cell>
          <cell r="S389">
            <v>-1857.4099999999999</v>
          </cell>
          <cell r="T389">
            <v>-1.3399999999999999</v>
          </cell>
        </row>
        <row r="390">
          <cell r="A390">
            <v>61758</v>
          </cell>
          <cell r="B390" t="str">
            <v>HUD VL</v>
          </cell>
          <cell r="C390" t="str">
            <v>HUD VL</v>
          </cell>
          <cell r="D390">
            <v>-6745.5199999999995</v>
          </cell>
          <cell r="E390">
            <v>-20236.769999999997</v>
          </cell>
          <cell r="F390">
            <v>-12719.109999999999</v>
          </cell>
          <cell r="G390">
            <v>-13618.710000000001</v>
          </cell>
          <cell r="H390">
            <v>-2496.87</v>
          </cell>
          <cell r="I390">
            <v>244.51</v>
          </cell>
          <cell r="J390">
            <v>-2283.7199999999998</v>
          </cell>
          <cell r="K390">
            <v>-503.15000000000003</v>
          </cell>
          <cell r="L390">
            <v>-2493.6800000000003</v>
          </cell>
          <cell r="M390">
            <v>-1573.49</v>
          </cell>
          <cell r="N390">
            <v>-2285.0900000000006</v>
          </cell>
          <cell r="O390">
            <v>-600.93999999999971</v>
          </cell>
          <cell r="P390">
            <v>-2761.1</v>
          </cell>
          <cell r="Q390">
            <v>-3833.7799999999997</v>
          </cell>
          <cell r="R390">
            <v>-1453.2499999999998</v>
          </cell>
          <cell r="S390">
            <v>-1372.4799999999996</v>
          </cell>
          <cell r="T390">
            <v>50.430000000000007</v>
          </cell>
        </row>
        <row r="391">
          <cell r="A391">
            <v>61759</v>
          </cell>
          <cell r="B391" t="str">
            <v>MILLWD</v>
          </cell>
          <cell r="C391" t="str">
            <v>MILLWD</v>
          </cell>
          <cell r="D391">
            <v>-6725.36</v>
          </cell>
          <cell r="E391">
            <v>-19937.73</v>
          </cell>
          <cell r="F391">
            <v>-12874.259999999997</v>
          </cell>
          <cell r="G391">
            <v>-14134.739999999993</v>
          </cell>
          <cell r="H391">
            <v>-2564.9499999999994</v>
          </cell>
          <cell r="I391">
            <v>645.80000000000007</v>
          </cell>
          <cell r="J391">
            <v>-2268.58</v>
          </cell>
          <cell r="K391">
            <v>-585.65999999999985</v>
          </cell>
          <cell r="L391">
            <v>-2479.7000000000016</v>
          </cell>
          <cell r="M391">
            <v>-1585.72</v>
          </cell>
          <cell r="N391">
            <v>-1789.92</v>
          </cell>
          <cell r="O391">
            <v>-438.80999999999995</v>
          </cell>
          <cell r="P391">
            <v>-2978.3000000000006</v>
          </cell>
          <cell r="Q391">
            <v>-3948.8399999999997</v>
          </cell>
          <cell r="R391">
            <v>-1474.0200000000002</v>
          </cell>
          <cell r="S391">
            <v>-1220.69</v>
          </cell>
          <cell r="T391">
            <v>135.68</v>
          </cell>
        </row>
        <row r="392">
          <cell r="A392">
            <v>61760</v>
          </cell>
          <cell r="B392" t="str">
            <v>DUNWOD</v>
          </cell>
          <cell r="C392" t="str">
            <v>DUNWOD</v>
          </cell>
          <cell r="D392">
            <v>-6818</v>
          </cell>
          <cell r="E392">
            <v>-20850.739999999998</v>
          </cell>
          <cell r="F392">
            <v>-13013.2</v>
          </cell>
          <cell r="G392">
            <v>-14252.910000000002</v>
          </cell>
          <cell r="H392">
            <v>-3037.6399999999994</v>
          </cell>
          <cell r="I392">
            <v>-1128.52</v>
          </cell>
          <cell r="J392">
            <v>-2294.06</v>
          </cell>
          <cell r="K392">
            <v>-959.09000000000015</v>
          </cell>
          <cell r="L392">
            <v>-2514.92</v>
          </cell>
          <cell r="M392">
            <v>-1610.1</v>
          </cell>
          <cell r="N392">
            <v>-1944.6500000000005</v>
          </cell>
          <cell r="O392">
            <v>-608.30999999999995</v>
          </cell>
          <cell r="P392">
            <v>-3773.190000000001</v>
          </cell>
          <cell r="Q392">
            <v>-4263.01</v>
          </cell>
          <cell r="R392">
            <v>-1587.9699999999996</v>
          </cell>
          <cell r="S392">
            <v>-1183.3399999999999</v>
          </cell>
          <cell r="T392">
            <v>167.39</v>
          </cell>
        </row>
        <row r="393">
          <cell r="A393">
            <v>61761</v>
          </cell>
          <cell r="B393" t="str">
            <v>N.Y.C.</v>
          </cell>
          <cell r="C393" t="str">
            <v>N.Y.C.</v>
          </cell>
          <cell r="D393">
            <v>-7198.5400000000009</v>
          </cell>
          <cell r="E393">
            <v>-21245.91</v>
          </cell>
          <cell r="F393">
            <v>-13434.42</v>
          </cell>
          <cell r="G393">
            <v>-15318.419999999996</v>
          </cell>
          <cell r="H393">
            <v>-3803.2000000000003</v>
          </cell>
          <cell r="I393">
            <v>-1120.83</v>
          </cell>
          <cell r="J393">
            <v>-2583.54</v>
          </cell>
          <cell r="K393">
            <v>-3456.39</v>
          </cell>
          <cell r="L393">
            <v>-2999.7199999999993</v>
          </cell>
          <cell r="M393">
            <v>-3333.5299999999993</v>
          </cell>
          <cell r="N393">
            <v>-5275.4299999999994</v>
          </cell>
          <cell r="O393">
            <v>-5518.4900000000016</v>
          </cell>
          <cell r="P393">
            <v>-5249.5000000000018</v>
          </cell>
          <cell r="Q393">
            <v>-7913.48</v>
          </cell>
          <cell r="R393">
            <v>-4412.93</v>
          </cell>
          <cell r="S393">
            <v>-2651.58</v>
          </cell>
          <cell r="T393">
            <v>-492.95</v>
          </cell>
        </row>
        <row r="394">
          <cell r="A394">
            <v>61762</v>
          </cell>
          <cell r="B394" t="str">
            <v>LONGIL</v>
          </cell>
          <cell r="C394" t="str">
            <v>LONGIL</v>
          </cell>
          <cell r="D394">
            <v>-12322.249999999998</v>
          </cell>
          <cell r="E394">
            <v>-22955.29</v>
          </cell>
          <cell r="F394">
            <v>-16655.510000000002</v>
          </cell>
          <cell r="G394">
            <v>-16637.36</v>
          </cell>
          <cell r="H394">
            <v>-7957.7899999999991</v>
          </cell>
          <cell r="I394">
            <v>-1876.89</v>
          </cell>
          <cell r="J394">
            <v>-2429.2499999999995</v>
          </cell>
          <cell r="K394">
            <v>-2215.52</v>
          </cell>
          <cell r="L394">
            <v>-18985.080000000002</v>
          </cell>
          <cell r="M394">
            <v>-5014.8300000000017</v>
          </cell>
          <cell r="N394">
            <v>-5241.26</v>
          </cell>
          <cell r="O394">
            <v>-5577.28</v>
          </cell>
          <cell r="P394">
            <v>-7137.0300000000016</v>
          </cell>
          <cell r="Q394">
            <v>-7902.3300000000017</v>
          </cell>
          <cell r="R394">
            <v>-5652.2199999999993</v>
          </cell>
          <cell r="S394">
            <v>-4222.2899999999991</v>
          </cell>
          <cell r="T394">
            <v>-2538.38</v>
          </cell>
        </row>
        <row r="395">
          <cell r="A395">
            <v>61844</v>
          </cell>
          <cell r="B395" t="str">
            <v>H Q</v>
          </cell>
          <cell r="C395" t="str">
            <v>H Q</v>
          </cell>
          <cell r="D395">
            <v>257.7</v>
          </cell>
          <cell r="E395">
            <v>103.08</v>
          </cell>
          <cell r="F395">
            <v>911.6</v>
          </cell>
          <cell r="G395">
            <v>572.59</v>
          </cell>
          <cell r="H395">
            <v>439.42000000000007</v>
          </cell>
          <cell r="I395">
            <v>1435.4899999999998</v>
          </cell>
          <cell r="J395">
            <v>63.15</v>
          </cell>
          <cell r="K395">
            <v>137.68</v>
          </cell>
          <cell r="L395">
            <v>37.059999999999981</v>
          </cell>
          <cell r="M395">
            <v>5.0199999999999996</v>
          </cell>
          <cell r="N395">
            <v>319.54000000000002</v>
          </cell>
          <cell r="O395">
            <v>287.81</v>
          </cell>
          <cell r="P395">
            <v>131.52000000000001</v>
          </cell>
          <cell r="Q395">
            <v>418.81000000000006</v>
          </cell>
          <cell r="R395">
            <v>312.65000000000003</v>
          </cell>
          <cell r="S395">
            <v>1217.8899999999999</v>
          </cell>
          <cell r="T395">
            <v>59.339999999999982</v>
          </cell>
        </row>
        <row r="396">
          <cell r="A396">
            <v>61845</v>
          </cell>
          <cell r="B396" t="str">
            <v>NPX</v>
          </cell>
          <cell r="C396" t="str">
            <v>NPX</v>
          </cell>
          <cell r="D396">
            <v>-7735.36</v>
          </cell>
          <cell r="E396">
            <v>-22308.359999999997</v>
          </cell>
          <cell r="F396">
            <v>-13513.750000000002</v>
          </cell>
          <cell r="G396">
            <v>-12374.25</v>
          </cell>
          <cell r="H396">
            <v>-2688.9900000000011</v>
          </cell>
          <cell r="I396">
            <v>-660.39999999999986</v>
          </cell>
          <cell r="J396">
            <v>-2745.0099999999993</v>
          </cell>
          <cell r="K396">
            <v>-692.97000000000014</v>
          </cell>
          <cell r="L396">
            <v>-2982.3799999999997</v>
          </cell>
          <cell r="M396">
            <v>-2256.6800000000007</v>
          </cell>
          <cell r="N396">
            <v>-2934.4800000000005</v>
          </cell>
          <cell r="O396">
            <v>-1443.85</v>
          </cell>
          <cell r="P396">
            <v>-3362.6299999999987</v>
          </cell>
          <cell r="Q396">
            <v>-2118.15</v>
          </cell>
          <cell r="R396">
            <v>-691.43000000000006</v>
          </cell>
          <cell r="S396">
            <v>-1345.96</v>
          </cell>
          <cell r="T396">
            <v>64.47</v>
          </cell>
        </row>
        <row r="397">
          <cell r="A397">
            <v>61846</v>
          </cell>
          <cell r="B397" t="str">
            <v>O H</v>
          </cell>
          <cell r="C397" t="str">
            <v>O H</v>
          </cell>
          <cell r="D397">
            <v>-1007.5499999999997</v>
          </cell>
          <cell r="E397">
            <v>-2027.95</v>
          </cell>
          <cell r="F397">
            <v>-1199.6599999999999</v>
          </cell>
          <cell r="G397">
            <v>284.50000000000006</v>
          </cell>
          <cell r="H397">
            <v>-108.27999999999999</v>
          </cell>
          <cell r="I397">
            <v>260.38</v>
          </cell>
          <cell r="J397">
            <v>-307.04000000000002</v>
          </cell>
          <cell r="K397">
            <v>-51.27000000000001</v>
          </cell>
          <cell r="L397">
            <v>-365.56999999999994</v>
          </cell>
          <cell r="M397">
            <v>-219.65999999999997</v>
          </cell>
          <cell r="N397">
            <v>-291.54999999999995</v>
          </cell>
          <cell r="O397">
            <v>-58.369999999999983</v>
          </cell>
          <cell r="P397">
            <v>158.31000000000006</v>
          </cell>
          <cell r="Q397">
            <v>-62.95000000000001</v>
          </cell>
          <cell r="R397">
            <v>-52.550000000000026</v>
          </cell>
          <cell r="S397">
            <v>266.48</v>
          </cell>
          <cell r="T397">
            <v>66.78</v>
          </cell>
        </row>
        <row r="398">
          <cell r="A398">
            <v>61847</v>
          </cell>
          <cell r="B398" t="str">
            <v>PJM</v>
          </cell>
          <cell r="C398" t="str">
            <v>PJM</v>
          </cell>
          <cell r="D398">
            <v>-1307.9000000000001</v>
          </cell>
          <cell r="E398">
            <v>-4218.71</v>
          </cell>
          <cell r="F398">
            <v>-3345.6299999999997</v>
          </cell>
          <cell r="G398">
            <v>-3989.8500000000008</v>
          </cell>
          <cell r="H398">
            <v>3186.75</v>
          </cell>
          <cell r="I398">
            <v>5541.5000000000009</v>
          </cell>
          <cell r="J398">
            <v>5689.7499999999991</v>
          </cell>
          <cell r="K398">
            <v>1056.3600000000001</v>
          </cell>
          <cell r="L398">
            <v>110.11999999999986</v>
          </cell>
          <cell r="M398">
            <v>521.75</v>
          </cell>
          <cell r="N398">
            <v>-297.62</v>
          </cell>
          <cell r="O398">
            <v>-14.580000000000013</v>
          </cell>
          <cell r="P398">
            <v>842.15999999999985</v>
          </cell>
          <cell r="Q398">
            <v>-356.38000000000005</v>
          </cell>
          <cell r="R398">
            <v>-115.26999999999998</v>
          </cell>
          <cell r="S398">
            <v>-62.840000000000011</v>
          </cell>
          <cell r="T398">
            <v>167.76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78"/>
  <sheetViews>
    <sheetView zoomScaleNormal="100" zoomScaleSheetLayoutView="100" workbookViewId="0">
      <selection activeCell="Y663" sqref="Y663"/>
    </sheetView>
  </sheetViews>
  <sheetFormatPr defaultRowHeight="12.75" x14ac:dyDescent="0.2"/>
  <cols>
    <col min="1" max="1" width="7.85546875" style="5" bestFit="1" customWidth="1"/>
    <col min="2" max="2" width="18.7109375" style="5" customWidth="1"/>
    <col min="3" max="3" width="8.7109375" style="5" customWidth="1"/>
    <col min="4" max="4" width="10" style="5" bestFit="1" customWidth="1"/>
    <col min="5" max="5" width="18.7109375" style="5" customWidth="1"/>
    <col min="6" max="6" width="8.7109375" style="5" customWidth="1"/>
    <col min="7" max="7" width="5.28515625" style="5" bestFit="1" customWidth="1"/>
    <col min="8" max="8" width="10.85546875" style="5" bestFit="1" customWidth="1"/>
    <col min="9" max="10" width="12" style="5" bestFit="1" customWidth="1"/>
    <col min="11" max="11" width="3.28515625" style="5" customWidth="1"/>
    <col min="12" max="12" width="15" style="5" bestFit="1" customWidth="1"/>
    <col min="13" max="18" width="9.140625" style="5" hidden="1" customWidth="1"/>
    <col min="19" max="16384" width="9.140625" style="5"/>
  </cols>
  <sheetData>
    <row r="1" spans="1:24" ht="18.75" x14ac:dyDescent="0.3">
      <c r="A1" s="31" t="s">
        <v>114</v>
      </c>
      <c r="J1" s="19" t="s">
        <v>108</v>
      </c>
      <c r="L1" s="19" t="s">
        <v>109</v>
      </c>
    </row>
    <row r="2" spans="1:24" ht="16.5" thickBot="1" x14ac:dyDescent="0.3">
      <c r="F2" s="33" t="s">
        <v>107</v>
      </c>
      <c r="J2" s="17">
        <f>+J15+J41+J85+J140+J194</f>
        <v>-132388.9000000002</v>
      </c>
      <c r="K2" s="7"/>
      <c r="L2" s="17">
        <f>+L15+L41+L85+L140+L194</f>
        <v>4115672.8099999991</v>
      </c>
    </row>
    <row r="3" spans="1:24" ht="19.5" thickTop="1" x14ac:dyDescent="0.3">
      <c r="C3" s="31"/>
      <c r="J3" s="32"/>
      <c r="K3" s="7"/>
      <c r="L3" s="32"/>
    </row>
    <row r="4" spans="1:24" customFormat="1" x14ac:dyDescent="0.2">
      <c r="A4" s="11" t="s">
        <v>94</v>
      </c>
      <c r="B4" s="1"/>
      <c r="C4" s="7"/>
      <c r="D4" s="9"/>
      <c r="E4" s="8"/>
      <c r="F4" s="9"/>
      <c r="G4" s="7"/>
      <c r="H4" s="7"/>
      <c r="I4" s="10"/>
      <c r="J4" s="6"/>
      <c r="K4" s="10"/>
    </row>
    <row r="5" spans="1:24" customFormat="1" x14ac:dyDescent="0.2">
      <c r="A5" s="3" t="s">
        <v>0</v>
      </c>
      <c r="B5" s="2"/>
      <c r="C5" s="2"/>
      <c r="D5" s="3" t="s">
        <v>1</v>
      </c>
      <c r="E5" s="2"/>
      <c r="F5" s="15"/>
      <c r="G5" s="34" t="s">
        <v>2</v>
      </c>
      <c r="H5" s="15" t="s">
        <v>3</v>
      </c>
      <c r="I5" s="13" t="s">
        <v>4</v>
      </c>
      <c r="J5" s="13" t="s">
        <v>5</v>
      </c>
      <c r="K5" s="4"/>
      <c r="L5" s="2" t="s">
        <v>95</v>
      </c>
    </row>
    <row r="6" spans="1:24" customFormat="1" x14ac:dyDescent="0.2">
      <c r="A6" s="8">
        <v>23512</v>
      </c>
      <c r="B6" s="1" t="s">
        <v>46</v>
      </c>
      <c r="C6" s="7" t="s">
        <v>30</v>
      </c>
      <c r="D6" s="8">
        <v>23786</v>
      </c>
      <c r="E6" s="1" t="s">
        <v>55</v>
      </c>
      <c r="F6" s="7" t="s">
        <v>30</v>
      </c>
      <c r="G6" s="12">
        <v>1</v>
      </c>
      <c r="H6" s="12"/>
      <c r="I6" s="6">
        <v>-25667.98</v>
      </c>
      <c r="J6" s="6">
        <f>+G6*I6</f>
        <v>-25667.98</v>
      </c>
      <c r="L6" s="6">
        <f>+SUM(M6:X6)</f>
        <v>-31366.47</v>
      </c>
      <c r="M6" s="1">
        <f>VLOOKUP($A6,[1]Congest!$A$1:$T$65536,COLUMN([1]Congest!I$1:I$65536),FALSE)-VLOOKUP($D6,[1]Congest!$A$1:$T$65536,COLUMN([1]Congest!I$1:I$65536),FALSE)</f>
        <v>-132.25</v>
      </c>
      <c r="N6" s="1">
        <f>VLOOKUP($A6,[1]Congest!$A$1:$T$65536,COLUMN([1]Congest!J$1:J$65536),FALSE)-VLOOKUP($D6,[1]Congest!$A$1:$T$65536,COLUMN([1]Congest!J$1:J$65536),FALSE)</f>
        <v>-589.99000000000024</v>
      </c>
      <c r="O6" s="1">
        <f>VLOOKUP($A6,[1]Congest!$A$1:$T$65536,COLUMN([1]Congest!K$1:K$65536),FALSE)-VLOOKUP($D6,[1]Congest!$A$1:$T$65536,COLUMN([1]Congest!K$1:K$65536),FALSE)</f>
        <v>-5287.41</v>
      </c>
      <c r="P6" s="1">
        <f>VLOOKUP($A6,[1]Congest!$A$1:$T$65536,COLUMN([1]Congest!L$1:L$65536),FALSE)-VLOOKUP($D6,[1]Congest!$A$1:$T$65536,COLUMN([1]Congest!L$1:L$65536),FALSE)</f>
        <v>227.10000000000082</v>
      </c>
      <c r="Q6" s="1">
        <f>VLOOKUP($A6,[1]Congest!$A$1:$T$65536,COLUMN([1]Congest!M$1:M$65536),FALSE)-VLOOKUP($D6,[1]Congest!$A$1:$T$65536,COLUMN([1]Congest!M$1:M$65536),FALSE)</f>
        <v>-2949.9700000000003</v>
      </c>
      <c r="R6" s="1">
        <f>VLOOKUP($A6,[1]Congest!$A$1:$T$65536,COLUMN([1]Congest!N$1:N$65536),FALSE)-VLOOKUP($D6,[1]Congest!$A$1:$T$65536,COLUMN([1]Congest!N$1:N$65536),FALSE)</f>
        <v>-71.300000000001091</v>
      </c>
      <c r="S6" s="1">
        <f>VLOOKUP($A6,[1]Congest!$A$1:$T$65536,COLUMN([1]Congest!O$1:O$65536),FALSE)-VLOOKUP($D6,[1]Congest!$A$1:$T$65536,COLUMN([1]Congest!O$1:O$65536),FALSE)</f>
        <v>-1170</v>
      </c>
      <c r="T6" s="1">
        <f>VLOOKUP($A6,[1]Congest!$A$1:$T$65536,COLUMN([1]Congest!P$1:P$65536),FALSE)-VLOOKUP($D6,[1]Congest!$A$1:$T$65536,COLUMN([1]Congest!P$1:P$65536),FALSE)</f>
        <v>-2630.2199999999975</v>
      </c>
      <c r="U6" s="1">
        <f>VLOOKUP($A6,[1]Congest!$A$1:$T$65536,COLUMN([1]Congest!Q$1:Q$65536),FALSE)-VLOOKUP($D6,[1]Congest!$A$1:$T$65536,COLUMN([1]Congest!Q$1:Q$65536),FALSE)</f>
        <v>-7119.4899999999989</v>
      </c>
      <c r="V6" s="1">
        <f>VLOOKUP($A6,[1]Congest!$A$1:$T$65536,COLUMN([1]Congest!R$1:R$65536),FALSE)-VLOOKUP($D6,[1]Congest!$A$1:$T$65536,COLUMN([1]Congest!R$1:R$65536),FALSE)</f>
        <v>-6524.0800000000008</v>
      </c>
      <c r="W6" s="1">
        <f>VLOOKUP($A6,[1]Congest!$A$1:$T$65536,COLUMN([1]Congest!S$1:S$65536),FALSE)-VLOOKUP($D6,[1]Congest!$A$1:$T$65536,COLUMN([1]Congest!S$1:S$65536),FALSE)</f>
        <v>-3596.9300000000003</v>
      </c>
      <c r="X6" s="1">
        <f>VLOOKUP($A6,[1]Congest!$A$1:$T$65536,COLUMN([1]Congest!T$1:T$65536),FALSE)-VLOOKUP($D6,[1]Congest!$A$1:$T$65536,COLUMN([1]Congest!T$1:T$65536),FALSE)</f>
        <v>-1521.9300000000003</v>
      </c>
    </row>
    <row r="7" spans="1:24" customFormat="1" x14ac:dyDescent="0.2">
      <c r="A7" s="8">
        <v>23770</v>
      </c>
      <c r="B7" s="1" t="s">
        <v>88</v>
      </c>
      <c r="C7" s="7" t="s">
        <v>30</v>
      </c>
      <c r="D7" s="8">
        <v>23786</v>
      </c>
      <c r="E7" s="1" t="s">
        <v>55</v>
      </c>
      <c r="F7" s="7" t="s">
        <v>30</v>
      </c>
      <c r="G7" s="12">
        <v>3</v>
      </c>
      <c r="H7" s="12"/>
      <c r="I7" s="6">
        <v>-25698.65</v>
      </c>
      <c r="J7" s="6">
        <f>+G7*I7</f>
        <v>-77095.950000000012</v>
      </c>
      <c r="L7" s="6">
        <f>+SUM(M7:X7)</f>
        <v>-31391.73</v>
      </c>
      <c r="M7" s="1">
        <f>VLOOKUP($A7,[1]Congest!$A$1:$T$65536,COLUMN([1]Congest!I$1:I$65536),FALSE)-VLOOKUP($D7,[1]Congest!$A$1:$T$65536,COLUMN([1]Congest!I$1:I$65536),FALSE)</f>
        <v>-132.25</v>
      </c>
      <c r="N7" s="1">
        <f>VLOOKUP($A7,[1]Congest!$A$1:$T$65536,COLUMN([1]Congest!J$1:J$65536),FALSE)-VLOOKUP($D7,[1]Congest!$A$1:$T$65536,COLUMN([1]Congest!J$1:J$65536),FALSE)</f>
        <v>-615.25</v>
      </c>
      <c r="O7" s="1">
        <f>VLOOKUP($A7,[1]Congest!$A$1:$T$65536,COLUMN([1]Congest!K$1:K$65536),FALSE)-VLOOKUP($D7,[1]Congest!$A$1:$T$65536,COLUMN([1]Congest!K$1:K$65536),FALSE)</f>
        <v>-5287.41</v>
      </c>
      <c r="P7" s="1">
        <f>VLOOKUP($A7,[1]Congest!$A$1:$T$65536,COLUMN([1]Congest!L$1:L$65536),FALSE)-VLOOKUP($D7,[1]Congest!$A$1:$T$65536,COLUMN([1]Congest!L$1:L$65536),FALSE)</f>
        <v>227.10000000000082</v>
      </c>
      <c r="Q7" s="1">
        <f>VLOOKUP($A7,[1]Congest!$A$1:$T$65536,COLUMN([1]Congest!M$1:M$65536),FALSE)-VLOOKUP($D7,[1]Congest!$A$1:$T$65536,COLUMN([1]Congest!M$1:M$65536),FALSE)</f>
        <v>-2949.9700000000003</v>
      </c>
      <c r="R7" s="1">
        <f>VLOOKUP($A7,[1]Congest!$A$1:$T$65536,COLUMN([1]Congest!N$1:N$65536),FALSE)-VLOOKUP($D7,[1]Congest!$A$1:$T$65536,COLUMN([1]Congest!N$1:N$65536),FALSE)</f>
        <v>-71.300000000001091</v>
      </c>
      <c r="S7" s="1">
        <f>VLOOKUP($A7,[1]Congest!$A$1:$T$65536,COLUMN([1]Congest!O$1:O$65536),FALSE)-VLOOKUP($D7,[1]Congest!$A$1:$T$65536,COLUMN([1]Congest!O$1:O$65536),FALSE)</f>
        <v>-1170</v>
      </c>
      <c r="T7" s="1">
        <f>VLOOKUP($A7,[1]Congest!$A$1:$T$65536,COLUMN([1]Congest!P$1:P$65536),FALSE)-VLOOKUP($D7,[1]Congest!$A$1:$T$65536,COLUMN([1]Congest!P$1:P$65536),FALSE)</f>
        <v>-2630.2199999999975</v>
      </c>
      <c r="U7" s="1">
        <f>VLOOKUP($A7,[1]Congest!$A$1:$T$65536,COLUMN([1]Congest!Q$1:Q$65536),FALSE)-VLOOKUP($D7,[1]Congest!$A$1:$T$65536,COLUMN([1]Congest!Q$1:Q$65536),FALSE)</f>
        <v>-7119.4899999999989</v>
      </c>
      <c r="V7" s="1">
        <f>VLOOKUP($A7,[1]Congest!$A$1:$T$65536,COLUMN([1]Congest!R$1:R$65536),FALSE)-VLOOKUP($D7,[1]Congest!$A$1:$T$65536,COLUMN([1]Congest!R$1:R$65536),FALSE)</f>
        <v>-6524.0800000000008</v>
      </c>
      <c r="W7" s="1">
        <f>VLOOKUP($A7,[1]Congest!$A$1:$T$65536,COLUMN([1]Congest!S$1:S$65536),FALSE)-VLOOKUP($D7,[1]Congest!$A$1:$T$65536,COLUMN([1]Congest!S$1:S$65536),FALSE)</f>
        <v>-3596.9300000000003</v>
      </c>
      <c r="X7" s="1">
        <f>VLOOKUP($A7,[1]Congest!$A$1:$T$65536,COLUMN([1]Congest!T$1:T$65536),FALSE)-VLOOKUP($D7,[1]Congest!$A$1:$T$65536,COLUMN([1]Congest!T$1:T$65536),FALSE)</f>
        <v>-1521.9300000000003</v>
      </c>
    </row>
    <row r="8" spans="1:24" customFormat="1" x14ac:dyDescent="0.2">
      <c r="A8" s="8">
        <v>24261</v>
      </c>
      <c r="B8" s="1" t="s">
        <v>89</v>
      </c>
      <c r="C8" s="7" t="s">
        <v>30</v>
      </c>
      <c r="D8" s="8">
        <v>23786</v>
      </c>
      <c r="E8" s="1" t="s">
        <v>55</v>
      </c>
      <c r="F8" s="7" t="s">
        <v>30</v>
      </c>
      <c r="G8" s="12">
        <v>2</v>
      </c>
      <c r="H8" s="12"/>
      <c r="I8" s="6">
        <v>-1319</v>
      </c>
      <c r="J8" s="6">
        <f>+G8*I8</f>
        <v>-2638</v>
      </c>
      <c r="L8" s="6">
        <f>+SUM(M8:X8)</f>
        <v>-3598.7400000000016</v>
      </c>
      <c r="M8" s="1">
        <f>VLOOKUP($A8,[1]Congest!$A$1:$T$65536,COLUMN([1]Congest!I$1:I$65536),FALSE)-VLOOKUP($D8,[1]Congest!$A$1:$T$65536,COLUMN([1]Congest!I$1:I$65536),FALSE)</f>
        <v>1.5</v>
      </c>
      <c r="N8" s="1">
        <f>VLOOKUP($A8,[1]Congest!$A$1:$T$65536,COLUMN([1]Congest!J$1:J$65536),FALSE)-VLOOKUP($D8,[1]Congest!$A$1:$T$65536,COLUMN([1]Congest!J$1:J$65536),FALSE)</f>
        <v>3.8400000000001455</v>
      </c>
      <c r="O8" s="1">
        <f>VLOOKUP($A8,[1]Congest!$A$1:$T$65536,COLUMN([1]Congest!K$1:K$65536),FALSE)-VLOOKUP($D8,[1]Congest!$A$1:$T$65536,COLUMN([1]Congest!K$1:K$65536),FALSE)</f>
        <v>60.870000000000118</v>
      </c>
      <c r="P8" s="1">
        <f>VLOOKUP($A8,[1]Congest!$A$1:$T$65536,COLUMN([1]Congest!L$1:L$65536),FALSE)-VLOOKUP($D8,[1]Congest!$A$1:$T$65536,COLUMN([1]Congest!L$1:L$65536),FALSE)</f>
        <v>0</v>
      </c>
      <c r="Q8" s="1">
        <f>VLOOKUP($A8,[1]Congest!$A$1:$T$65536,COLUMN([1]Congest!M$1:M$65536),FALSE)-VLOOKUP($D8,[1]Congest!$A$1:$T$65536,COLUMN([1]Congest!M$1:M$65536),FALSE)</f>
        <v>-4.680000000000291</v>
      </c>
      <c r="R8" s="1">
        <f>VLOOKUP($A8,[1]Congest!$A$1:$T$65536,COLUMN([1]Congest!N$1:N$65536),FALSE)-VLOOKUP($D8,[1]Congest!$A$1:$T$65536,COLUMN([1]Congest!N$1:N$65536),FALSE)</f>
        <v>0</v>
      </c>
      <c r="S8" s="1">
        <f>VLOOKUP($A8,[1]Congest!$A$1:$T$65536,COLUMN([1]Congest!O$1:O$65536),FALSE)-VLOOKUP($D8,[1]Congest!$A$1:$T$65536,COLUMN([1]Congest!O$1:O$65536),FALSE)</f>
        <v>561.72000000000025</v>
      </c>
      <c r="T8" s="1">
        <f>VLOOKUP($A8,[1]Congest!$A$1:$T$65536,COLUMN([1]Congest!P$1:P$65536),FALSE)-VLOOKUP($D8,[1]Congest!$A$1:$T$65536,COLUMN([1]Congest!P$1:P$65536),FALSE)</f>
        <v>-329.22000000000116</v>
      </c>
      <c r="U8" s="1">
        <f>VLOOKUP($A8,[1]Congest!$A$1:$T$65536,COLUMN([1]Congest!Q$1:Q$65536),FALSE)-VLOOKUP($D8,[1]Congest!$A$1:$T$65536,COLUMN([1]Congest!Q$1:Q$65536),FALSE)</f>
        <v>0</v>
      </c>
      <c r="V8" s="1">
        <f>VLOOKUP($A8,[1]Congest!$A$1:$T$65536,COLUMN([1]Congest!R$1:R$65536),FALSE)-VLOOKUP($D8,[1]Congest!$A$1:$T$65536,COLUMN([1]Congest!R$1:R$65536),FALSE)</f>
        <v>-422.46000000000026</v>
      </c>
      <c r="W8" s="1">
        <f>VLOOKUP($A8,[1]Congest!$A$1:$T$65536,COLUMN([1]Congest!S$1:S$65536),FALSE)-VLOOKUP($D8,[1]Congest!$A$1:$T$65536,COLUMN([1]Congest!S$1:S$65536),FALSE)</f>
        <v>-2207.5900000000006</v>
      </c>
      <c r="X8" s="1">
        <f>VLOOKUP($A8,[1]Congest!$A$1:$T$65536,COLUMN([1]Congest!T$1:T$65536),FALSE)-VLOOKUP($D8,[1]Congest!$A$1:$T$65536,COLUMN([1]Congest!T$1:T$65536),FALSE)</f>
        <v>-1262.72</v>
      </c>
    </row>
    <row r="9" spans="1:24" customFormat="1" x14ac:dyDescent="0.2">
      <c r="A9" s="8">
        <v>61756</v>
      </c>
      <c r="B9" s="1" t="s">
        <v>22</v>
      </c>
      <c r="C9" s="7" t="s">
        <v>22</v>
      </c>
      <c r="D9" s="8">
        <v>23777</v>
      </c>
      <c r="E9" s="1" t="s">
        <v>79</v>
      </c>
      <c r="F9" s="7" t="s">
        <v>22</v>
      </c>
      <c r="G9" s="12">
        <v>20</v>
      </c>
      <c r="H9" s="12"/>
      <c r="I9" s="6">
        <v>-1640.25</v>
      </c>
      <c r="J9" s="6">
        <f>+G9*I9</f>
        <v>-32805</v>
      </c>
      <c r="L9" s="6">
        <f>+SUM(M9:X9)</f>
        <v>-153.15999999999997</v>
      </c>
      <c r="M9" s="1">
        <f>VLOOKUP($A9,[1]Congest!$A$1:$T$65536,COLUMN([1]Congest!I$1:I$65536),FALSE)-VLOOKUP($D9,[1]Congest!$A$1:$T$65536,COLUMN([1]Congest!I$1:I$65536),FALSE)</f>
        <v>-0.85999999999999943</v>
      </c>
      <c r="N9" s="1">
        <f>VLOOKUP($A9,[1]Congest!$A$1:$T$65536,COLUMN([1]Congest!J$1:J$65536),FALSE)-VLOOKUP($D9,[1]Congest!$A$1:$T$65536,COLUMN([1]Congest!J$1:J$65536),FALSE)</f>
        <v>-7.4099999999999966</v>
      </c>
      <c r="O9" s="1">
        <f>VLOOKUP($A9,[1]Congest!$A$1:$T$65536,COLUMN([1]Congest!K$1:K$65536),FALSE)-VLOOKUP($D9,[1]Congest!$A$1:$T$65536,COLUMN([1]Congest!K$1:K$65536),FALSE)</f>
        <v>8.1799999999999855</v>
      </c>
      <c r="P9" s="1">
        <f>VLOOKUP($A9,[1]Congest!$A$1:$T$65536,COLUMN([1]Congest!L$1:L$65536),FALSE)-VLOOKUP($D9,[1]Congest!$A$1:$T$65536,COLUMN([1]Congest!L$1:L$65536),FALSE)</f>
        <v>-9.9200000000000159</v>
      </c>
      <c r="Q9" s="1">
        <f>VLOOKUP($A9,[1]Congest!$A$1:$T$65536,COLUMN([1]Congest!M$1:M$65536),FALSE)-VLOOKUP($D9,[1]Congest!$A$1:$T$65536,COLUMN([1]Congest!M$1:M$65536),FALSE)</f>
        <v>-0.17000000000000881</v>
      </c>
      <c r="R9" s="1">
        <f>VLOOKUP($A9,[1]Congest!$A$1:$T$65536,COLUMN([1]Congest!N$1:N$65536),FALSE)-VLOOKUP($D9,[1]Congest!$A$1:$T$65536,COLUMN([1]Congest!N$1:N$65536),FALSE)</f>
        <v>-12.469999999999999</v>
      </c>
      <c r="S9" s="1">
        <f>VLOOKUP($A9,[1]Congest!$A$1:$T$65536,COLUMN([1]Congest!O$1:O$65536),FALSE)-VLOOKUP($D9,[1]Congest!$A$1:$T$65536,COLUMN([1]Congest!O$1:O$65536),FALSE)</f>
        <v>2.4299999999999979</v>
      </c>
      <c r="T9" s="1">
        <f>VLOOKUP($A9,[1]Congest!$A$1:$T$65536,COLUMN([1]Congest!P$1:P$65536),FALSE)-VLOOKUP($D9,[1]Congest!$A$1:$T$65536,COLUMN([1]Congest!P$1:P$65536),FALSE)</f>
        <v>-17.649999999999977</v>
      </c>
      <c r="U9" s="1">
        <f>VLOOKUP($A9,[1]Congest!$A$1:$T$65536,COLUMN([1]Congest!Q$1:Q$65536),FALSE)-VLOOKUP($D9,[1]Congest!$A$1:$T$65536,COLUMN([1]Congest!Q$1:Q$65536),FALSE)</f>
        <v>-96.72999999999999</v>
      </c>
      <c r="V9" s="1">
        <f>VLOOKUP($A9,[1]Congest!$A$1:$T$65536,COLUMN([1]Congest!R$1:R$65536),FALSE)-VLOOKUP($D9,[1]Congest!$A$1:$T$65536,COLUMN([1]Congest!R$1:R$65536),FALSE)</f>
        <v>-13.82</v>
      </c>
      <c r="W9" s="1">
        <f>VLOOKUP($A9,[1]Congest!$A$1:$T$65536,COLUMN([1]Congest!S$1:S$65536),FALSE)-VLOOKUP($D9,[1]Congest!$A$1:$T$65536,COLUMN([1]Congest!S$1:S$65536),FALSE)</f>
        <v>-4.8699999999999903</v>
      </c>
      <c r="X9" s="1">
        <f>VLOOKUP($A9,[1]Congest!$A$1:$T$65536,COLUMN([1]Congest!T$1:T$65536),FALSE)-VLOOKUP($D9,[1]Congest!$A$1:$T$65536,COLUMN([1]Congest!T$1:T$65536),FALSE)</f>
        <v>0.13</v>
      </c>
    </row>
    <row r="10" spans="1:24" customFormat="1" x14ac:dyDescent="0.2">
      <c r="A10" s="8">
        <v>61847</v>
      </c>
      <c r="B10" s="1" t="s">
        <v>41</v>
      </c>
      <c r="C10" s="7" t="s">
        <v>41</v>
      </c>
      <c r="D10" s="8">
        <v>23565</v>
      </c>
      <c r="E10" s="1" t="s">
        <v>90</v>
      </c>
      <c r="F10" s="7" t="s">
        <v>12</v>
      </c>
      <c r="G10" s="12">
        <v>20</v>
      </c>
      <c r="H10" s="12"/>
      <c r="I10" s="6">
        <v>-444.36</v>
      </c>
      <c r="J10" s="6">
        <f>+G10*I10</f>
        <v>-8887.2000000000007</v>
      </c>
      <c r="L10" s="6">
        <f>+SUM(M10:X10)</f>
        <v>15601.439999999999</v>
      </c>
      <c r="M10" s="1">
        <f>VLOOKUP($A10,[1]Congest!$A$1:$T$65536,COLUMN([1]Congest!I$1:I$65536),FALSE)-VLOOKUP($D10,[1]Congest!$A$1:$T$65536,COLUMN([1]Congest!I$1:I$65536),FALSE)</f>
        <v>5415.3600000000006</v>
      </c>
      <c r="N10" s="1">
        <f>VLOOKUP($A10,[1]Congest!$A$1:$T$65536,COLUMN([1]Congest!J$1:J$65536),FALSE)-VLOOKUP($D10,[1]Congest!$A$1:$T$65536,COLUMN([1]Congest!J$1:J$65536),FALSE)</f>
        <v>6084.0199999999986</v>
      </c>
      <c r="O10" s="1">
        <f>VLOOKUP($A10,[1]Congest!$A$1:$T$65536,COLUMN([1]Congest!K$1:K$65536),FALSE)-VLOOKUP($D10,[1]Congest!$A$1:$T$65536,COLUMN([1]Congest!K$1:K$65536),FALSE)</f>
        <v>1187.8100000000002</v>
      </c>
      <c r="P10" s="1">
        <f>VLOOKUP($A10,[1]Congest!$A$1:$T$65536,COLUMN([1]Congest!L$1:L$65536),FALSE)-VLOOKUP($D10,[1]Congest!$A$1:$T$65536,COLUMN([1]Congest!L$1:L$65536),FALSE)</f>
        <v>586.91999999999985</v>
      </c>
      <c r="Q10" s="1">
        <f>VLOOKUP($A10,[1]Congest!$A$1:$T$65536,COLUMN([1]Congest!M$1:M$65536),FALSE)-VLOOKUP($D10,[1]Congest!$A$1:$T$65536,COLUMN([1]Congest!M$1:M$65536),FALSE)</f>
        <v>800.42000000000007</v>
      </c>
      <c r="R10" s="1">
        <f>VLOOKUP($A10,[1]Congest!$A$1:$T$65536,COLUMN([1]Congest!N$1:N$65536),FALSE)-VLOOKUP($D10,[1]Congest!$A$1:$T$65536,COLUMN([1]Congest!N$1:N$65536),FALSE)</f>
        <v>56.45999999999998</v>
      </c>
      <c r="S10" s="1">
        <f>VLOOKUP($A10,[1]Congest!$A$1:$T$65536,COLUMN([1]Congest!O$1:O$65536),FALSE)-VLOOKUP($D10,[1]Congest!$A$1:$T$65536,COLUMN([1]Congest!O$1:O$65536),FALSE)</f>
        <v>72.509999999999962</v>
      </c>
      <c r="T10" s="1">
        <f>VLOOKUP($A10,[1]Congest!$A$1:$T$65536,COLUMN([1]Congest!P$1:P$65536),FALSE)-VLOOKUP($D10,[1]Congest!$A$1:$T$65536,COLUMN([1]Congest!P$1:P$65536),FALSE)</f>
        <v>1029.04</v>
      </c>
      <c r="U10" s="1">
        <f>VLOOKUP($A10,[1]Congest!$A$1:$T$65536,COLUMN([1]Congest!Q$1:Q$65536),FALSE)-VLOOKUP($D10,[1]Congest!$A$1:$T$65536,COLUMN([1]Congest!Q$1:Q$65536),FALSE)</f>
        <v>-169.13000000000002</v>
      </c>
      <c r="V10" s="1">
        <f>VLOOKUP($A10,[1]Congest!$A$1:$T$65536,COLUMN([1]Congest!R$1:R$65536),FALSE)-VLOOKUP($D10,[1]Congest!$A$1:$T$65536,COLUMN([1]Congest!R$1:R$65536),FALSE)</f>
        <v>-9.8899999999999721</v>
      </c>
      <c r="W10" s="1">
        <f>VLOOKUP($A10,[1]Congest!$A$1:$T$65536,COLUMN([1]Congest!S$1:S$65536),FALSE)-VLOOKUP($D10,[1]Congest!$A$1:$T$65536,COLUMN([1]Congest!S$1:S$65536),FALSE)</f>
        <v>380.15999999999991</v>
      </c>
      <c r="X10" s="1">
        <f>VLOOKUP($A10,[1]Congest!$A$1:$T$65536,COLUMN([1]Congest!T$1:T$65536),FALSE)-VLOOKUP($D10,[1]Congest!$A$1:$T$65536,COLUMN([1]Congest!T$1:T$65536),FALSE)</f>
        <v>167.76</v>
      </c>
    </row>
    <row r="11" spans="1:24" customFormat="1" x14ac:dyDescent="0.2">
      <c r="A11" s="11" t="s">
        <v>93</v>
      </c>
      <c r="B11" s="1"/>
      <c r="C11" s="7"/>
      <c r="D11" s="9"/>
      <c r="E11" s="8"/>
      <c r="F11" s="9"/>
      <c r="G11" s="7"/>
      <c r="H11" s="7"/>
      <c r="I11" s="10"/>
      <c r="J11" s="6"/>
      <c r="K11" s="10"/>
    </row>
    <row r="12" spans="1:24" customFormat="1" x14ac:dyDescent="0.2">
      <c r="A12" s="3" t="s">
        <v>0</v>
      </c>
      <c r="B12" s="2"/>
      <c r="C12" s="2"/>
      <c r="D12" s="3" t="s">
        <v>1</v>
      </c>
      <c r="E12" s="2"/>
      <c r="F12" s="15"/>
      <c r="G12" s="34" t="s">
        <v>2</v>
      </c>
      <c r="H12" s="15" t="s">
        <v>3</v>
      </c>
      <c r="I12" s="13" t="s">
        <v>4</v>
      </c>
      <c r="J12" s="13" t="s">
        <v>5</v>
      </c>
      <c r="K12" s="4"/>
      <c r="L12" s="2" t="s">
        <v>96</v>
      </c>
    </row>
    <row r="13" spans="1:24" customFormat="1" x14ac:dyDescent="0.2">
      <c r="A13" s="8">
        <v>23606</v>
      </c>
      <c r="B13" s="1" t="s">
        <v>91</v>
      </c>
      <c r="C13" s="7" t="s">
        <v>19</v>
      </c>
      <c r="D13" s="8">
        <v>23760</v>
      </c>
      <c r="E13" s="1" t="s">
        <v>65</v>
      </c>
      <c r="F13" s="7" t="s">
        <v>12</v>
      </c>
      <c r="G13" s="12">
        <v>40</v>
      </c>
      <c r="H13" s="12"/>
      <c r="I13" s="6">
        <v>-1477.75</v>
      </c>
      <c r="J13" s="6">
        <f>+G13*I13</f>
        <v>-59110</v>
      </c>
      <c r="L13" s="6">
        <f>2*SUM(M13:X13)</f>
        <v>-851.43999999999971</v>
      </c>
      <c r="M13" s="1">
        <f>VLOOKUP($A13,[1]Congest!$A$1:$T$65536,COLUMN([1]Congest!I$1:I$65536),FALSE)-VLOOKUP($D13,[1]Congest!$A$1:$T$65536,COLUMN([1]Congest!I$1:I$65536),FALSE)</f>
        <v>-934.26</v>
      </c>
      <c r="N13" s="1">
        <f>VLOOKUP($A13,[1]Congest!$A$1:$T$65536,COLUMN([1]Congest!J$1:J$65536),FALSE)-VLOOKUP($D13,[1]Congest!$A$1:$T$65536,COLUMN([1]Congest!J$1:J$65536),FALSE)</f>
        <v>154.44</v>
      </c>
      <c r="O13" s="1">
        <f>VLOOKUP($A13,[1]Congest!$A$1:$T$65536,COLUMN([1]Congest!K$1:K$65536),FALSE)-VLOOKUP($D13,[1]Congest!$A$1:$T$65536,COLUMN([1]Congest!K$1:K$65536),FALSE)</f>
        <v>36.97</v>
      </c>
      <c r="P13" s="1">
        <f>VLOOKUP($A13,[1]Congest!$A$1:$T$65536,COLUMN([1]Congest!L$1:L$65536),FALSE)-VLOOKUP($D13,[1]Congest!$A$1:$T$65536,COLUMN([1]Congest!L$1:L$65536),FALSE)</f>
        <v>192.70999999999998</v>
      </c>
      <c r="Q13" s="1">
        <f>VLOOKUP($A13,[1]Congest!$A$1:$T$65536,COLUMN([1]Congest!M$1:M$65536),FALSE)-VLOOKUP($D13,[1]Congest!$A$1:$T$65536,COLUMN([1]Congest!M$1:M$65536),FALSE)</f>
        <v>92.44</v>
      </c>
      <c r="R13" s="1">
        <f>VLOOKUP($A13,[1]Congest!$A$1:$T$65536,COLUMN([1]Congest!N$1:N$65536),FALSE)-VLOOKUP($D13,[1]Congest!$A$1:$T$65536,COLUMN([1]Congest!N$1:N$65536),FALSE)</f>
        <v>149.29999999999998</v>
      </c>
      <c r="S13" s="1">
        <f>VLOOKUP($A13,[1]Congest!$A$1:$T$65536,COLUMN([1]Congest!O$1:O$65536),FALSE)-VLOOKUP($D13,[1]Congest!$A$1:$T$65536,COLUMN([1]Congest!O$1:O$65536),FALSE)</f>
        <v>41.689999999999991</v>
      </c>
      <c r="T13" s="1">
        <f>VLOOKUP($A13,[1]Congest!$A$1:$T$65536,COLUMN([1]Congest!P$1:P$65536),FALSE)-VLOOKUP($D13,[1]Congest!$A$1:$T$65536,COLUMN([1]Congest!P$1:P$65536),FALSE)</f>
        <v>-237.59</v>
      </c>
      <c r="U13" s="1">
        <f>VLOOKUP($A13,[1]Congest!$A$1:$T$65536,COLUMN([1]Congest!Q$1:Q$65536),FALSE)-VLOOKUP($D13,[1]Congest!$A$1:$T$65536,COLUMN([1]Congest!Q$1:Q$65536),FALSE)</f>
        <v>9.9299999999999926</v>
      </c>
      <c r="V13" s="1">
        <f>VLOOKUP($A13,[1]Congest!$A$1:$T$65536,COLUMN([1]Congest!R$1:R$65536),FALSE)-VLOOKUP($D13,[1]Congest!$A$1:$T$65536,COLUMN([1]Congest!R$1:R$65536),FALSE)</f>
        <v>55.860000000000007</v>
      </c>
      <c r="W13" s="1">
        <f>VLOOKUP($A13,[1]Congest!$A$1:$T$65536,COLUMN([1]Congest!S$1:S$65536),FALSE)-VLOOKUP($D13,[1]Congest!$A$1:$T$65536,COLUMN([1]Congest!S$1:S$65536),FALSE)</f>
        <v>12.789999999999978</v>
      </c>
      <c r="X13" s="1">
        <f>VLOOKUP($A13,[1]Congest!$A$1:$T$65536,COLUMN([1]Congest!T$1:T$65536),FALSE)-VLOOKUP($D13,[1]Congest!$A$1:$T$65536,COLUMN([1]Congest!T$1:T$65536),FALSE)</f>
        <v>0</v>
      </c>
    </row>
    <row r="14" spans="1:24" customFormat="1" x14ac:dyDescent="0.2">
      <c r="A14" s="8"/>
      <c r="B14" s="1"/>
      <c r="C14" s="7"/>
      <c r="D14" s="9"/>
      <c r="E14" s="8"/>
      <c r="F14" s="1"/>
      <c r="G14" s="7"/>
      <c r="H14" s="10"/>
      <c r="I14" s="6"/>
      <c r="J14" s="14"/>
    </row>
    <row r="15" spans="1:24" customFormat="1" ht="13.5" thickBot="1" x14ac:dyDescent="0.25">
      <c r="A15" s="8"/>
      <c r="B15" s="1"/>
      <c r="C15" s="7"/>
      <c r="D15" s="9"/>
      <c r="E15" s="8"/>
      <c r="F15" s="1"/>
      <c r="G15" s="7"/>
      <c r="I15" s="6"/>
      <c r="J15" s="17">
        <f>+SUM(J6:J10,J13)</f>
        <v>-206204.13</v>
      </c>
      <c r="L15" s="17">
        <f>+SUMPRODUCT(G6:G10,L6:L10)+G13*L13</f>
        <v>142168.85999999999</v>
      </c>
    </row>
    <row r="16" spans="1:24" ht="13.5" thickTop="1" x14ac:dyDescent="0.2">
      <c r="A16" s="11" t="s">
        <v>110</v>
      </c>
    </row>
    <row r="17" spans="1:18" s="19" customFormat="1" x14ac:dyDescent="0.2">
      <c r="A17" s="19" t="s">
        <v>0</v>
      </c>
      <c r="B17" s="13"/>
      <c r="C17" s="13"/>
      <c r="D17" s="19" t="s">
        <v>1</v>
      </c>
      <c r="E17" s="13"/>
      <c r="F17" s="13"/>
      <c r="G17" s="35" t="s">
        <v>2</v>
      </c>
      <c r="H17" s="13" t="s">
        <v>3</v>
      </c>
      <c r="I17" s="13" t="s">
        <v>4</v>
      </c>
      <c r="J17" s="13" t="s">
        <v>5</v>
      </c>
      <c r="K17" s="20"/>
      <c r="L17" s="13" t="s">
        <v>7</v>
      </c>
    </row>
    <row r="18" spans="1:18" x14ac:dyDescent="0.2">
      <c r="A18" s="5">
        <v>23543</v>
      </c>
      <c r="B18" s="6" t="str">
        <f>+VLOOKUP(A18,[1]Congest!$A$1:$C$65536,2,FALSE)</f>
        <v>KINTIGH____</v>
      </c>
      <c r="C18" s="6" t="str">
        <f>+VLOOKUP(A18,[1]Congest!$A$1:$C$65536,3,FALSE)</f>
        <v>WEST</v>
      </c>
      <c r="D18" s="5">
        <v>23811</v>
      </c>
      <c r="E18" s="6" t="str">
        <f>+VLOOKUP(D18,[1]Congest!$A$1:$C$65536,2,FALSE)</f>
        <v>NEG WEST___LANCASTR</v>
      </c>
      <c r="F18" s="6" t="str">
        <f>+VLOOKUP(D18,[1]Congest!$A$1:$C$65536,3,FALSE)</f>
        <v>WEST</v>
      </c>
      <c r="G18" s="5">
        <v>7</v>
      </c>
      <c r="H18" s="6">
        <v>100</v>
      </c>
      <c r="I18" s="6">
        <v>81.28</v>
      </c>
      <c r="J18" s="6">
        <f>+G18*I18</f>
        <v>568.96</v>
      </c>
      <c r="K18" s="21"/>
      <c r="L18" s="6">
        <f>+SUM(M18:R18)</f>
        <v>468.03999999999996</v>
      </c>
      <c r="M18" s="6">
        <f>+VLOOKUP($A18,[1]Congest!$A$1:$O$65536,10,FALSE)-+VLOOKUP($D18,[1]Congest!$A$1:$O$65536,10,FALSE)</f>
        <v>110.42000000000002</v>
      </c>
      <c r="N18" s="6">
        <f>+VLOOKUP($A18,[1]Congest!$A$1:$O$65536,11,FALSE)-+VLOOKUP($D18,[1]Congest!$A$1:$O$65536,11,FALSE)</f>
        <v>13.780000000000015</v>
      </c>
      <c r="O18" s="6">
        <f>+VLOOKUP($A18,[1]Congest!$A$1:$O$65536,12,FALSE)-+VLOOKUP($D18,[1]Congest!$A$1:$O$65536,12,FALSE)</f>
        <v>135.2299999999999</v>
      </c>
      <c r="P18" s="6">
        <f>+VLOOKUP($A18,[1]Congest!$A$1:$O$65536,13,FALSE)-+VLOOKUP($D18,[1]Congest!$A$1:$O$65536,13,FALSE)</f>
        <v>79.200000000000045</v>
      </c>
      <c r="Q18" s="6">
        <f>+VLOOKUP($A18,[1]Congest!$A$1:$O$65536,14,FALSE)-+VLOOKUP($D18,[1]Congest!$A$1:$O$65536,14,FALSE)</f>
        <v>102.98000000000005</v>
      </c>
      <c r="R18" s="6">
        <f>+VLOOKUP($A18,[1]Congest!$A$1:$O$65536,15,FALSE)-+VLOOKUP($D18,[1]Congest!$A$1:$O$65536,15,FALSE)</f>
        <v>26.429999999999978</v>
      </c>
    </row>
    <row r="19" spans="1:18" x14ac:dyDescent="0.2">
      <c r="A19" s="5">
        <v>23604</v>
      </c>
      <c r="B19" s="6" t="str">
        <f>+VLOOKUP(A19,[1]Congest!$A$1:$C$65536,2,FALSE)</f>
        <v>STATION 5_MISC_HYD</v>
      </c>
      <c r="C19" s="6" t="str">
        <f>+VLOOKUP(A19,[1]Congest!$A$1:$C$65536,3,FALSE)</f>
        <v>GENESE</v>
      </c>
      <c r="D19" s="5">
        <v>23811</v>
      </c>
      <c r="E19" s="6" t="str">
        <f>+VLOOKUP(D19,[1]Congest!$A$1:$C$65536,2,FALSE)</f>
        <v>NEG WEST___LANCASTR</v>
      </c>
      <c r="F19" s="6" t="str">
        <f>+VLOOKUP(D19,[1]Congest!$A$1:$C$65536,3,FALSE)</f>
        <v>WEST</v>
      </c>
      <c r="G19" s="5">
        <v>7</v>
      </c>
      <c r="H19" s="6">
        <v>100</v>
      </c>
      <c r="I19" s="6">
        <v>85.21</v>
      </c>
      <c r="J19" s="6">
        <f t="shared" ref="J19:J40" si="0">+G19*I19</f>
        <v>596.46999999999991</v>
      </c>
      <c r="L19" s="6">
        <f t="shared" ref="L19:L40" si="1">+SUM(M19:R19)</f>
        <v>563.00000000000011</v>
      </c>
      <c r="M19" s="6">
        <f>+VLOOKUP($A19,[1]Congest!$A$1:$O$65536,10,FALSE)-+VLOOKUP($D19,[1]Congest!$A$1:$O$65536,10,FALSE)</f>
        <v>134.52000000000004</v>
      </c>
      <c r="N19" s="6">
        <f>+VLOOKUP($A19,[1]Congest!$A$1:$O$65536,11,FALSE)-+VLOOKUP($D19,[1]Congest!$A$1:$O$65536,11,FALSE)</f>
        <v>15.13000000000001</v>
      </c>
      <c r="O19" s="6">
        <f>+VLOOKUP($A19,[1]Congest!$A$1:$O$65536,12,FALSE)-+VLOOKUP($D19,[1]Congest!$A$1:$O$65536,12,FALSE)</f>
        <v>164.19000000000005</v>
      </c>
      <c r="P19" s="6">
        <f>+VLOOKUP($A19,[1]Congest!$A$1:$O$65536,13,FALSE)-+VLOOKUP($D19,[1]Congest!$A$1:$O$65536,13,FALSE)</f>
        <v>95.60000000000008</v>
      </c>
      <c r="Q19" s="6">
        <f>+VLOOKUP($A19,[1]Congest!$A$1:$O$65536,14,FALSE)-+VLOOKUP($D19,[1]Congest!$A$1:$O$65536,14,FALSE)</f>
        <v>121.69999999999999</v>
      </c>
      <c r="R19" s="6">
        <f>+VLOOKUP($A19,[1]Congest!$A$1:$O$65536,15,FALSE)-+VLOOKUP($D19,[1]Congest!$A$1:$O$65536,15,FALSE)</f>
        <v>31.859999999999985</v>
      </c>
    </row>
    <row r="20" spans="1:18" x14ac:dyDescent="0.2">
      <c r="A20" s="5">
        <v>23652</v>
      </c>
      <c r="B20" s="6" t="str">
        <f>+VLOOKUP(A20,[1]Congest!$A$1:$C$65536,2,FALSE)</f>
        <v>ROCHESTER_9_IC</v>
      </c>
      <c r="C20" s="6" t="str">
        <f>+VLOOKUP(A20,[1]Congest!$A$1:$C$65536,3,FALSE)</f>
        <v>GENESE</v>
      </c>
      <c r="D20" s="5">
        <v>23779</v>
      </c>
      <c r="E20" s="6" t="str">
        <f>+VLOOKUP(D20,[1]Congest!$A$1:$C$65536,2,FALSE)</f>
        <v>BETHLEHEM___STEEL</v>
      </c>
      <c r="F20" s="6" t="str">
        <f>+VLOOKUP(D20,[1]Congest!$A$1:$C$65536,3,FALSE)</f>
        <v>WEST</v>
      </c>
      <c r="G20" s="5">
        <v>7</v>
      </c>
      <c r="H20" s="6">
        <v>100</v>
      </c>
      <c r="I20" s="6">
        <v>84.59</v>
      </c>
      <c r="J20" s="6">
        <f t="shared" si="0"/>
        <v>592.13</v>
      </c>
      <c r="L20" s="6">
        <f t="shared" si="1"/>
        <v>413.53999999999985</v>
      </c>
      <c r="M20" s="6">
        <f>+VLOOKUP($A20,[1]Congest!$A$1:$O$65536,10,FALSE)-+VLOOKUP($D20,[1]Congest!$A$1:$O$65536,10,FALSE)</f>
        <v>98.709999999999923</v>
      </c>
      <c r="N20" s="6">
        <f>+VLOOKUP($A20,[1]Congest!$A$1:$O$65536,11,FALSE)-+VLOOKUP($D20,[1]Congest!$A$1:$O$65536,11,FALSE)</f>
        <v>10.390000000000015</v>
      </c>
      <c r="O20" s="6">
        <f>+VLOOKUP($A20,[1]Congest!$A$1:$O$65536,12,FALSE)-+VLOOKUP($D20,[1]Congest!$A$1:$O$65536,12,FALSE)</f>
        <v>120.15000000000003</v>
      </c>
      <c r="P20" s="6">
        <f>+VLOOKUP($A20,[1]Congest!$A$1:$O$65536,13,FALSE)-+VLOOKUP($D20,[1]Congest!$A$1:$O$65536,13,FALSE)</f>
        <v>70.29000000000002</v>
      </c>
      <c r="Q20" s="6">
        <f>+VLOOKUP($A20,[1]Congest!$A$1:$O$65536,14,FALSE)-+VLOOKUP($D20,[1]Congest!$A$1:$O$65536,14,FALSE)</f>
        <v>90.489999999999924</v>
      </c>
      <c r="R20" s="6">
        <f>+VLOOKUP($A20,[1]Congest!$A$1:$O$65536,15,FALSE)-+VLOOKUP($D20,[1]Congest!$A$1:$O$65536,15,FALSE)</f>
        <v>23.509999999999991</v>
      </c>
    </row>
    <row r="21" spans="1:18" x14ac:dyDescent="0.2">
      <c r="A21" s="5">
        <v>23744</v>
      </c>
      <c r="B21" s="6" t="str">
        <f>+VLOOKUP(A21,[1]Congest!$A$1:$C$65536,2,FALSE)</f>
        <v>NINE_MILE_2</v>
      </c>
      <c r="C21" s="6" t="str">
        <f>+VLOOKUP(A21,[1]Congest!$A$1:$C$65536,3,FALSE)</f>
        <v>CENTRL</v>
      </c>
      <c r="D21" s="5">
        <v>24046</v>
      </c>
      <c r="E21" s="6" t="str">
        <f>+VLOOKUP(D21,[1]Congest!$A$1:$C$65536,2,FALSE)</f>
        <v>OAK ORCHARD___HYD</v>
      </c>
      <c r="F21" s="6" t="str">
        <f>+VLOOKUP(D21,[1]Congest!$A$1:$C$65536,3,FALSE)</f>
        <v>WEST</v>
      </c>
      <c r="G21" s="5">
        <v>7</v>
      </c>
      <c r="H21" s="6">
        <v>200</v>
      </c>
      <c r="I21" s="6">
        <v>143.18</v>
      </c>
      <c r="J21" s="6">
        <f t="shared" si="0"/>
        <v>1002.26</v>
      </c>
      <c r="L21" s="6">
        <f t="shared" si="1"/>
        <v>1009.07</v>
      </c>
      <c r="M21" s="6">
        <f>+VLOOKUP($A21,[1]Congest!$A$1:$O$65536,10,FALSE)-+VLOOKUP($D21,[1]Congest!$A$1:$O$65536,10,FALSE)</f>
        <v>124.60000000000002</v>
      </c>
      <c r="N21" s="6">
        <f>+VLOOKUP($A21,[1]Congest!$A$1:$O$65536,11,FALSE)-+VLOOKUP($D21,[1]Congest!$A$1:$O$65536,11,FALSE)</f>
        <v>439.65999999999997</v>
      </c>
      <c r="O21" s="6">
        <f>+VLOOKUP($A21,[1]Congest!$A$1:$O$65536,12,FALSE)-+VLOOKUP($D21,[1]Congest!$A$1:$O$65536,12,FALSE)</f>
        <v>156.0100000000001</v>
      </c>
      <c r="P21" s="6">
        <f>+VLOOKUP($A21,[1]Congest!$A$1:$O$65536,13,FALSE)-+VLOOKUP($D21,[1]Congest!$A$1:$O$65536,13,FALSE)</f>
        <v>131.93999999999994</v>
      </c>
      <c r="Q21" s="6">
        <f>+VLOOKUP($A21,[1]Congest!$A$1:$O$65536,14,FALSE)-+VLOOKUP($D21,[1]Congest!$A$1:$O$65536,14,FALSE)</f>
        <v>123.96</v>
      </c>
      <c r="R21" s="6">
        <f>+VLOOKUP($A21,[1]Congest!$A$1:$O$65536,15,FALSE)-+VLOOKUP($D21,[1]Congest!$A$1:$O$65536,15,FALSE)</f>
        <v>32.899999999999991</v>
      </c>
    </row>
    <row r="22" spans="1:18" x14ac:dyDescent="0.2">
      <c r="A22" s="5">
        <v>23744</v>
      </c>
      <c r="B22" s="6" t="str">
        <f>+VLOOKUP(A22,[1]Congest!$A$1:$C$65536,2,FALSE)</f>
        <v>NINE_MILE_2</v>
      </c>
      <c r="C22" s="6" t="str">
        <f>+VLOOKUP(A22,[1]Congest!$A$1:$C$65536,3,FALSE)</f>
        <v>CENTRL</v>
      </c>
      <c r="D22" s="5">
        <v>61752</v>
      </c>
      <c r="E22" s="6" t="str">
        <f>+VLOOKUP(D22,[1]Congest!$A$1:$C$65536,2,FALSE)</f>
        <v>WEST</v>
      </c>
      <c r="F22" s="6" t="str">
        <f>+VLOOKUP(D22,[1]Congest!$A$1:$C$65536,3,FALSE)</f>
        <v>WEST</v>
      </c>
      <c r="G22" s="5">
        <v>7</v>
      </c>
      <c r="H22" s="6">
        <v>500</v>
      </c>
      <c r="I22" s="6">
        <v>227.65</v>
      </c>
      <c r="J22" s="6">
        <f t="shared" si="0"/>
        <v>1593.55</v>
      </c>
      <c r="L22" s="6">
        <f t="shared" si="1"/>
        <v>1337.8000000000002</v>
      </c>
      <c r="M22" s="6">
        <f>+VLOOKUP($A22,[1]Congest!$A$1:$O$65536,10,FALSE)-+VLOOKUP($D22,[1]Congest!$A$1:$O$65536,10,FALSE)</f>
        <v>202.39000000000004</v>
      </c>
      <c r="N22" s="6">
        <f>+VLOOKUP($A22,[1]Congest!$A$1:$O$65536,11,FALSE)-+VLOOKUP($D22,[1]Congest!$A$1:$O$65536,11,FALSE)</f>
        <v>448.26</v>
      </c>
      <c r="O22" s="6">
        <f>+VLOOKUP($A22,[1]Congest!$A$1:$O$65536,12,FALSE)-+VLOOKUP($D22,[1]Congest!$A$1:$O$65536,12,FALSE)</f>
        <v>253.03000000000009</v>
      </c>
      <c r="P22" s="6">
        <f>+VLOOKUP($A22,[1]Congest!$A$1:$O$65536,13,FALSE)-+VLOOKUP($D22,[1]Congest!$A$1:$O$65536,13,FALSE)</f>
        <v>188.32</v>
      </c>
      <c r="Q22" s="6">
        <f>+VLOOKUP($A22,[1]Congest!$A$1:$O$65536,14,FALSE)-+VLOOKUP($D22,[1]Congest!$A$1:$O$65536,14,FALSE)</f>
        <v>194.03999999999996</v>
      </c>
      <c r="R22" s="6">
        <f>+VLOOKUP($A22,[1]Congest!$A$1:$O$65536,15,FALSE)-+VLOOKUP($D22,[1]Congest!$A$1:$O$65536,15,FALSE)</f>
        <v>51.759999999999991</v>
      </c>
    </row>
    <row r="23" spans="1:18" x14ac:dyDescent="0.2">
      <c r="A23" s="5">
        <v>23778</v>
      </c>
      <c r="B23" s="6" t="str">
        <f>+VLOOKUP(A23,[1]Congest!$A$1:$C$65536,2,FALSE)</f>
        <v>GLEN PARK____</v>
      </c>
      <c r="C23" s="6" t="str">
        <f>+VLOOKUP(A23,[1]Congest!$A$1:$C$65536,3,FALSE)</f>
        <v>MHK VL</v>
      </c>
      <c r="D23" s="5">
        <v>24039</v>
      </c>
      <c r="E23" s="6" t="str">
        <f>+VLOOKUP(D23,[1]Congest!$A$1:$C$65536,2,FALSE)</f>
        <v>GARDENVILLE___LBMP</v>
      </c>
      <c r="F23" s="6" t="str">
        <f>+VLOOKUP(D23,[1]Congest!$A$1:$C$65536,3,FALSE)</f>
        <v>WEST</v>
      </c>
      <c r="G23" s="5">
        <v>7</v>
      </c>
      <c r="H23" s="6">
        <v>500</v>
      </c>
      <c r="I23" s="6">
        <v>327.98</v>
      </c>
      <c r="J23" s="6">
        <f t="shared" si="0"/>
        <v>2295.86</v>
      </c>
      <c r="L23" s="6">
        <f t="shared" si="1"/>
        <v>1206.7500000000002</v>
      </c>
      <c r="M23" s="6">
        <f>+VLOOKUP($A23,[1]Congest!$A$1:$O$65536,10,FALSE)-+VLOOKUP($D23,[1]Congest!$A$1:$O$65536,10,FALSE)</f>
        <v>277.85999999999996</v>
      </c>
      <c r="N23" s="6">
        <f>+VLOOKUP($A23,[1]Congest!$A$1:$O$65536,11,FALSE)-+VLOOKUP($D23,[1]Congest!$A$1:$O$65536,11,FALSE)</f>
        <v>73.540000000000006</v>
      </c>
      <c r="O23" s="6">
        <f>+VLOOKUP($A23,[1]Congest!$A$1:$O$65536,12,FALSE)-+VLOOKUP($D23,[1]Congest!$A$1:$O$65536,12,FALSE)</f>
        <v>330.00000000000011</v>
      </c>
      <c r="P23" s="6">
        <f>+VLOOKUP($A23,[1]Congest!$A$1:$O$65536,13,FALSE)-+VLOOKUP($D23,[1]Congest!$A$1:$O$65536,13,FALSE)</f>
        <v>190.98999999999995</v>
      </c>
      <c r="Q23" s="6">
        <f>+VLOOKUP($A23,[1]Congest!$A$1:$O$65536,14,FALSE)-+VLOOKUP($D23,[1]Congest!$A$1:$O$65536,14,FALSE)</f>
        <v>258.47000000000003</v>
      </c>
      <c r="R23" s="6">
        <f>+VLOOKUP($A23,[1]Congest!$A$1:$O$65536,15,FALSE)-+VLOOKUP($D23,[1]Congest!$A$1:$O$65536,15,FALSE)</f>
        <v>75.890000000000015</v>
      </c>
    </row>
    <row r="24" spans="1:18" x14ac:dyDescent="0.2">
      <c r="A24" s="5">
        <v>23856</v>
      </c>
      <c r="B24" s="6" t="str">
        <f>+VLOOKUP(A24,[1]Congest!$A$1:$C$65536,2,FALSE)</f>
        <v>FIBERTEK___ENERGY</v>
      </c>
      <c r="C24" s="6" t="str">
        <f>+VLOOKUP(A24,[1]Congest!$A$1:$C$65536,3,FALSE)</f>
        <v>CENTRL</v>
      </c>
      <c r="D24" s="5">
        <v>23791</v>
      </c>
      <c r="E24" s="6" t="str">
        <f>+VLOOKUP(D24,[1]Congest!$A$1:$C$65536,2,FALSE)</f>
        <v>NEG WEST_LEA_LOCKPORT</v>
      </c>
      <c r="F24" s="6" t="str">
        <f>+VLOOKUP(D24,[1]Congest!$A$1:$C$65536,3,FALSE)</f>
        <v>WEST</v>
      </c>
      <c r="G24" s="5">
        <v>7</v>
      </c>
      <c r="H24" s="6">
        <v>200</v>
      </c>
      <c r="I24" s="6">
        <v>18.53</v>
      </c>
      <c r="J24" s="6">
        <f t="shared" si="0"/>
        <v>129.71</v>
      </c>
      <c r="L24" s="6">
        <f t="shared" si="1"/>
        <v>466.56000000000006</v>
      </c>
      <c r="M24" s="6">
        <f>+VLOOKUP($A24,[1]Congest!$A$1:$O$65536,10,FALSE)-+VLOOKUP($D24,[1]Congest!$A$1:$O$65536,10,FALSE)</f>
        <v>105.62</v>
      </c>
      <c r="N24" s="6">
        <f>+VLOOKUP($A24,[1]Congest!$A$1:$O$65536,11,FALSE)-+VLOOKUP($D24,[1]Congest!$A$1:$O$65536,11,FALSE)</f>
        <v>21.36</v>
      </c>
      <c r="O24" s="6">
        <f>+VLOOKUP($A24,[1]Congest!$A$1:$O$65536,12,FALSE)-+VLOOKUP($D24,[1]Congest!$A$1:$O$65536,12,FALSE)</f>
        <v>130.87000000000012</v>
      </c>
      <c r="P24" s="6">
        <f>+VLOOKUP($A24,[1]Congest!$A$1:$O$65536,13,FALSE)-+VLOOKUP($D24,[1]Congest!$A$1:$O$65536,13,FALSE)</f>
        <v>72.019999999999925</v>
      </c>
      <c r="Q24" s="6">
        <f>+VLOOKUP($A24,[1]Congest!$A$1:$O$65536,14,FALSE)-+VLOOKUP($D24,[1]Congest!$A$1:$O$65536,14,FALSE)</f>
        <v>109.57999999999998</v>
      </c>
      <c r="R24" s="6">
        <f>+VLOOKUP($A24,[1]Congest!$A$1:$O$65536,15,FALSE)-+VLOOKUP($D24,[1]Congest!$A$1:$O$65536,15,FALSE)</f>
        <v>27.11</v>
      </c>
    </row>
    <row r="25" spans="1:18" x14ac:dyDescent="0.2">
      <c r="A25" s="5">
        <v>23856</v>
      </c>
      <c r="B25" s="6" t="str">
        <f>+VLOOKUP(A25,[1]Congest!$A$1:$C$65536,2,FALSE)</f>
        <v>FIBERTEK___ENERGY</v>
      </c>
      <c r="C25" s="6" t="str">
        <f>+VLOOKUP(A25,[1]Congest!$A$1:$C$65536,3,FALSE)</f>
        <v>CENTRL</v>
      </c>
      <c r="D25" s="5">
        <v>23903</v>
      </c>
      <c r="E25" s="6" t="str">
        <f>+VLOOKUP(D25,[1]Congest!$A$1:$C$65536,2,FALSE)</f>
        <v>AMERICAN___BRASS</v>
      </c>
      <c r="F25" s="6" t="str">
        <f>+VLOOKUP(D25,[1]Congest!$A$1:$C$65536,3,FALSE)</f>
        <v>WEST</v>
      </c>
      <c r="G25" s="5">
        <v>7</v>
      </c>
      <c r="H25" s="6">
        <v>200</v>
      </c>
      <c r="I25" s="6">
        <v>37.770000000000003</v>
      </c>
      <c r="J25" s="6">
        <f t="shared" si="0"/>
        <v>264.39000000000004</v>
      </c>
      <c r="L25" s="6">
        <f t="shared" si="1"/>
        <v>517.46</v>
      </c>
      <c r="M25" s="6">
        <f>+VLOOKUP($A25,[1]Congest!$A$1:$O$65536,10,FALSE)-+VLOOKUP($D25,[1]Congest!$A$1:$O$65536,10,FALSE)</f>
        <v>117.19000000000005</v>
      </c>
      <c r="N25" s="6">
        <f>+VLOOKUP($A25,[1]Congest!$A$1:$O$65536,11,FALSE)-+VLOOKUP($D25,[1]Congest!$A$1:$O$65536,11,FALSE)</f>
        <v>22.970000000000027</v>
      </c>
      <c r="O25" s="6">
        <f>+VLOOKUP($A25,[1]Congest!$A$1:$O$65536,12,FALSE)-+VLOOKUP($D25,[1]Congest!$A$1:$O$65536,12,FALSE)</f>
        <v>145.01999999999998</v>
      </c>
      <c r="P25" s="6">
        <f>+VLOOKUP($A25,[1]Congest!$A$1:$O$65536,13,FALSE)-+VLOOKUP($D25,[1]Congest!$A$1:$O$65536,13,FALSE)</f>
        <v>80.72</v>
      </c>
      <c r="Q25" s="6">
        <f>+VLOOKUP($A25,[1]Congest!$A$1:$O$65536,14,FALSE)-+VLOOKUP($D25,[1]Congest!$A$1:$O$65536,14,FALSE)</f>
        <v>121.40999999999997</v>
      </c>
      <c r="R25" s="6">
        <f>+VLOOKUP($A25,[1]Congest!$A$1:$O$65536,15,FALSE)-+VLOOKUP($D25,[1]Congest!$A$1:$O$65536,15,FALSE)</f>
        <v>30.150000000000006</v>
      </c>
    </row>
    <row r="26" spans="1:18" x14ac:dyDescent="0.2">
      <c r="A26" s="5">
        <v>23858</v>
      </c>
      <c r="B26" s="6" t="str">
        <f>+VLOOKUP(A26,[1]Congest!$A$1:$C$65536,2,FALSE)</f>
        <v>NSINS_S._GLNS_FALLS</v>
      </c>
      <c r="C26" s="6" t="str">
        <f>+VLOOKUP(A26,[1]Congest!$A$1:$C$65536,3,FALSE)</f>
        <v>CAPITL</v>
      </c>
      <c r="D26" s="5">
        <v>24138</v>
      </c>
      <c r="E26" s="6" t="str">
        <f>+VLOOKUP(D26,[1]Congest!$A$1:$C$65536,2,FALSE)</f>
        <v>59TH STREET_GT_1</v>
      </c>
      <c r="F26" s="6" t="str">
        <f>+VLOOKUP(D26,[1]Congest!$A$1:$C$65536,3,FALSE)</f>
        <v>N.Y.C.</v>
      </c>
      <c r="G26" s="5">
        <v>2</v>
      </c>
      <c r="H26" s="6">
        <v>1000</v>
      </c>
      <c r="I26" s="6">
        <v>1000</v>
      </c>
      <c r="J26" s="6">
        <f t="shared" si="0"/>
        <v>2000</v>
      </c>
      <c r="L26" s="6">
        <f t="shared" si="1"/>
        <v>7146.83</v>
      </c>
      <c r="M26" s="6">
        <f>+VLOOKUP($A26,[1]Congest!$A$1:$O$65536,10,FALSE)-+VLOOKUP($D26,[1]Congest!$A$1:$O$65536,10,FALSE)</f>
        <v>-678.69</v>
      </c>
      <c r="N26" s="6">
        <f>+VLOOKUP($A26,[1]Congest!$A$1:$O$65536,11,FALSE)-+VLOOKUP($D26,[1]Congest!$A$1:$O$65536,11,FALSE)</f>
        <v>848.93000000000006</v>
      </c>
      <c r="O26" s="6">
        <f>+VLOOKUP($A26,[1]Congest!$A$1:$O$65536,12,FALSE)-+VLOOKUP($D26,[1]Congest!$A$1:$O$65536,12,FALSE)</f>
        <v>486.1800000000012</v>
      </c>
      <c r="P26" s="6">
        <f>+VLOOKUP($A26,[1]Congest!$A$1:$O$65536,13,FALSE)-+VLOOKUP($D26,[1]Congest!$A$1:$O$65536,13,FALSE)</f>
        <v>159.55000000000018</v>
      </c>
      <c r="Q26" s="6">
        <f>+VLOOKUP($A26,[1]Congest!$A$1:$O$65536,14,FALSE)-+VLOOKUP($D26,[1]Congest!$A$1:$O$65536,14,FALSE)</f>
        <v>2461.7899999999986</v>
      </c>
      <c r="R26" s="6">
        <f>+VLOOKUP($A26,[1]Congest!$A$1:$O$65536,15,FALSE)-+VLOOKUP($D26,[1]Congest!$A$1:$O$65536,15,FALSE)</f>
        <v>3869.0699999999997</v>
      </c>
    </row>
    <row r="27" spans="1:18" x14ac:dyDescent="0.2">
      <c r="A27" s="5">
        <v>23914</v>
      </c>
      <c r="B27" s="6" t="str">
        <f>+VLOOKUP(A27,[1]Congest!$A$1:$C$65536,2,FALSE)</f>
        <v>RUSSELL___STATION</v>
      </c>
      <c r="C27" s="6" t="str">
        <f>+VLOOKUP(A27,[1]Congest!$A$1:$C$65536,3,FALSE)</f>
        <v>GENESE</v>
      </c>
      <c r="D27" s="5">
        <v>23779</v>
      </c>
      <c r="E27" s="6" t="str">
        <f>+VLOOKUP(D27,[1]Congest!$A$1:$C$65536,2,FALSE)</f>
        <v>BETHLEHEM___STEEL</v>
      </c>
      <c r="F27" s="6" t="str">
        <f>+VLOOKUP(D27,[1]Congest!$A$1:$C$65536,3,FALSE)</f>
        <v>WEST</v>
      </c>
      <c r="G27" s="5">
        <v>7</v>
      </c>
      <c r="H27" s="6">
        <v>100</v>
      </c>
      <c r="I27" s="6">
        <v>99.94</v>
      </c>
      <c r="J27" s="6">
        <f t="shared" si="0"/>
        <v>699.57999999999993</v>
      </c>
      <c r="L27" s="6">
        <f t="shared" si="1"/>
        <v>415.28999999999996</v>
      </c>
      <c r="M27" s="6">
        <f>+VLOOKUP($A27,[1]Congest!$A$1:$O$65536,10,FALSE)-+VLOOKUP($D27,[1]Congest!$A$1:$O$65536,10,FALSE)</f>
        <v>98.909999999999968</v>
      </c>
      <c r="N27" s="6">
        <f>+VLOOKUP($A27,[1]Congest!$A$1:$O$65536,11,FALSE)-+VLOOKUP($D27,[1]Congest!$A$1:$O$65536,11,FALSE)</f>
        <v>10.390000000000015</v>
      </c>
      <c r="O27" s="6">
        <f>+VLOOKUP($A27,[1]Congest!$A$1:$O$65536,12,FALSE)-+VLOOKUP($D27,[1]Congest!$A$1:$O$65536,12,FALSE)</f>
        <v>121.30000000000007</v>
      </c>
      <c r="P27" s="6">
        <f>+VLOOKUP($A27,[1]Congest!$A$1:$O$65536,13,FALSE)-+VLOOKUP($D27,[1]Congest!$A$1:$O$65536,13,FALSE)</f>
        <v>70.549999999999983</v>
      </c>
      <c r="Q27" s="6">
        <f>+VLOOKUP($A27,[1]Congest!$A$1:$O$65536,14,FALSE)-+VLOOKUP($D27,[1]Congest!$A$1:$O$65536,14,FALSE)</f>
        <v>90.519999999999925</v>
      </c>
      <c r="R27" s="6">
        <f>+VLOOKUP($A27,[1]Congest!$A$1:$O$65536,15,FALSE)-+VLOOKUP($D27,[1]Congest!$A$1:$O$65536,15,FALSE)</f>
        <v>23.619999999999997</v>
      </c>
    </row>
    <row r="28" spans="1:18" x14ac:dyDescent="0.2">
      <c r="A28" s="5">
        <v>23914</v>
      </c>
      <c r="B28" s="6" t="str">
        <f>+VLOOKUP(A28,[1]Congest!$A$1:$C$65536,2,FALSE)</f>
        <v>RUSSELL___STATION</v>
      </c>
      <c r="C28" s="6" t="str">
        <f>+VLOOKUP(A28,[1]Congest!$A$1:$C$65536,3,FALSE)</f>
        <v>GENESE</v>
      </c>
      <c r="D28" s="5">
        <v>24039</v>
      </c>
      <c r="E28" s="6" t="str">
        <f>+VLOOKUP(D28,[1]Congest!$A$1:$C$65536,2,FALSE)</f>
        <v>GARDENVILLE___LBMP</v>
      </c>
      <c r="F28" s="6" t="str">
        <f>+VLOOKUP(D28,[1]Congest!$A$1:$C$65536,3,FALSE)</f>
        <v>WEST</v>
      </c>
      <c r="G28" s="5">
        <v>7</v>
      </c>
      <c r="H28" s="6">
        <v>100</v>
      </c>
      <c r="I28" s="6">
        <v>99.94</v>
      </c>
      <c r="J28" s="6">
        <f t="shared" si="0"/>
        <v>699.57999999999993</v>
      </c>
      <c r="L28" s="6">
        <f t="shared" si="1"/>
        <v>407.46000000000009</v>
      </c>
      <c r="M28" s="6">
        <f>+VLOOKUP($A28,[1]Congest!$A$1:$O$65536,10,FALSE)-+VLOOKUP($D28,[1]Congest!$A$1:$O$65536,10,FALSE)</f>
        <v>95.479999999999961</v>
      </c>
      <c r="N28" s="6">
        <f>+VLOOKUP($A28,[1]Congest!$A$1:$O$65536,11,FALSE)-+VLOOKUP($D28,[1]Congest!$A$1:$O$65536,11,FALSE)</f>
        <v>10.15000000000002</v>
      </c>
      <c r="O28" s="6">
        <f>+VLOOKUP($A28,[1]Congest!$A$1:$O$65536,12,FALSE)-+VLOOKUP($D28,[1]Congest!$A$1:$O$65536,12,FALSE)</f>
        <v>119.7600000000001</v>
      </c>
      <c r="P28" s="6">
        <f>+VLOOKUP($A28,[1]Congest!$A$1:$O$65536,13,FALSE)-+VLOOKUP($D28,[1]Congest!$A$1:$O$65536,13,FALSE)</f>
        <v>69.529999999999973</v>
      </c>
      <c r="Q28" s="6">
        <f>+VLOOKUP($A28,[1]Congest!$A$1:$O$65536,14,FALSE)-+VLOOKUP($D28,[1]Congest!$A$1:$O$65536,14,FALSE)</f>
        <v>89.220000000000027</v>
      </c>
      <c r="R28" s="6">
        <f>+VLOOKUP($A28,[1]Congest!$A$1:$O$65536,15,FALSE)-+VLOOKUP($D28,[1]Congest!$A$1:$O$65536,15,FALSE)</f>
        <v>23.320000000000014</v>
      </c>
    </row>
    <row r="29" spans="1:18" x14ac:dyDescent="0.2">
      <c r="A29" s="5">
        <v>23990</v>
      </c>
      <c r="B29" s="6" t="str">
        <f>+VLOOKUP(A29,[1]Congest!$A$1:$C$65536,2,FALSE)</f>
        <v>PROJECT___ORANGE</v>
      </c>
      <c r="C29" s="6" t="str">
        <f>+VLOOKUP(A29,[1]Congest!$A$1:$C$65536,3,FALSE)</f>
        <v>CENTRL</v>
      </c>
      <c r="D29" s="5">
        <v>23560</v>
      </c>
      <c r="E29" s="6" t="str">
        <f>+VLOOKUP(D29,[1]Congest!$A$1:$C$65536,2,FALSE)</f>
        <v>HUNTLEY___66</v>
      </c>
      <c r="F29" s="6" t="str">
        <f>+VLOOKUP(D29,[1]Congest!$A$1:$C$65536,3,FALSE)</f>
        <v>WEST</v>
      </c>
      <c r="G29" s="5">
        <v>7</v>
      </c>
      <c r="H29" s="6">
        <v>100</v>
      </c>
      <c r="I29" s="6">
        <v>99.53</v>
      </c>
      <c r="J29" s="6">
        <f t="shared" si="0"/>
        <v>696.71</v>
      </c>
      <c r="L29" s="6">
        <f t="shared" si="1"/>
        <v>664.23</v>
      </c>
      <c r="M29" s="6">
        <f>+VLOOKUP($A29,[1]Congest!$A$1:$O$65536,10,FALSE)-+VLOOKUP($D29,[1]Congest!$A$1:$O$65536,10,FALSE)</f>
        <v>150.27000000000004</v>
      </c>
      <c r="N29" s="6">
        <f>+VLOOKUP($A29,[1]Congest!$A$1:$O$65536,11,FALSE)-+VLOOKUP($D29,[1]Congest!$A$1:$O$65536,11,FALSE)</f>
        <v>32.360000000000028</v>
      </c>
      <c r="O29" s="6">
        <f>+VLOOKUP($A29,[1]Congest!$A$1:$O$65536,12,FALSE)-+VLOOKUP($D29,[1]Congest!$A$1:$O$65536,12,FALSE)</f>
        <v>184.85999999999996</v>
      </c>
      <c r="P29" s="6">
        <f>+VLOOKUP($A29,[1]Congest!$A$1:$O$65536,13,FALSE)-+VLOOKUP($D29,[1]Congest!$A$1:$O$65536,13,FALSE)</f>
        <v>105.16000000000003</v>
      </c>
      <c r="Q29" s="6">
        <f>+VLOOKUP($A29,[1]Congest!$A$1:$O$65536,14,FALSE)-+VLOOKUP($D29,[1]Congest!$A$1:$O$65536,14,FALSE)</f>
        <v>148.29</v>
      </c>
      <c r="R29" s="6">
        <f>+VLOOKUP($A29,[1]Congest!$A$1:$O$65536,15,FALSE)-+VLOOKUP($D29,[1]Congest!$A$1:$O$65536,15,FALSE)</f>
        <v>43.29</v>
      </c>
    </row>
    <row r="30" spans="1:18" x14ac:dyDescent="0.2">
      <c r="A30" s="5">
        <v>23990</v>
      </c>
      <c r="B30" s="6" t="str">
        <f>+VLOOKUP(A30,[1]Congest!$A$1:$C$65536,2,FALSE)</f>
        <v>PROJECT___ORANGE</v>
      </c>
      <c r="C30" s="6" t="str">
        <f>+VLOOKUP(A30,[1]Congest!$A$1:$C$65536,3,FALSE)</f>
        <v>CENTRL</v>
      </c>
      <c r="D30" s="5">
        <v>23791</v>
      </c>
      <c r="E30" s="6" t="str">
        <f>+VLOOKUP(D30,[1]Congest!$A$1:$C$65536,2,FALSE)</f>
        <v>NEG WEST_LEA_LOCKPORT</v>
      </c>
      <c r="F30" s="6" t="str">
        <f>+VLOOKUP(D30,[1]Congest!$A$1:$C$65536,3,FALSE)</f>
        <v>WEST</v>
      </c>
      <c r="G30" s="5">
        <v>7</v>
      </c>
      <c r="H30" s="6">
        <v>100</v>
      </c>
      <c r="I30" s="6">
        <v>80.290000000000006</v>
      </c>
      <c r="J30" s="6">
        <f t="shared" si="0"/>
        <v>562.03000000000009</v>
      </c>
      <c r="L30" s="6">
        <f t="shared" si="1"/>
        <v>613.33000000000004</v>
      </c>
      <c r="M30" s="6">
        <f>+VLOOKUP($A30,[1]Congest!$A$1:$O$65536,10,FALSE)-+VLOOKUP($D30,[1]Congest!$A$1:$O$65536,10,FALSE)</f>
        <v>138.69999999999999</v>
      </c>
      <c r="N30" s="6">
        <f>+VLOOKUP($A30,[1]Congest!$A$1:$O$65536,11,FALSE)-+VLOOKUP($D30,[1]Congest!$A$1:$O$65536,11,FALSE)</f>
        <v>30.75</v>
      </c>
      <c r="O30" s="6">
        <f>+VLOOKUP($A30,[1]Congest!$A$1:$O$65536,12,FALSE)-+VLOOKUP($D30,[1]Congest!$A$1:$O$65536,12,FALSE)</f>
        <v>170.71000000000009</v>
      </c>
      <c r="P30" s="6">
        <f>+VLOOKUP($A30,[1]Congest!$A$1:$O$65536,13,FALSE)-+VLOOKUP($D30,[1]Congest!$A$1:$O$65536,13,FALSE)</f>
        <v>96.459999999999951</v>
      </c>
      <c r="Q30" s="6">
        <f>+VLOOKUP($A30,[1]Congest!$A$1:$O$65536,14,FALSE)-+VLOOKUP($D30,[1]Congest!$A$1:$O$65536,14,FALSE)</f>
        <v>136.46</v>
      </c>
      <c r="R30" s="6">
        <f>+VLOOKUP($A30,[1]Congest!$A$1:$O$65536,15,FALSE)-+VLOOKUP($D30,[1]Congest!$A$1:$O$65536,15,FALSE)</f>
        <v>40.249999999999993</v>
      </c>
    </row>
    <row r="31" spans="1:18" x14ac:dyDescent="0.2">
      <c r="A31" s="5">
        <v>24024</v>
      </c>
      <c r="B31" s="6" t="str">
        <f>+VLOOKUP(A31,[1]Congest!$A$1:$C$65536,2,FALSE)</f>
        <v>SITHE___BATAVIA</v>
      </c>
      <c r="C31" s="6" t="str">
        <f>+VLOOKUP(A31,[1]Congest!$A$1:$C$65536,3,FALSE)</f>
        <v>GENESE</v>
      </c>
      <c r="D31" s="5">
        <v>23811</v>
      </c>
      <c r="E31" s="6" t="str">
        <f>+VLOOKUP(D31,[1]Congest!$A$1:$C$65536,2,FALSE)</f>
        <v>NEG WEST___LANCASTR</v>
      </c>
      <c r="F31" s="6" t="str">
        <f>+VLOOKUP(D31,[1]Congest!$A$1:$C$65536,3,FALSE)</f>
        <v>WEST</v>
      </c>
      <c r="G31" s="5">
        <v>7</v>
      </c>
      <c r="H31" s="6">
        <v>100</v>
      </c>
      <c r="I31" s="6">
        <v>33.909999999999997</v>
      </c>
      <c r="J31" s="6">
        <f t="shared" si="0"/>
        <v>237.36999999999998</v>
      </c>
      <c r="L31" s="6">
        <f t="shared" si="1"/>
        <v>373.75</v>
      </c>
      <c r="M31" s="6">
        <f>+VLOOKUP($A31,[1]Congest!$A$1:$O$65536,10,FALSE)-+VLOOKUP($D31,[1]Congest!$A$1:$O$65536,10,FALSE)</f>
        <v>90.489999999999952</v>
      </c>
      <c r="N31" s="6">
        <f>+VLOOKUP($A31,[1]Congest!$A$1:$O$65536,11,FALSE)-+VLOOKUP($D31,[1]Congest!$A$1:$O$65536,11,FALSE)</f>
        <v>9.2200000000000273</v>
      </c>
      <c r="O31" s="6">
        <f>+VLOOKUP($A31,[1]Congest!$A$1:$O$65536,12,FALSE)-+VLOOKUP($D31,[1]Congest!$A$1:$O$65536,12,FALSE)</f>
        <v>108.77999999999992</v>
      </c>
      <c r="P31" s="6">
        <f>+VLOOKUP($A31,[1]Congest!$A$1:$O$65536,13,FALSE)-+VLOOKUP($D31,[1]Congest!$A$1:$O$65536,13,FALSE)</f>
        <v>61.390000000000072</v>
      </c>
      <c r="Q31" s="6">
        <f>+VLOOKUP($A31,[1]Congest!$A$1:$O$65536,14,FALSE)-+VLOOKUP($D31,[1]Congest!$A$1:$O$65536,14,FALSE)</f>
        <v>82.25</v>
      </c>
      <c r="R31" s="6">
        <f>+VLOOKUP($A31,[1]Congest!$A$1:$O$65536,15,FALSE)-+VLOOKUP($D31,[1]Congest!$A$1:$O$65536,15,FALSE)</f>
        <v>21.61999999999999</v>
      </c>
    </row>
    <row r="32" spans="1:18" x14ac:dyDescent="0.2">
      <c r="A32" s="5">
        <v>24044</v>
      </c>
      <c r="B32" s="6" t="str">
        <f>+VLOOKUP(A32,[1]Congest!$A$1:$C$65536,2,FALSE)</f>
        <v>OSWEGATCHIE___HYD</v>
      </c>
      <c r="C32" s="6" t="str">
        <f>+VLOOKUP(A32,[1]Congest!$A$1:$C$65536,3,FALSE)</f>
        <v>MHK VL</v>
      </c>
      <c r="D32" s="5">
        <v>23811</v>
      </c>
      <c r="E32" s="6" t="str">
        <f>+VLOOKUP(D32,[1]Congest!$A$1:$C$65536,2,FALSE)</f>
        <v>NEG WEST___LANCASTR</v>
      </c>
      <c r="F32" s="6" t="str">
        <f>+VLOOKUP(D32,[1]Congest!$A$1:$C$65536,3,FALSE)</f>
        <v>WEST</v>
      </c>
      <c r="G32" s="5">
        <v>4</v>
      </c>
      <c r="H32" s="6">
        <v>500</v>
      </c>
      <c r="I32" s="6">
        <v>500</v>
      </c>
      <c r="J32" s="6">
        <f t="shared" si="0"/>
        <v>2000</v>
      </c>
      <c r="L32" s="6">
        <f t="shared" si="1"/>
        <v>1724.8400000000001</v>
      </c>
      <c r="M32" s="6">
        <f>+VLOOKUP($A32,[1]Congest!$A$1:$O$65536,10,FALSE)-+VLOOKUP($D32,[1]Congest!$A$1:$O$65536,10,FALSE)</f>
        <v>396</v>
      </c>
      <c r="N32" s="6">
        <f>+VLOOKUP($A32,[1]Congest!$A$1:$O$65536,11,FALSE)-+VLOOKUP($D32,[1]Congest!$A$1:$O$65536,11,FALSE)</f>
        <v>115.96000000000001</v>
      </c>
      <c r="O32" s="6">
        <f>+VLOOKUP($A32,[1]Congest!$A$1:$O$65536,12,FALSE)-+VLOOKUP($D32,[1]Congest!$A$1:$O$65536,12,FALSE)</f>
        <v>474.90000000000003</v>
      </c>
      <c r="P32" s="6">
        <f>+VLOOKUP($A32,[1]Congest!$A$1:$O$65536,13,FALSE)-+VLOOKUP($D32,[1]Congest!$A$1:$O$65536,13,FALSE)</f>
        <v>275.30000000000007</v>
      </c>
      <c r="Q32" s="6">
        <f>+VLOOKUP($A32,[1]Congest!$A$1:$O$65536,14,FALSE)-+VLOOKUP($D32,[1]Congest!$A$1:$O$65536,14,FALSE)</f>
        <v>348.05</v>
      </c>
      <c r="R32" s="6">
        <f>+VLOOKUP($A32,[1]Congest!$A$1:$O$65536,15,FALSE)-+VLOOKUP($D32,[1]Congest!$A$1:$O$65536,15,FALSE)</f>
        <v>114.62999999999998</v>
      </c>
    </row>
    <row r="33" spans="1:18" x14ac:dyDescent="0.2">
      <c r="A33" s="5">
        <v>24046</v>
      </c>
      <c r="B33" s="6" t="str">
        <f>+VLOOKUP(A33,[1]Congest!$A$1:$C$65536,2,FALSE)</f>
        <v>OAK ORCHARD___HYD</v>
      </c>
      <c r="C33" s="6" t="str">
        <f>+VLOOKUP(A33,[1]Congest!$A$1:$C$65536,3,FALSE)</f>
        <v>WEST</v>
      </c>
      <c r="D33" s="5">
        <v>23646</v>
      </c>
      <c r="E33" s="6" t="str">
        <f>+VLOOKUP(D33,[1]Congest!$A$1:$C$65536,2,FALSE)</f>
        <v>RANKINE____</v>
      </c>
      <c r="F33" s="6" t="str">
        <f>+VLOOKUP(D33,[1]Congest!$A$1:$C$65536,3,FALSE)</f>
        <v>WEST</v>
      </c>
      <c r="G33" s="5">
        <v>2</v>
      </c>
      <c r="H33" s="6">
        <v>100</v>
      </c>
      <c r="I33" s="6">
        <v>100</v>
      </c>
      <c r="J33" s="6">
        <f t="shared" si="0"/>
        <v>200</v>
      </c>
      <c r="L33" s="6">
        <f t="shared" si="1"/>
        <v>401.64999999999992</v>
      </c>
      <c r="M33" s="6">
        <f>+VLOOKUP($A33,[1]Congest!$A$1:$O$65536,10,FALSE)-+VLOOKUP($D33,[1]Congest!$A$1:$O$65536,10,FALSE)</f>
        <v>95.269999999999925</v>
      </c>
      <c r="N33" s="6">
        <f>+VLOOKUP($A33,[1]Congest!$A$1:$O$65536,11,FALSE)-+VLOOKUP($D33,[1]Congest!$A$1:$O$65536,11,FALSE)</f>
        <v>10.530000000000015</v>
      </c>
      <c r="O33" s="6">
        <f>+VLOOKUP($A33,[1]Congest!$A$1:$O$65536,12,FALSE)-+VLOOKUP($D33,[1]Congest!$A$1:$O$65536,12,FALSE)</f>
        <v>117.75999999999999</v>
      </c>
      <c r="P33" s="6">
        <f>+VLOOKUP($A33,[1]Congest!$A$1:$O$65536,13,FALSE)-+VLOOKUP($D33,[1]Congest!$A$1:$O$65536,13,FALSE)</f>
        <v>68.320000000000022</v>
      </c>
      <c r="Q33" s="6">
        <f>+VLOOKUP($A33,[1]Congest!$A$1:$O$65536,14,FALSE)-+VLOOKUP($D33,[1]Congest!$A$1:$O$65536,14,FALSE)</f>
        <v>86.809999999999945</v>
      </c>
      <c r="R33" s="6">
        <f>+VLOOKUP($A33,[1]Congest!$A$1:$O$65536,15,FALSE)-+VLOOKUP($D33,[1]Congest!$A$1:$O$65536,15,FALSE)</f>
        <v>22.96</v>
      </c>
    </row>
    <row r="34" spans="1:18" x14ac:dyDescent="0.2">
      <c r="A34" s="5">
        <v>24046</v>
      </c>
      <c r="B34" s="6" t="str">
        <f>+VLOOKUP(A34,[1]Congest!$A$1:$C$65536,2,FALSE)</f>
        <v>OAK ORCHARD___HYD</v>
      </c>
      <c r="C34" s="6" t="str">
        <f>+VLOOKUP(A34,[1]Congest!$A$1:$C$65536,3,FALSE)</f>
        <v>WEST</v>
      </c>
      <c r="D34" s="5">
        <v>23811</v>
      </c>
      <c r="E34" s="6" t="str">
        <f>+VLOOKUP(D34,[1]Congest!$A$1:$C$65536,2,FALSE)</f>
        <v>NEG WEST___LANCASTR</v>
      </c>
      <c r="F34" s="6" t="str">
        <f>+VLOOKUP(D34,[1]Congest!$A$1:$C$65536,3,FALSE)</f>
        <v>WEST</v>
      </c>
      <c r="G34" s="5">
        <v>7</v>
      </c>
      <c r="H34" s="6">
        <v>100</v>
      </c>
      <c r="I34" s="6">
        <v>65.95</v>
      </c>
      <c r="J34" s="6">
        <f t="shared" si="0"/>
        <v>461.65000000000003</v>
      </c>
      <c r="L34" s="6">
        <f t="shared" si="1"/>
        <v>534.87</v>
      </c>
      <c r="M34" s="6">
        <f>+VLOOKUP($A34,[1]Congest!$A$1:$O$65536,10,FALSE)-+VLOOKUP($D34,[1]Congest!$A$1:$O$65536,10,FALSE)</f>
        <v>126.69999999999999</v>
      </c>
      <c r="N34" s="6">
        <f>+VLOOKUP($A34,[1]Congest!$A$1:$O$65536,11,FALSE)-+VLOOKUP($D34,[1]Congest!$A$1:$O$65536,11,FALSE)</f>
        <v>14.700000000000017</v>
      </c>
      <c r="O34" s="6">
        <f>+VLOOKUP($A34,[1]Congest!$A$1:$O$65536,12,FALSE)-+VLOOKUP($D34,[1]Congest!$A$1:$O$65536,12,FALSE)</f>
        <v>156.53999999999991</v>
      </c>
      <c r="P34" s="6">
        <f>+VLOOKUP($A34,[1]Congest!$A$1:$O$65536,13,FALSE)-+VLOOKUP($D34,[1]Congest!$A$1:$O$65536,13,FALSE)</f>
        <v>90.960000000000093</v>
      </c>
      <c r="Q34" s="6">
        <f>+VLOOKUP($A34,[1]Congest!$A$1:$O$65536,14,FALSE)-+VLOOKUP($D34,[1]Congest!$A$1:$O$65536,14,FALSE)</f>
        <v>115.19999999999999</v>
      </c>
      <c r="R34" s="6">
        <f>+VLOOKUP($A34,[1]Congest!$A$1:$O$65536,15,FALSE)-+VLOOKUP($D34,[1]Congest!$A$1:$O$65536,15,FALSE)</f>
        <v>30.769999999999989</v>
      </c>
    </row>
    <row r="35" spans="1:18" x14ac:dyDescent="0.2">
      <c r="A35" s="5">
        <v>24048</v>
      </c>
      <c r="B35" s="6" t="str">
        <f>+VLOOKUP(A35,[1]Congest!$A$1:$C$65536,2,FALSE)</f>
        <v>BEAVER RIVER___HYD</v>
      </c>
      <c r="C35" s="6" t="str">
        <f>+VLOOKUP(A35,[1]Congest!$A$1:$C$65536,3,FALSE)</f>
        <v>MHK VL</v>
      </c>
      <c r="D35" s="5">
        <v>23646</v>
      </c>
      <c r="E35" s="6" t="str">
        <f>+VLOOKUP(D35,[1]Congest!$A$1:$C$65536,2,FALSE)</f>
        <v>RANKINE____</v>
      </c>
      <c r="F35" s="6" t="str">
        <f>+VLOOKUP(D35,[1]Congest!$A$1:$C$65536,3,FALSE)</f>
        <v>WEST</v>
      </c>
      <c r="G35" s="5">
        <v>7</v>
      </c>
      <c r="H35" s="6">
        <v>500</v>
      </c>
      <c r="I35" s="6">
        <v>466.68</v>
      </c>
      <c r="J35" s="6">
        <f t="shared" si="0"/>
        <v>3266.76</v>
      </c>
      <c r="L35" s="6">
        <f t="shared" si="1"/>
        <v>1529.6699999999998</v>
      </c>
      <c r="M35" s="6">
        <f>+VLOOKUP($A35,[1]Congest!$A$1:$O$65536,10,FALSE)-+VLOOKUP($D35,[1]Congest!$A$1:$O$65536,10,FALSE)</f>
        <v>352.90999999999997</v>
      </c>
      <c r="N35" s="6">
        <f>+VLOOKUP($A35,[1]Congest!$A$1:$O$65536,11,FALSE)-+VLOOKUP($D35,[1]Congest!$A$1:$O$65536,11,FALSE)</f>
        <v>99.820000000000007</v>
      </c>
      <c r="O35" s="6">
        <f>+VLOOKUP($A35,[1]Congest!$A$1:$O$65536,12,FALSE)-+VLOOKUP($D35,[1]Congest!$A$1:$O$65536,12,FALSE)</f>
        <v>416.19000000000011</v>
      </c>
      <c r="P35" s="6">
        <f>+VLOOKUP($A35,[1]Congest!$A$1:$O$65536,13,FALSE)-+VLOOKUP($D35,[1]Congest!$A$1:$O$65536,13,FALSE)</f>
        <v>251.07999999999998</v>
      </c>
      <c r="Q35" s="6">
        <f>+VLOOKUP($A35,[1]Congest!$A$1:$O$65536,14,FALSE)-+VLOOKUP($D35,[1]Congest!$A$1:$O$65536,14,FALSE)</f>
        <v>317.64999999999992</v>
      </c>
      <c r="R35" s="6">
        <f>+VLOOKUP($A35,[1]Congest!$A$1:$O$65536,15,FALSE)-+VLOOKUP($D35,[1]Congest!$A$1:$O$65536,15,FALSE)</f>
        <v>92.02</v>
      </c>
    </row>
    <row r="36" spans="1:18" x14ac:dyDescent="0.2">
      <c r="A36" s="5">
        <v>24249</v>
      </c>
      <c r="B36" s="6" t="str">
        <f>+VLOOKUP(A36,[1]Congest!$A$1:$C$65536,2,FALSE)</f>
        <v>RAVENSWOOD_GT3_2</v>
      </c>
      <c r="C36" s="6" t="str">
        <f>+VLOOKUP(A36,[1]Congest!$A$1:$C$65536,3,FALSE)</f>
        <v>N.Y.C.</v>
      </c>
      <c r="D36" s="5">
        <v>23519</v>
      </c>
      <c r="E36" s="6" t="str">
        <f>+VLOOKUP(D36,[1]Congest!$A$1:$C$65536,2,FALSE)</f>
        <v>POLETTI____</v>
      </c>
      <c r="F36" s="6" t="str">
        <f>+VLOOKUP(D36,[1]Congest!$A$1:$C$65536,3,FALSE)</f>
        <v>N.Y.C.</v>
      </c>
      <c r="G36" s="5">
        <v>7</v>
      </c>
      <c r="H36" s="6">
        <v>-500</v>
      </c>
      <c r="I36" s="6">
        <v>-524.99</v>
      </c>
      <c r="J36" s="6">
        <f t="shared" si="0"/>
        <v>-3674.9300000000003</v>
      </c>
      <c r="L36" s="6">
        <f t="shared" si="1"/>
        <v>2285.869999999999</v>
      </c>
      <c r="M36" s="6">
        <f>+VLOOKUP($A36,[1]Congest!$A$1:$O$65536,10,FALSE)-+VLOOKUP($D36,[1]Congest!$A$1:$O$65536,10,FALSE)</f>
        <v>3.7900000000004184</v>
      </c>
      <c r="N36" s="6">
        <f>+VLOOKUP($A36,[1]Congest!$A$1:$O$65536,11,FALSE)-+VLOOKUP($D36,[1]Congest!$A$1:$O$65536,11,FALSE)</f>
        <v>60.700000000000045</v>
      </c>
      <c r="O36" s="6">
        <f>+VLOOKUP($A36,[1]Congest!$A$1:$O$65536,12,FALSE)-+VLOOKUP($D36,[1]Congest!$A$1:$O$65536,12,FALSE)</f>
        <v>1289.5700000000002</v>
      </c>
      <c r="P36" s="6">
        <f>+VLOOKUP($A36,[1]Congest!$A$1:$O$65536,13,FALSE)-+VLOOKUP($D36,[1]Congest!$A$1:$O$65536,13,FALSE)</f>
        <v>-76.920000000000073</v>
      </c>
      <c r="Q36" s="6">
        <f>+VLOOKUP($A36,[1]Congest!$A$1:$O$65536,14,FALSE)-+VLOOKUP($D36,[1]Congest!$A$1:$O$65536,14,FALSE)</f>
        <v>85.699999999997999</v>
      </c>
      <c r="R36" s="6">
        <f>+VLOOKUP($A36,[1]Congest!$A$1:$O$65536,15,FALSE)-+VLOOKUP($D36,[1]Congest!$A$1:$O$65536,15,FALSE)</f>
        <v>923.03000000000065</v>
      </c>
    </row>
    <row r="37" spans="1:18" x14ac:dyDescent="0.2">
      <c r="A37" s="5">
        <v>24252</v>
      </c>
      <c r="B37" s="6" t="str">
        <f>+VLOOKUP(A37,[1]Congest!$A$1:$C$65536,2,FALSE)</f>
        <v>RAVENSWOOD_GT_4</v>
      </c>
      <c r="C37" s="6" t="str">
        <f>+VLOOKUP(A37,[1]Congest!$A$1:$C$65536,3,FALSE)</f>
        <v>N.Y.C.</v>
      </c>
      <c r="D37" s="5">
        <v>61761</v>
      </c>
      <c r="E37" s="6" t="str">
        <f>+VLOOKUP(D37,[1]Congest!$A$1:$C$65536,2,FALSE)</f>
        <v>N.Y.C.</v>
      </c>
      <c r="F37" s="6" t="str">
        <f>+VLOOKUP(D37,[1]Congest!$A$1:$C$65536,3,FALSE)</f>
        <v>N.Y.C.</v>
      </c>
      <c r="G37" s="5">
        <v>1</v>
      </c>
      <c r="H37" s="6">
        <v>500</v>
      </c>
      <c r="I37" s="6">
        <v>500</v>
      </c>
      <c r="J37" s="6">
        <f t="shared" si="0"/>
        <v>500</v>
      </c>
      <c r="L37" s="6">
        <f t="shared" si="1"/>
        <v>4598.0999999999976</v>
      </c>
      <c r="M37" s="6">
        <f>+VLOOKUP($A37,[1]Congest!$A$1:$O$65536,10,FALSE)-+VLOOKUP($D37,[1]Congest!$A$1:$O$65536,10,FALSE)</f>
        <v>224.3100000000004</v>
      </c>
      <c r="N37" s="6">
        <f>+VLOOKUP($A37,[1]Congest!$A$1:$O$65536,11,FALSE)-+VLOOKUP($D37,[1]Congest!$A$1:$O$65536,11,FALSE)</f>
        <v>1943.2199999999998</v>
      </c>
      <c r="O37" s="6">
        <f>+VLOOKUP($A37,[1]Congest!$A$1:$O$65536,12,FALSE)-+VLOOKUP($D37,[1]Congest!$A$1:$O$65536,12,FALSE)</f>
        <v>657.30999999999904</v>
      </c>
      <c r="P37" s="6">
        <f>+VLOOKUP($A37,[1]Congest!$A$1:$O$65536,13,FALSE)-+VLOOKUP($D37,[1]Congest!$A$1:$O$65536,13,FALSE)</f>
        <v>1133.5199999999995</v>
      </c>
      <c r="Q37" s="6">
        <f>+VLOOKUP($A37,[1]Congest!$A$1:$O$65536,14,FALSE)-+VLOOKUP($D37,[1]Congest!$A$1:$O$65536,14,FALSE)</f>
        <v>69.31999999999789</v>
      </c>
      <c r="R37" s="6">
        <f>+VLOOKUP($A37,[1]Congest!$A$1:$O$65536,15,FALSE)-+VLOOKUP($D37,[1]Congest!$A$1:$O$65536,15,FALSE)</f>
        <v>570.42000000000098</v>
      </c>
    </row>
    <row r="38" spans="1:18" x14ac:dyDescent="0.2">
      <c r="A38" s="5">
        <v>61847</v>
      </c>
      <c r="B38" s="6" t="str">
        <f>+VLOOKUP(A38,[1]Congest!$A$1:$C$65536,2,FALSE)</f>
        <v>PJM</v>
      </c>
      <c r="C38" s="6" t="str">
        <f>+VLOOKUP(A38,[1]Congest!$A$1:$C$65536,3,FALSE)</f>
        <v>PJM</v>
      </c>
      <c r="D38" s="5">
        <v>23564</v>
      </c>
      <c r="E38" s="6" t="str">
        <f>+VLOOKUP(D38,[1]Congest!$A$1:$C$65536,2,FALSE)</f>
        <v>DUNKIRK___2</v>
      </c>
      <c r="F38" s="6" t="str">
        <f>+VLOOKUP(D38,[1]Congest!$A$1:$C$65536,3,FALSE)</f>
        <v>WEST</v>
      </c>
      <c r="G38" s="5">
        <v>7</v>
      </c>
      <c r="H38" s="6">
        <v>1000</v>
      </c>
      <c r="I38" s="6">
        <v>500.31</v>
      </c>
      <c r="J38" s="6">
        <f t="shared" si="0"/>
        <v>3502.17</v>
      </c>
      <c r="L38" s="6">
        <f t="shared" si="1"/>
        <v>8768.56</v>
      </c>
      <c r="M38" s="6">
        <f>+VLOOKUP($A38,[1]Congest!$A$1:$O$65536,10,FALSE)-+VLOOKUP($D38,[1]Congest!$A$1:$O$65536,10,FALSE)</f>
        <v>6078.5999999999995</v>
      </c>
      <c r="N38" s="6">
        <f>+VLOOKUP($A38,[1]Congest!$A$1:$O$65536,11,FALSE)-+VLOOKUP($D38,[1]Congest!$A$1:$O$65536,11,FALSE)</f>
        <v>1186.9900000000002</v>
      </c>
      <c r="O38" s="6">
        <f>+VLOOKUP($A38,[1]Congest!$A$1:$O$65536,12,FALSE)-+VLOOKUP($D38,[1]Congest!$A$1:$O$65536,12,FALSE)</f>
        <v>581.72999999999979</v>
      </c>
      <c r="P38" s="6">
        <f>+VLOOKUP($A38,[1]Congest!$A$1:$O$65536,13,FALSE)-+VLOOKUP($D38,[1]Congest!$A$1:$O$65536,13,FALSE)</f>
        <v>797.11999999999989</v>
      </c>
      <c r="Q38" s="6">
        <f>+VLOOKUP($A38,[1]Congest!$A$1:$O$65536,14,FALSE)-+VLOOKUP($D38,[1]Congest!$A$1:$O$65536,14,FALSE)</f>
        <v>52.509999999999991</v>
      </c>
      <c r="R38" s="6">
        <f>+VLOOKUP($A38,[1]Congest!$A$1:$O$65536,15,FALSE)-+VLOOKUP($D38,[1]Congest!$A$1:$O$65536,15,FALSE)</f>
        <v>71.609999999999985</v>
      </c>
    </row>
    <row r="39" spans="1:18" x14ac:dyDescent="0.2">
      <c r="A39" s="5">
        <v>61847</v>
      </c>
      <c r="B39" s="6" t="str">
        <f>+VLOOKUP(A39,[1]Congest!$A$1:$C$65536,2,FALSE)</f>
        <v>PJM</v>
      </c>
      <c r="C39" s="6" t="str">
        <f>+VLOOKUP(A39,[1]Congest!$A$1:$C$65536,3,FALSE)</f>
        <v>PJM</v>
      </c>
      <c r="D39" s="5">
        <v>23901</v>
      </c>
      <c r="E39" s="6" t="str">
        <f>+VLOOKUP(D39,[1]Congest!$A$1:$C$65536,2,FALSE)</f>
        <v>NORTHERN_CONS_POWER</v>
      </c>
      <c r="F39" s="6" t="str">
        <f>+VLOOKUP(D39,[1]Congest!$A$1:$C$65536,3,FALSE)</f>
        <v>WEST</v>
      </c>
      <c r="G39" s="5">
        <v>8</v>
      </c>
      <c r="H39" s="6">
        <v>500</v>
      </c>
      <c r="I39" s="6">
        <v>500</v>
      </c>
      <c r="J39" s="6">
        <f t="shared" si="0"/>
        <v>4000</v>
      </c>
      <c r="L39" s="6">
        <f t="shared" si="1"/>
        <v>9002.1299999999992</v>
      </c>
      <c r="M39" s="6">
        <f>+VLOOKUP($A39,[1]Congest!$A$1:$O$65536,10,FALSE)-+VLOOKUP($D39,[1]Congest!$A$1:$O$65536,10,FALSE)</f>
        <v>6133.9599999999991</v>
      </c>
      <c r="N39" s="6">
        <f>+VLOOKUP($A39,[1]Congest!$A$1:$O$65536,11,FALSE)-+VLOOKUP($D39,[1]Congest!$A$1:$O$65536,11,FALSE)</f>
        <v>1194.0300000000002</v>
      </c>
      <c r="O39" s="6">
        <f>+VLOOKUP($A39,[1]Congest!$A$1:$O$65536,12,FALSE)-+VLOOKUP($D39,[1]Congest!$A$1:$O$65536,12,FALSE)</f>
        <v>650.0899999999998</v>
      </c>
      <c r="P39" s="6">
        <f>+VLOOKUP($A39,[1]Congest!$A$1:$O$65536,13,FALSE)-+VLOOKUP($D39,[1]Congest!$A$1:$O$65536,13,FALSE)</f>
        <v>837.17000000000007</v>
      </c>
      <c r="Q39" s="6">
        <f>+VLOOKUP($A39,[1]Congest!$A$1:$O$65536,14,FALSE)-+VLOOKUP($D39,[1]Congest!$A$1:$O$65536,14,FALSE)</f>
        <v>101.91999999999996</v>
      </c>
      <c r="R39" s="6">
        <f>+VLOOKUP($A39,[1]Congest!$A$1:$O$65536,15,FALSE)-+VLOOKUP($D39,[1]Congest!$A$1:$O$65536,15,FALSE)</f>
        <v>84.960000000000008</v>
      </c>
    </row>
    <row r="40" spans="1:18" x14ac:dyDescent="0.2">
      <c r="A40" s="5">
        <v>61847</v>
      </c>
      <c r="B40" s="6" t="str">
        <f>+VLOOKUP(A40,[1]Congest!$A$1:$C$65536,2,FALSE)</f>
        <v>PJM</v>
      </c>
      <c r="C40" s="6" t="str">
        <f>+VLOOKUP(A40,[1]Congest!$A$1:$C$65536,3,FALSE)</f>
        <v>PJM</v>
      </c>
      <c r="D40" s="5">
        <v>23982</v>
      </c>
      <c r="E40" s="6" t="str">
        <f>+VLOOKUP(D40,[1]Congest!$A$1:$C$65536,2,FALSE)</f>
        <v>INDECK___OLEAN</v>
      </c>
      <c r="F40" s="6" t="str">
        <f>+VLOOKUP(D40,[1]Congest!$A$1:$C$65536,3,FALSE)</f>
        <v>WEST</v>
      </c>
      <c r="G40" s="5">
        <v>7</v>
      </c>
      <c r="H40" s="6">
        <v>1000</v>
      </c>
      <c r="I40" s="6">
        <v>553.89</v>
      </c>
      <c r="J40" s="6">
        <f t="shared" si="0"/>
        <v>3877.23</v>
      </c>
      <c r="L40" s="6">
        <f t="shared" si="1"/>
        <v>8742.3499999999985</v>
      </c>
      <c r="M40" s="6">
        <f>+VLOOKUP($A40,[1]Congest!$A$1:$O$65536,10,FALSE)-+VLOOKUP($D40,[1]Congest!$A$1:$O$65536,10,FALSE)</f>
        <v>6072.5699999999988</v>
      </c>
      <c r="N40" s="6">
        <f>+VLOOKUP($A40,[1]Congest!$A$1:$O$65536,11,FALSE)-+VLOOKUP($D40,[1]Congest!$A$1:$O$65536,11,FALSE)</f>
        <v>1185.5800000000002</v>
      </c>
      <c r="O40" s="6">
        <f>+VLOOKUP($A40,[1]Congest!$A$1:$O$65536,12,FALSE)-+VLOOKUP($D40,[1]Congest!$A$1:$O$65536,12,FALSE)</f>
        <v>577.08999999999992</v>
      </c>
      <c r="P40" s="6">
        <f>+VLOOKUP($A40,[1]Congest!$A$1:$O$65536,13,FALSE)-+VLOOKUP($D40,[1]Congest!$A$1:$O$65536,13,FALSE)</f>
        <v>791.72</v>
      </c>
      <c r="Q40" s="6">
        <f>+VLOOKUP($A40,[1]Congest!$A$1:$O$65536,14,FALSE)-+VLOOKUP($D40,[1]Congest!$A$1:$O$65536,14,FALSE)</f>
        <v>45.729999999999961</v>
      </c>
      <c r="R40" s="6">
        <f>+VLOOKUP($A40,[1]Congest!$A$1:$O$65536,15,FALSE)-+VLOOKUP($D40,[1]Congest!$A$1:$O$65536,15,FALSE)</f>
        <v>69.659999999999982</v>
      </c>
    </row>
    <row r="41" spans="1:18" x14ac:dyDescent="0.2">
      <c r="B41" s="6"/>
      <c r="C41" s="6"/>
      <c r="E41" s="6"/>
      <c r="F41" s="6"/>
      <c r="G41" s="18"/>
      <c r="H41" s="6"/>
      <c r="I41" s="13" t="s">
        <v>6</v>
      </c>
      <c r="J41" s="13">
        <f>+SUM(J18:J40)</f>
        <v>26071.48</v>
      </c>
      <c r="L41" s="6">
        <f>+SUMPRODUCT(G18:G40,L18:L40)</f>
        <v>310834.65999999997</v>
      </c>
    </row>
    <row r="42" spans="1:18" x14ac:dyDescent="0.2">
      <c r="B42" s="6"/>
      <c r="C42" s="6"/>
      <c r="E42" s="6"/>
      <c r="F42" s="6"/>
      <c r="G42" s="18"/>
      <c r="H42" s="6"/>
      <c r="I42" s="13"/>
      <c r="J42" s="13"/>
      <c r="L42" s="6"/>
    </row>
    <row r="43" spans="1:18" x14ac:dyDescent="0.2">
      <c r="A43" s="11" t="s">
        <v>111</v>
      </c>
    </row>
    <row r="44" spans="1:18" s="19" customFormat="1" x14ac:dyDescent="0.2">
      <c r="A44" s="19" t="s">
        <v>0</v>
      </c>
      <c r="B44" s="13"/>
      <c r="C44" s="13"/>
      <c r="D44" s="19" t="s">
        <v>1</v>
      </c>
      <c r="E44" s="13"/>
      <c r="F44" s="13"/>
      <c r="G44" s="35" t="s">
        <v>2</v>
      </c>
      <c r="H44" s="13" t="s">
        <v>3</v>
      </c>
      <c r="I44" s="13" t="s">
        <v>4</v>
      </c>
      <c r="J44" s="13" t="s">
        <v>5</v>
      </c>
      <c r="K44" s="20"/>
      <c r="L44" s="13" t="s">
        <v>7</v>
      </c>
    </row>
    <row r="45" spans="1:18" x14ac:dyDescent="0.2">
      <c r="A45" s="5">
        <v>23517</v>
      </c>
      <c r="B45" s="6" t="str">
        <f>+VLOOKUP(A45,[1]Congest!$A$1:$C$65536,2,FALSE)</f>
        <v>ASTORIA___4</v>
      </c>
      <c r="C45" s="6" t="str">
        <f>+VLOOKUP(A45,[1]Congest!$A$1:$C$65536,3,FALSE)</f>
        <v>N.Y.C.</v>
      </c>
      <c r="D45" s="5">
        <v>23512</v>
      </c>
      <c r="E45" s="6" t="str">
        <f>+VLOOKUP(D45,[1]Congest!$A$1:$C$65536,2,FALSE)</f>
        <v>ARTHUR_KILL_2</v>
      </c>
      <c r="F45" s="6" t="str">
        <f>+VLOOKUP(D45,[1]Congest!$A$1:$C$65536,3,FALSE)</f>
        <v>N.Y.C.</v>
      </c>
      <c r="G45" s="18">
        <v>12</v>
      </c>
      <c r="H45" s="6">
        <v>0</v>
      </c>
      <c r="I45" s="6">
        <v>0</v>
      </c>
      <c r="J45" s="6">
        <f>+G45*I45</f>
        <v>0</v>
      </c>
      <c r="L45" s="6">
        <f>+SUM(M45:R45)</f>
        <v>701.46000000000095</v>
      </c>
      <c r="M45" s="6">
        <f>+VLOOKUP($A45,[1]Congest!$A$1:$O$65536,10,FALSE)-+VLOOKUP($D45,[1]Congest!$A$1:$O$65536,10,FALSE)</f>
        <v>38.770000000000437</v>
      </c>
      <c r="N45" s="6">
        <f>+VLOOKUP($A45,[1]Congest!$A$1:$O$65536,11,FALSE)-+VLOOKUP($D45,[1]Congest!$A$1:$O$65536,11,FALSE)</f>
        <v>0</v>
      </c>
      <c r="O45" s="6">
        <f>+VLOOKUP($A45,[1]Congest!$A$1:$O$65536,12,FALSE)-+VLOOKUP($D45,[1]Congest!$A$1:$O$65536,12,FALSE)</f>
        <v>45.770000000000437</v>
      </c>
      <c r="P45" s="6">
        <f>+VLOOKUP($A45,[1]Congest!$A$1:$O$65536,13,FALSE)-+VLOOKUP($D45,[1]Congest!$A$1:$O$65536,13,FALSE)</f>
        <v>616.92000000000007</v>
      </c>
      <c r="Q45" s="6">
        <f>+VLOOKUP($A45,[1]Congest!$A$1:$O$65536,14,FALSE)-+VLOOKUP($D45,[1]Congest!$A$1:$O$65536,14,FALSE)</f>
        <v>0</v>
      </c>
      <c r="R45" s="6">
        <f>+VLOOKUP($A45,[1]Congest!$A$1:$O$65536,15,FALSE)-+VLOOKUP($D45,[1]Congest!$A$1:$O$65536,15,FALSE)</f>
        <v>0</v>
      </c>
    </row>
    <row r="46" spans="1:18" x14ac:dyDescent="0.2">
      <c r="A46" s="5">
        <v>23518</v>
      </c>
      <c r="B46" s="6" t="str">
        <f>+VLOOKUP(A46,[1]Congest!$A$1:$C$65536,2,FALSE)</f>
        <v>ASTORIA___5</v>
      </c>
      <c r="C46" s="6" t="str">
        <f>+VLOOKUP(A46,[1]Congest!$A$1:$C$65536,3,FALSE)</f>
        <v>N.Y.C.</v>
      </c>
      <c r="D46" s="5">
        <v>23512</v>
      </c>
      <c r="E46" s="6" t="str">
        <f>+VLOOKUP(D46,[1]Congest!$A$1:$C$65536,2,FALSE)</f>
        <v>ARTHUR_KILL_2</v>
      </c>
      <c r="F46" s="6" t="str">
        <f>+VLOOKUP(D46,[1]Congest!$A$1:$C$65536,3,FALSE)</f>
        <v>N.Y.C.</v>
      </c>
      <c r="G46" s="18">
        <v>10</v>
      </c>
      <c r="H46" s="6">
        <v>100</v>
      </c>
      <c r="I46" s="6">
        <v>100</v>
      </c>
      <c r="J46" s="6">
        <f t="shared" ref="J46:J84" si="2">+G46*I46</f>
        <v>1000</v>
      </c>
      <c r="L46" s="6">
        <f t="shared" ref="L46:L84" si="3">+SUM(M46:R46)</f>
        <v>1463.2900000000009</v>
      </c>
      <c r="M46" s="6">
        <f>+VLOOKUP($A46,[1]Congest!$A$1:$O$65536,10,FALSE)-+VLOOKUP($D46,[1]Congest!$A$1:$O$65536,10,FALSE)</f>
        <v>38.770000000000437</v>
      </c>
      <c r="N46" s="6">
        <f>+VLOOKUP($A46,[1]Congest!$A$1:$O$65536,11,FALSE)-+VLOOKUP($D46,[1]Congest!$A$1:$O$65536,11,FALSE)</f>
        <v>699.89999999999964</v>
      </c>
      <c r="O46" s="6">
        <f>+VLOOKUP($A46,[1]Congest!$A$1:$O$65536,12,FALSE)-+VLOOKUP($D46,[1]Congest!$A$1:$O$65536,12,FALSE)</f>
        <v>52.770000000000437</v>
      </c>
      <c r="P46" s="6">
        <f>+VLOOKUP($A46,[1]Congest!$A$1:$O$65536,13,FALSE)-+VLOOKUP($D46,[1]Congest!$A$1:$O$65536,13,FALSE)</f>
        <v>616.92000000000007</v>
      </c>
      <c r="Q46" s="6">
        <f>+VLOOKUP($A46,[1]Congest!$A$1:$O$65536,14,FALSE)-+VLOOKUP($D46,[1]Congest!$A$1:$O$65536,14,FALSE)</f>
        <v>54.930000000000291</v>
      </c>
      <c r="R46" s="6">
        <f>+VLOOKUP($A46,[1]Congest!$A$1:$O$65536,15,FALSE)-+VLOOKUP($D46,[1]Congest!$A$1:$O$65536,15,FALSE)</f>
        <v>0</v>
      </c>
    </row>
    <row r="47" spans="1:18" x14ac:dyDescent="0.2">
      <c r="A47" s="5">
        <v>23518</v>
      </c>
      <c r="B47" s="6" t="str">
        <f>+VLOOKUP(A47,[1]Congest!$A$1:$C$65536,2,FALSE)</f>
        <v>ASTORIA___5</v>
      </c>
      <c r="C47" s="6" t="str">
        <f>+VLOOKUP(A47,[1]Congest!$A$1:$C$65536,3,FALSE)</f>
        <v>N.Y.C.</v>
      </c>
      <c r="D47" s="5">
        <v>23517</v>
      </c>
      <c r="E47" s="6" t="str">
        <f>+VLOOKUP(D47,[1]Congest!$A$1:$C$65536,2,FALSE)</f>
        <v>ASTORIA___4</v>
      </c>
      <c r="F47" s="6" t="str">
        <f>+VLOOKUP(D47,[1]Congest!$A$1:$C$65536,3,FALSE)</f>
        <v>N.Y.C.</v>
      </c>
      <c r="G47" s="18">
        <v>6</v>
      </c>
      <c r="H47" s="6">
        <v>100</v>
      </c>
      <c r="I47" s="6">
        <v>100</v>
      </c>
      <c r="J47" s="6">
        <f t="shared" si="2"/>
        <v>600</v>
      </c>
      <c r="L47" s="6">
        <f t="shared" si="3"/>
        <v>761.82999999999993</v>
      </c>
      <c r="M47" s="6">
        <f>+VLOOKUP($A47,[1]Congest!$A$1:$O$65536,10,FALSE)-+VLOOKUP($D47,[1]Congest!$A$1:$O$65536,10,FALSE)</f>
        <v>0</v>
      </c>
      <c r="N47" s="6">
        <f>+VLOOKUP($A47,[1]Congest!$A$1:$O$65536,11,FALSE)-+VLOOKUP($D47,[1]Congest!$A$1:$O$65536,11,FALSE)</f>
        <v>699.89999999999964</v>
      </c>
      <c r="O47" s="6">
        <f>+VLOOKUP($A47,[1]Congest!$A$1:$O$65536,12,FALSE)-+VLOOKUP($D47,[1]Congest!$A$1:$O$65536,12,FALSE)</f>
        <v>7</v>
      </c>
      <c r="P47" s="6">
        <f>+VLOOKUP($A47,[1]Congest!$A$1:$O$65536,13,FALSE)-+VLOOKUP($D47,[1]Congest!$A$1:$O$65536,13,FALSE)</f>
        <v>0</v>
      </c>
      <c r="Q47" s="6">
        <f>+VLOOKUP($A47,[1]Congest!$A$1:$O$65536,14,FALSE)-+VLOOKUP($D47,[1]Congest!$A$1:$O$65536,14,FALSE)</f>
        <v>54.930000000000291</v>
      </c>
      <c r="R47" s="6">
        <f>+VLOOKUP($A47,[1]Congest!$A$1:$O$65536,15,FALSE)-+VLOOKUP($D47,[1]Congest!$A$1:$O$65536,15,FALSE)</f>
        <v>0</v>
      </c>
    </row>
    <row r="48" spans="1:18" x14ac:dyDescent="0.2">
      <c r="A48" s="5">
        <v>23526</v>
      </c>
      <c r="B48" s="6" t="str">
        <f>+VLOOKUP(A48,[1]Congest!$A$1:$C$65536,2,FALSE)</f>
        <v>BOWLINE___1</v>
      </c>
      <c r="C48" s="6" t="str">
        <f>+VLOOKUP(A48,[1]Congest!$A$1:$C$65536,3,FALSE)</f>
        <v>HUD VL</v>
      </c>
      <c r="D48" s="5">
        <v>23588</v>
      </c>
      <c r="E48" s="6" t="str">
        <f>+VLOOKUP(D48,[1]Congest!$A$1:$C$65536,2,FALSE)</f>
        <v>ROSETON___2</v>
      </c>
      <c r="F48" s="6" t="str">
        <f>+VLOOKUP(D48,[1]Congest!$A$1:$C$65536,3,FALSE)</f>
        <v>HUD VL</v>
      </c>
      <c r="G48" s="18">
        <v>20</v>
      </c>
      <c r="H48" s="6">
        <v>0</v>
      </c>
      <c r="I48" s="6">
        <v>-7.8900000000003274</v>
      </c>
      <c r="J48" s="6">
        <f t="shared" si="2"/>
        <v>-157.80000000000655</v>
      </c>
      <c r="L48" s="6">
        <f t="shared" si="3"/>
        <v>1564.8199999999993</v>
      </c>
      <c r="M48" s="6">
        <f>+VLOOKUP($A48,[1]Congest!$A$1:$O$65536,10,FALSE)-+VLOOKUP($D48,[1]Congest!$A$1:$O$65536,10,FALSE)</f>
        <v>19.75</v>
      </c>
      <c r="N48" s="6">
        <f>+VLOOKUP($A48,[1]Congest!$A$1:$O$65536,11,FALSE)-+VLOOKUP($D48,[1]Congest!$A$1:$O$65536,11,FALSE)</f>
        <v>317.98999999999995</v>
      </c>
      <c r="O48" s="6">
        <f>+VLOOKUP($A48,[1]Congest!$A$1:$O$65536,12,FALSE)-+VLOOKUP($D48,[1]Congest!$A$1:$O$65536,12,FALSE)</f>
        <v>37.140000000001237</v>
      </c>
      <c r="P48" s="6">
        <f>+VLOOKUP($A48,[1]Congest!$A$1:$O$65536,13,FALSE)-+VLOOKUP($D48,[1]Congest!$A$1:$O$65536,13,FALSE)</f>
        <v>-18.240000000000691</v>
      </c>
      <c r="Q48" s="6">
        <f>+VLOOKUP($A48,[1]Congest!$A$1:$O$65536,14,FALSE)-+VLOOKUP($D48,[1]Congest!$A$1:$O$65536,14,FALSE)</f>
        <v>927.08999999999878</v>
      </c>
      <c r="R48" s="6">
        <f>+VLOOKUP($A48,[1]Congest!$A$1:$O$65536,15,FALSE)-+VLOOKUP($D48,[1]Congest!$A$1:$O$65536,15,FALSE)</f>
        <v>281.08999999999992</v>
      </c>
    </row>
    <row r="49" spans="1:18" x14ac:dyDescent="0.2">
      <c r="A49" s="5">
        <v>23535</v>
      </c>
      <c r="B49" s="6" t="str">
        <f>+VLOOKUP(A49,[1]Congest!$A$1:$C$65536,2,FALSE)</f>
        <v>RAVENSWOOD___3</v>
      </c>
      <c r="C49" s="6" t="str">
        <f>+VLOOKUP(A49,[1]Congest!$A$1:$C$65536,3,FALSE)</f>
        <v>N.Y.C.</v>
      </c>
      <c r="D49" s="5">
        <v>23515</v>
      </c>
      <c r="E49" s="6" t="str">
        <f>+VLOOKUP(D49,[1]Congest!$A$1:$C$65536,2,FALSE)</f>
        <v>BROOKLYN_NAVY_YARD</v>
      </c>
      <c r="F49" s="6" t="str">
        <f>+VLOOKUP(D49,[1]Congest!$A$1:$C$65536,3,FALSE)</f>
        <v>N.Y.C.</v>
      </c>
      <c r="G49" s="18">
        <v>11</v>
      </c>
      <c r="H49" s="6">
        <v>0</v>
      </c>
      <c r="I49" s="6">
        <v>0</v>
      </c>
      <c r="J49" s="6">
        <f t="shared" si="2"/>
        <v>0</v>
      </c>
      <c r="L49" s="6">
        <f t="shared" si="3"/>
        <v>1075.9699999999978</v>
      </c>
      <c r="M49" s="6">
        <f>+VLOOKUP($A49,[1]Congest!$A$1:$O$65536,10,FALSE)-+VLOOKUP($D49,[1]Congest!$A$1:$O$65536,10,FALSE)</f>
        <v>3.8400000000001455</v>
      </c>
      <c r="N49" s="6">
        <f>+VLOOKUP($A49,[1]Congest!$A$1:$O$65536,11,FALSE)-+VLOOKUP($D49,[1]Congest!$A$1:$O$65536,11,FALSE)</f>
        <v>60.870000000000118</v>
      </c>
      <c r="O49" s="6">
        <f>+VLOOKUP($A49,[1]Congest!$A$1:$O$65536,12,FALSE)-+VLOOKUP($D49,[1]Congest!$A$1:$O$65536,12,FALSE)</f>
        <v>1290.2200000000007</v>
      </c>
      <c r="P49" s="6">
        <f>+VLOOKUP($A49,[1]Congest!$A$1:$O$65536,13,FALSE)-+VLOOKUP($D49,[1]Congest!$A$1:$O$65536,13,FALSE)</f>
        <v>-75.110000000000127</v>
      </c>
      <c r="Q49" s="6">
        <f>+VLOOKUP($A49,[1]Congest!$A$1:$O$65536,14,FALSE)-+VLOOKUP($D49,[1]Congest!$A$1:$O$65536,14,FALSE)</f>
        <v>83.919999999997344</v>
      </c>
      <c r="R49" s="6">
        <f>+VLOOKUP($A49,[1]Congest!$A$1:$O$65536,15,FALSE)-+VLOOKUP($D49,[1]Congest!$A$1:$O$65536,15,FALSE)</f>
        <v>-287.77000000000044</v>
      </c>
    </row>
    <row r="50" spans="1:18" x14ac:dyDescent="0.2">
      <c r="A50" s="5">
        <v>23535</v>
      </c>
      <c r="B50" s="6" t="str">
        <f>+VLOOKUP(A50,[1]Congest!$A$1:$C$65536,2,FALSE)</f>
        <v>RAVENSWOOD___3</v>
      </c>
      <c r="C50" s="6" t="str">
        <f>+VLOOKUP(A50,[1]Congest!$A$1:$C$65536,3,FALSE)</f>
        <v>N.Y.C.</v>
      </c>
      <c r="D50" s="5">
        <v>23524</v>
      </c>
      <c r="E50" s="6" t="str">
        <f>+VLOOKUP(D50,[1]Congest!$A$1:$C$65536,2,FALSE)</f>
        <v>EAST RIVER___7</v>
      </c>
      <c r="F50" s="6" t="str">
        <f>+VLOOKUP(D50,[1]Congest!$A$1:$C$65536,3,FALSE)</f>
        <v>N.Y.C.</v>
      </c>
      <c r="G50" s="18">
        <v>8</v>
      </c>
      <c r="H50" s="6">
        <v>100</v>
      </c>
      <c r="I50" s="6">
        <v>100</v>
      </c>
      <c r="J50" s="6">
        <f t="shared" si="2"/>
        <v>800</v>
      </c>
      <c r="L50" s="6">
        <f t="shared" si="3"/>
        <v>2300.2999999999984</v>
      </c>
      <c r="M50" s="6">
        <f>+VLOOKUP($A50,[1]Congest!$A$1:$O$65536,10,FALSE)-+VLOOKUP($D50,[1]Congest!$A$1:$O$65536,10,FALSE)</f>
        <v>3.7900000000004184</v>
      </c>
      <c r="N50" s="6">
        <f>+VLOOKUP($A50,[1]Congest!$A$1:$O$65536,11,FALSE)-+VLOOKUP($D50,[1]Congest!$A$1:$O$65536,11,FALSE)</f>
        <v>61.029999999999973</v>
      </c>
      <c r="O50" s="6">
        <f>+VLOOKUP($A50,[1]Congest!$A$1:$O$65536,12,FALSE)-+VLOOKUP($D50,[1]Congest!$A$1:$O$65536,12,FALSE)</f>
        <v>1289.1300000000006</v>
      </c>
      <c r="P50" s="6">
        <f>+VLOOKUP($A50,[1]Congest!$A$1:$O$65536,13,FALSE)-+VLOOKUP($D50,[1]Congest!$A$1:$O$65536,13,FALSE)</f>
        <v>-84.400000000000546</v>
      </c>
      <c r="Q50" s="6">
        <f>+VLOOKUP($A50,[1]Congest!$A$1:$O$65536,14,FALSE)-+VLOOKUP($D50,[1]Congest!$A$1:$O$65536,14,FALSE)</f>
        <v>85.699999999997999</v>
      </c>
      <c r="R50" s="6">
        <f>+VLOOKUP($A50,[1]Congest!$A$1:$O$65536,15,FALSE)-+VLOOKUP($D50,[1]Congest!$A$1:$O$65536,15,FALSE)</f>
        <v>945.05000000000018</v>
      </c>
    </row>
    <row r="51" spans="1:18" x14ac:dyDescent="0.2">
      <c r="A51" s="5">
        <v>23535</v>
      </c>
      <c r="B51" s="6" t="str">
        <f>+VLOOKUP(A51,[1]Congest!$A$1:$C$65536,2,FALSE)</f>
        <v>RAVENSWOOD___3</v>
      </c>
      <c r="C51" s="6" t="str">
        <f>+VLOOKUP(A51,[1]Congest!$A$1:$C$65536,3,FALSE)</f>
        <v>N.Y.C.</v>
      </c>
      <c r="D51" s="5">
        <v>23540</v>
      </c>
      <c r="E51" s="6" t="str">
        <f>+VLOOKUP(D51,[1]Congest!$A$1:$C$65536,2,FALSE)</f>
        <v>HUDSON AVE_GT_4</v>
      </c>
      <c r="F51" s="6" t="str">
        <f>+VLOOKUP(D51,[1]Congest!$A$1:$C$65536,3,FALSE)</f>
        <v>N.Y.C.</v>
      </c>
      <c r="G51" s="18">
        <v>20</v>
      </c>
      <c r="H51" s="6">
        <v>0</v>
      </c>
      <c r="I51" s="6">
        <v>-1262.2</v>
      </c>
      <c r="J51" s="6">
        <f t="shared" si="2"/>
        <v>-25244</v>
      </c>
      <c r="L51" s="6">
        <f t="shared" si="3"/>
        <v>1091.1499999999971</v>
      </c>
      <c r="M51" s="6">
        <f>+VLOOKUP($A51,[1]Congest!$A$1:$O$65536,10,FALSE)-+VLOOKUP($D51,[1]Congest!$A$1:$O$65536,10,FALSE)</f>
        <v>3.8400000000001455</v>
      </c>
      <c r="N51" s="6">
        <f>+VLOOKUP($A51,[1]Congest!$A$1:$O$65536,11,FALSE)-+VLOOKUP($D51,[1]Congest!$A$1:$O$65536,11,FALSE)</f>
        <v>60.870000000000118</v>
      </c>
      <c r="O51" s="6">
        <f>+VLOOKUP($A51,[1]Congest!$A$1:$O$65536,12,FALSE)-+VLOOKUP($D51,[1]Congest!$A$1:$O$65536,12,FALSE)</f>
        <v>1290.2200000000007</v>
      </c>
      <c r="P51" s="6">
        <f>+VLOOKUP($A51,[1]Congest!$A$1:$O$65536,13,FALSE)-+VLOOKUP($D51,[1]Congest!$A$1:$O$65536,13,FALSE)</f>
        <v>-75.110000000000127</v>
      </c>
      <c r="Q51" s="6">
        <f>+VLOOKUP($A51,[1]Congest!$A$1:$O$65536,14,FALSE)-+VLOOKUP($D51,[1]Congest!$A$1:$O$65536,14,FALSE)</f>
        <v>83.919999999997344</v>
      </c>
      <c r="R51" s="6">
        <f>+VLOOKUP($A51,[1]Congest!$A$1:$O$65536,15,FALSE)-+VLOOKUP($D51,[1]Congest!$A$1:$O$65536,15,FALSE)</f>
        <v>-272.59000000000106</v>
      </c>
    </row>
    <row r="52" spans="1:18" x14ac:dyDescent="0.2">
      <c r="A52" s="5">
        <v>23535</v>
      </c>
      <c r="B52" s="6" t="str">
        <f>+VLOOKUP(A52,[1]Congest!$A$1:$C$65536,2,FALSE)</f>
        <v>RAVENSWOOD___3</v>
      </c>
      <c r="C52" s="6" t="str">
        <f>+VLOOKUP(A52,[1]Congest!$A$1:$C$65536,3,FALSE)</f>
        <v>N.Y.C.</v>
      </c>
      <c r="D52" s="5">
        <v>23786</v>
      </c>
      <c r="E52" s="6" t="str">
        <f>+VLOOKUP(D52,[1]Congest!$A$1:$C$65536,2,FALSE)</f>
        <v>LINDEN COGEN____</v>
      </c>
      <c r="F52" s="6" t="str">
        <f>+VLOOKUP(D52,[1]Congest!$A$1:$C$65536,3,FALSE)</f>
        <v>N.Y.C.</v>
      </c>
      <c r="G52" s="18">
        <v>20</v>
      </c>
      <c r="H52" s="6">
        <v>0</v>
      </c>
      <c r="I52" s="6">
        <v>-1507.96</v>
      </c>
      <c r="J52" s="6">
        <f t="shared" si="2"/>
        <v>-30159.200000000001</v>
      </c>
      <c r="L52" s="6">
        <f t="shared" si="3"/>
        <v>1648.1899999999971</v>
      </c>
      <c r="M52" s="6">
        <f>+VLOOKUP($A52,[1]Congest!$A$1:$O$65536,10,FALSE)-+VLOOKUP($D52,[1]Congest!$A$1:$O$65536,10,FALSE)</f>
        <v>3.8400000000001455</v>
      </c>
      <c r="N52" s="6">
        <f>+VLOOKUP($A52,[1]Congest!$A$1:$O$65536,11,FALSE)-+VLOOKUP($D52,[1]Congest!$A$1:$O$65536,11,FALSE)</f>
        <v>60.870000000000118</v>
      </c>
      <c r="O52" s="6">
        <f>+VLOOKUP($A52,[1]Congest!$A$1:$O$65536,12,FALSE)-+VLOOKUP($D52,[1]Congest!$A$1:$O$65536,12,FALSE)</f>
        <v>1290.2200000000007</v>
      </c>
      <c r="P52" s="6">
        <f>+VLOOKUP($A52,[1]Congest!$A$1:$O$65536,13,FALSE)-+VLOOKUP($D52,[1]Congest!$A$1:$O$65536,13,FALSE)</f>
        <v>-79.790000000000418</v>
      </c>
      <c r="Q52" s="6">
        <f>+VLOOKUP($A52,[1]Congest!$A$1:$O$65536,14,FALSE)-+VLOOKUP($D52,[1]Congest!$A$1:$O$65536,14,FALSE)</f>
        <v>83.919999999997344</v>
      </c>
      <c r="R52" s="6">
        <f>+VLOOKUP($A52,[1]Congest!$A$1:$O$65536,15,FALSE)-+VLOOKUP($D52,[1]Congest!$A$1:$O$65536,15,FALSE)</f>
        <v>289.1299999999992</v>
      </c>
    </row>
    <row r="53" spans="1:18" x14ac:dyDescent="0.2">
      <c r="A53" s="5">
        <v>23653</v>
      </c>
      <c r="B53" s="6" t="str">
        <f>+VLOOKUP(A53,[1]Congest!$A$1:$C$65536,2,FALSE)</f>
        <v>PEEKSKILL____</v>
      </c>
      <c r="C53" s="6" t="str">
        <f>+VLOOKUP(A53,[1]Congest!$A$1:$C$65536,3,FALSE)</f>
        <v>MILLWD</v>
      </c>
      <c r="D53" s="5">
        <v>24000</v>
      </c>
      <c r="E53" s="6" t="str">
        <f>+VLOOKUP(D53,[1]Congest!$A$1:$C$65536,2,FALSE)</f>
        <v>PLEASANTVLY___LBMP</v>
      </c>
      <c r="F53" s="6" t="str">
        <f>+VLOOKUP(D53,[1]Congest!$A$1:$C$65536,3,FALSE)</f>
        <v>HUD VL</v>
      </c>
      <c r="G53" s="18">
        <v>10</v>
      </c>
      <c r="H53" s="6">
        <v>250</v>
      </c>
      <c r="I53" s="6">
        <v>-421.54000000000087</v>
      </c>
      <c r="J53" s="6">
        <f t="shared" si="2"/>
        <v>-4215.4000000000087</v>
      </c>
      <c r="L53" s="6">
        <f t="shared" si="3"/>
        <v>1323.3100000000004</v>
      </c>
      <c r="M53" s="6">
        <f>+VLOOKUP($A53,[1]Congest!$A$1:$O$65536,10,FALSE)-+VLOOKUP($D53,[1]Congest!$A$1:$O$65536,10,FALSE)</f>
        <v>78.630000000000564</v>
      </c>
      <c r="N53" s="6">
        <f>+VLOOKUP($A53,[1]Congest!$A$1:$O$65536,11,FALSE)-+VLOOKUP($D53,[1]Congest!$A$1:$O$65536,11,FALSE)</f>
        <v>-208.82999999999981</v>
      </c>
      <c r="O53" s="6">
        <f>+VLOOKUP($A53,[1]Congest!$A$1:$O$65536,12,FALSE)-+VLOOKUP($D53,[1]Congest!$A$1:$O$65536,12,FALSE)</f>
        <v>88.109999999998763</v>
      </c>
      <c r="P53" s="6">
        <f>+VLOOKUP($A53,[1]Congest!$A$1:$O$65536,13,FALSE)-+VLOOKUP($D53,[1]Congest!$A$1:$O$65536,13,FALSE)</f>
        <v>22.630000000000109</v>
      </c>
      <c r="Q53" s="6">
        <f>+VLOOKUP($A53,[1]Congest!$A$1:$O$65536,14,FALSE)-+VLOOKUP($D53,[1]Congest!$A$1:$O$65536,14,FALSE)</f>
        <v>1022.2600000000007</v>
      </c>
      <c r="R53" s="6">
        <f>+VLOOKUP($A53,[1]Congest!$A$1:$O$65536,15,FALSE)-+VLOOKUP($D53,[1]Congest!$A$1:$O$65536,15,FALSE)</f>
        <v>320.51</v>
      </c>
    </row>
    <row r="54" spans="1:18" x14ac:dyDescent="0.2">
      <c r="A54" s="5">
        <v>23655</v>
      </c>
      <c r="B54" s="6" t="str">
        <f>+VLOOKUP(A54,[1]Congest!$A$1:$C$65536,2,FALSE)</f>
        <v>KENSICO____</v>
      </c>
      <c r="C54" s="6" t="str">
        <f>+VLOOKUP(A54,[1]Congest!$A$1:$C$65536,3,FALSE)</f>
        <v>DUNWOD</v>
      </c>
      <c r="D54" s="5">
        <v>24000</v>
      </c>
      <c r="E54" s="6" t="str">
        <f>+VLOOKUP(D54,[1]Congest!$A$1:$C$65536,2,FALSE)</f>
        <v>PLEASANTVLY___LBMP</v>
      </c>
      <c r="F54" s="6" t="str">
        <f>+VLOOKUP(D54,[1]Congest!$A$1:$C$65536,3,FALSE)</f>
        <v>HUD VL</v>
      </c>
      <c r="G54" s="18">
        <v>10</v>
      </c>
      <c r="H54" s="6">
        <v>200</v>
      </c>
      <c r="I54" s="6">
        <v>-634.3700000000008</v>
      </c>
      <c r="J54" s="6">
        <f t="shared" si="2"/>
        <v>-6343.700000000008</v>
      </c>
      <c r="L54" s="6">
        <f t="shared" si="3"/>
        <v>929.18999999999949</v>
      </c>
      <c r="M54" s="6">
        <f>+VLOOKUP($A54,[1]Congest!$A$1:$O$65536,10,FALSE)-+VLOOKUP($D54,[1]Congest!$A$1:$O$65536,10,FALSE)</f>
        <v>62.430000000000746</v>
      </c>
      <c r="N54" s="6">
        <f>+VLOOKUP($A54,[1]Congest!$A$1:$O$65536,11,FALSE)-+VLOOKUP($D54,[1]Congest!$A$1:$O$65536,11,FALSE)</f>
        <v>-222.84000000000003</v>
      </c>
      <c r="O54" s="6">
        <f>+VLOOKUP($A54,[1]Congest!$A$1:$O$65536,12,FALSE)-+VLOOKUP($D54,[1]Congest!$A$1:$O$65536,12,FALSE)</f>
        <v>67.639999999999418</v>
      </c>
      <c r="P54" s="6">
        <f>+VLOOKUP($A54,[1]Congest!$A$1:$O$65536,13,FALSE)-+VLOOKUP($D54,[1]Congest!$A$1:$O$65536,13,FALSE)</f>
        <v>5.1600000000000819</v>
      </c>
      <c r="Q54" s="6">
        <f>+VLOOKUP($A54,[1]Congest!$A$1:$O$65536,14,FALSE)-+VLOOKUP($D54,[1]Congest!$A$1:$O$65536,14,FALSE)</f>
        <v>871.21999999999935</v>
      </c>
      <c r="R54" s="6">
        <f>+VLOOKUP($A54,[1]Congest!$A$1:$O$65536,15,FALSE)-+VLOOKUP($D54,[1]Congest!$A$1:$O$65536,15,FALSE)</f>
        <v>145.57999999999993</v>
      </c>
    </row>
    <row r="55" spans="1:18" x14ac:dyDescent="0.2">
      <c r="A55" s="5">
        <v>23744</v>
      </c>
      <c r="B55" s="6" t="str">
        <f>+VLOOKUP(A55,[1]Congest!$A$1:$C$65536,2,FALSE)</f>
        <v>NINE_MILE_2</v>
      </c>
      <c r="C55" s="6" t="str">
        <f>+VLOOKUP(A55,[1]Congest!$A$1:$C$65536,3,FALSE)</f>
        <v>CENTRL</v>
      </c>
      <c r="D55" s="5">
        <v>23543</v>
      </c>
      <c r="E55" s="6" t="str">
        <f>+VLOOKUP(D55,[1]Congest!$A$1:$C$65536,2,FALSE)</f>
        <v>KINTIGH____</v>
      </c>
      <c r="F55" s="6" t="str">
        <f>+VLOOKUP(D55,[1]Congest!$A$1:$C$65536,3,FALSE)</f>
        <v>WEST</v>
      </c>
      <c r="G55" s="18">
        <v>10</v>
      </c>
      <c r="H55" s="6">
        <v>350</v>
      </c>
      <c r="I55" s="6">
        <v>166</v>
      </c>
      <c r="J55" s="6">
        <f t="shared" si="2"/>
        <v>1660</v>
      </c>
      <c r="L55" s="6">
        <f t="shared" si="3"/>
        <v>1075.9000000000003</v>
      </c>
      <c r="M55" s="6">
        <f>+VLOOKUP($A55,[1]Congest!$A$1:$O$65536,10,FALSE)-+VLOOKUP($D55,[1]Congest!$A$1:$O$65536,10,FALSE)</f>
        <v>140.88</v>
      </c>
      <c r="N55" s="6">
        <f>+VLOOKUP($A55,[1]Congest!$A$1:$O$65536,11,FALSE)-+VLOOKUP($D55,[1]Congest!$A$1:$O$65536,11,FALSE)</f>
        <v>440.58</v>
      </c>
      <c r="O55" s="6">
        <f>+VLOOKUP($A55,[1]Congest!$A$1:$O$65536,12,FALSE)-+VLOOKUP($D55,[1]Congest!$A$1:$O$65536,12,FALSE)</f>
        <v>177.32000000000011</v>
      </c>
      <c r="P55" s="6">
        <f>+VLOOKUP($A55,[1]Congest!$A$1:$O$65536,13,FALSE)-+VLOOKUP($D55,[1]Congest!$A$1:$O$65536,13,FALSE)</f>
        <v>143.69999999999999</v>
      </c>
      <c r="Q55" s="6">
        <f>+VLOOKUP($A55,[1]Congest!$A$1:$O$65536,14,FALSE)-+VLOOKUP($D55,[1]Congest!$A$1:$O$65536,14,FALSE)</f>
        <v>136.17999999999995</v>
      </c>
      <c r="R55" s="6">
        <f>+VLOOKUP($A55,[1]Congest!$A$1:$O$65536,15,FALSE)-+VLOOKUP($D55,[1]Congest!$A$1:$O$65536,15,FALSE)</f>
        <v>37.240000000000009</v>
      </c>
    </row>
    <row r="56" spans="1:18" x14ac:dyDescent="0.2">
      <c r="A56" s="5">
        <v>23744</v>
      </c>
      <c r="B56" s="6" t="str">
        <f>+VLOOKUP(A56,[1]Congest!$A$1:$C$65536,2,FALSE)</f>
        <v>NINE_MILE_2</v>
      </c>
      <c r="C56" s="6" t="str">
        <f>+VLOOKUP(A56,[1]Congest!$A$1:$C$65536,3,FALSE)</f>
        <v>CENTRL</v>
      </c>
      <c r="D56" s="5">
        <v>23646</v>
      </c>
      <c r="E56" s="6" t="str">
        <f>+VLOOKUP(D56,[1]Congest!$A$1:$C$65536,2,FALSE)</f>
        <v>RANKINE____</v>
      </c>
      <c r="F56" s="6" t="str">
        <f>+VLOOKUP(D56,[1]Congest!$A$1:$C$65536,3,FALSE)</f>
        <v>WEST</v>
      </c>
      <c r="G56" s="18">
        <v>10</v>
      </c>
      <c r="H56" s="6">
        <v>350</v>
      </c>
      <c r="I56" s="6">
        <v>319.49</v>
      </c>
      <c r="J56" s="6">
        <f t="shared" si="2"/>
        <v>3194.9</v>
      </c>
      <c r="L56" s="6">
        <f t="shared" si="3"/>
        <v>1410.72</v>
      </c>
      <c r="M56" s="6">
        <f>+VLOOKUP($A56,[1]Congest!$A$1:$O$65536,10,FALSE)-+VLOOKUP($D56,[1]Congest!$A$1:$O$65536,10,FALSE)</f>
        <v>219.86999999999995</v>
      </c>
      <c r="N56" s="6">
        <f>+VLOOKUP($A56,[1]Congest!$A$1:$O$65536,11,FALSE)-+VLOOKUP($D56,[1]Congest!$A$1:$O$65536,11,FALSE)</f>
        <v>450.19</v>
      </c>
      <c r="O56" s="6">
        <f>+VLOOKUP($A56,[1]Congest!$A$1:$O$65536,12,FALSE)-+VLOOKUP($D56,[1]Congest!$A$1:$O$65536,12,FALSE)</f>
        <v>273.7700000000001</v>
      </c>
      <c r="P56" s="6">
        <f>+VLOOKUP($A56,[1]Congest!$A$1:$O$65536,13,FALSE)-+VLOOKUP($D56,[1]Congest!$A$1:$O$65536,13,FALSE)</f>
        <v>200.26</v>
      </c>
      <c r="Q56" s="6">
        <f>+VLOOKUP($A56,[1]Congest!$A$1:$O$65536,14,FALSE)-+VLOOKUP($D56,[1]Congest!$A$1:$O$65536,14,FALSE)</f>
        <v>210.76999999999992</v>
      </c>
      <c r="R56" s="6">
        <f>+VLOOKUP($A56,[1]Congest!$A$1:$O$65536,15,FALSE)-+VLOOKUP($D56,[1]Congest!$A$1:$O$65536,15,FALSE)</f>
        <v>55.86</v>
      </c>
    </row>
    <row r="57" spans="1:18" x14ac:dyDescent="0.2">
      <c r="A57" s="5">
        <v>23744</v>
      </c>
      <c r="B57" s="6" t="str">
        <f>+VLOOKUP(A57,[1]Congest!$A$1:$C$65536,2,FALSE)</f>
        <v>NINE_MILE_2</v>
      </c>
      <c r="C57" s="6" t="str">
        <f>+VLOOKUP(A57,[1]Congest!$A$1:$C$65536,3,FALSE)</f>
        <v>CENTRL</v>
      </c>
      <c r="D57" s="5">
        <v>24024</v>
      </c>
      <c r="E57" s="6" t="str">
        <f>+VLOOKUP(D57,[1]Congest!$A$1:$C$65536,2,FALSE)</f>
        <v>SITHE___BATAVIA</v>
      </c>
      <c r="F57" s="6" t="str">
        <f>+VLOOKUP(D57,[1]Congest!$A$1:$C$65536,3,FALSE)</f>
        <v>GENESE</v>
      </c>
      <c r="G57" s="18">
        <v>10</v>
      </c>
      <c r="H57" s="6">
        <v>300</v>
      </c>
      <c r="I57" s="6">
        <v>213.75</v>
      </c>
      <c r="J57" s="6">
        <f t="shared" si="2"/>
        <v>2137.5</v>
      </c>
      <c r="L57" s="6">
        <f t="shared" si="3"/>
        <v>1170.19</v>
      </c>
      <c r="M57" s="6">
        <f>+VLOOKUP($A57,[1]Congest!$A$1:$O$65536,10,FALSE)-+VLOOKUP($D57,[1]Congest!$A$1:$O$65536,10,FALSE)</f>
        <v>160.81000000000006</v>
      </c>
      <c r="N57" s="6">
        <f>+VLOOKUP($A57,[1]Congest!$A$1:$O$65536,11,FALSE)-+VLOOKUP($D57,[1]Congest!$A$1:$O$65536,11,FALSE)</f>
        <v>445.14</v>
      </c>
      <c r="O57" s="6">
        <f>+VLOOKUP($A57,[1]Congest!$A$1:$O$65536,12,FALSE)-+VLOOKUP($D57,[1]Congest!$A$1:$O$65536,12,FALSE)</f>
        <v>203.7700000000001</v>
      </c>
      <c r="P57" s="6">
        <f>+VLOOKUP($A57,[1]Congest!$A$1:$O$65536,13,FALSE)-+VLOOKUP($D57,[1]Congest!$A$1:$O$65536,13,FALSE)</f>
        <v>161.51</v>
      </c>
      <c r="Q57" s="6">
        <f>+VLOOKUP($A57,[1]Congest!$A$1:$O$65536,14,FALSE)-+VLOOKUP($D57,[1]Congest!$A$1:$O$65536,14,FALSE)</f>
        <v>156.90999999999997</v>
      </c>
      <c r="R57" s="6">
        <f>+VLOOKUP($A57,[1]Congest!$A$1:$O$65536,15,FALSE)-+VLOOKUP($D57,[1]Congest!$A$1:$O$65536,15,FALSE)</f>
        <v>42.05</v>
      </c>
    </row>
    <row r="58" spans="1:18" x14ac:dyDescent="0.2">
      <c r="A58" s="5">
        <v>23744</v>
      </c>
      <c r="B58" s="6" t="str">
        <f>+VLOOKUP(A58,[1]Congest!$A$1:$C$65536,2,FALSE)</f>
        <v>NINE_MILE_2</v>
      </c>
      <c r="C58" s="6" t="str">
        <f>+VLOOKUP(A58,[1]Congest!$A$1:$C$65536,3,FALSE)</f>
        <v>CENTRL</v>
      </c>
      <c r="D58" s="5">
        <v>24039</v>
      </c>
      <c r="E58" s="6" t="str">
        <f>+VLOOKUP(D58,[1]Congest!$A$1:$C$65536,2,FALSE)</f>
        <v>GARDENVILLE___LBMP</v>
      </c>
      <c r="F58" s="6" t="str">
        <f>+VLOOKUP(D58,[1]Congest!$A$1:$C$65536,3,FALSE)</f>
        <v>WEST</v>
      </c>
      <c r="G58" s="18">
        <v>3</v>
      </c>
      <c r="H58" s="6">
        <v>300</v>
      </c>
      <c r="I58" s="6">
        <v>300</v>
      </c>
      <c r="J58" s="6">
        <f t="shared" si="2"/>
        <v>900</v>
      </c>
      <c r="L58" s="6">
        <f t="shared" si="3"/>
        <v>1403.3100000000002</v>
      </c>
      <c r="M58" s="6">
        <f>+VLOOKUP($A58,[1]Congest!$A$1:$O$65536,10,FALSE)-+VLOOKUP($D58,[1]Congest!$A$1:$O$65536,10,FALSE)</f>
        <v>216.43999999999994</v>
      </c>
      <c r="N58" s="6">
        <f>+VLOOKUP($A58,[1]Congest!$A$1:$O$65536,11,FALSE)-+VLOOKUP($D58,[1]Congest!$A$1:$O$65536,11,FALSE)</f>
        <v>449.95000000000005</v>
      </c>
      <c r="O58" s="6">
        <f>+VLOOKUP($A58,[1]Congest!$A$1:$O$65536,12,FALSE)-+VLOOKUP($D58,[1]Congest!$A$1:$O$65536,12,FALSE)</f>
        <v>272.23000000000013</v>
      </c>
      <c r="P58" s="6">
        <f>+VLOOKUP($A58,[1]Congest!$A$1:$O$65536,13,FALSE)-+VLOOKUP($D58,[1]Congest!$A$1:$O$65536,13,FALSE)</f>
        <v>199.23999999999995</v>
      </c>
      <c r="Q58" s="6">
        <f>+VLOOKUP($A58,[1]Congest!$A$1:$O$65536,14,FALSE)-+VLOOKUP($D58,[1]Congest!$A$1:$O$65536,14,FALSE)</f>
        <v>209.89000000000004</v>
      </c>
      <c r="R58" s="6">
        <f>+VLOOKUP($A58,[1]Congest!$A$1:$O$65536,15,FALSE)-+VLOOKUP($D58,[1]Congest!$A$1:$O$65536,15,FALSE)</f>
        <v>55.560000000000016</v>
      </c>
    </row>
    <row r="59" spans="1:18" x14ac:dyDescent="0.2">
      <c r="A59" s="5">
        <v>23744</v>
      </c>
      <c r="B59" s="6" t="str">
        <f>+VLOOKUP(A59,[1]Congest!$A$1:$C$65536,2,FALSE)</f>
        <v>NINE_MILE_2</v>
      </c>
      <c r="C59" s="6" t="str">
        <f>+VLOOKUP(A59,[1]Congest!$A$1:$C$65536,3,FALSE)</f>
        <v>CENTRL</v>
      </c>
      <c r="D59" s="5">
        <v>24046</v>
      </c>
      <c r="E59" s="6" t="str">
        <f>+VLOOKUP(D59,[1]Congest!$A$1:$C$65536,2,FALSE)</f>
        <v>OAK ORCHARD___HYD</v>
      </c>
      <c r="F59" s="6" t="str">
        <f>+VLOOKUP(D59,[1]Congest!$A$1:$C$65536,3,FALSE)</f>
        <v>WEST</v>
      </c>
      <c r="G59" s="18">
        <v>10</v>
      </c>
      <c r="H59" s="6">
        <v>300</v>
      </c>
      <c r="I59" s="6">
        <v>180.45</v>
      </c>
      <c r="J59" s="6">
        <f t="shared" si="2"/>
        <v>1804.5</v>
      </c>
      <c r="L59" s="6">
        <f t="shared" si="3"/>
        <v>1009.07</v>
      </c>
      <c r="M59" s="6">
        <f>+VLOOKUP($A59,[1]Congest!$A$1:$O$65536,10,FALSE)-+VLOOKUP($D59,[1]Congest!$A$1:$O$65536,10,FALSE)</f>
        <v>124.60000000000002</v>
      </c>
      <c r="N59" s="6">
        <f>+VLOOKUP($A59,[1]Congest!$A$1:$O$65536,11,FALSE)-+VLOOKUP($D59,[1]Congest!$A$1:$O$65536,11,FALSE)</f>
        <v>439.65999999999997</v>
      </c>
      <c r="O59" s="6">
        <f>+VLOOKUP($A59,[1]Congest!$A$1:$O$65536,12,FALSE)-+VLOOKUP($D59,[1]Congest!$A$1:$O$65536,12,FALSE)</f>
        <v>156.0100000000001</v>
      </c>
      <c r="P59" s="6">
        <f>+VLOOKUP($A59,[1]Congest!$A$1:$O$65536,13,FALSE)-+VLOOKUP($D59,[1]Congest!$A$1:$O$65536,13,FALSE)</f>
        <v>131.93999999999994</v>
      </c>
      <c r="Q59" s="6">
        <f>+VLOOKUP($A59,[1]Congest!$A$1:$O$65536,14,FALSE)-+VLOOKUP($D59,[1]Congest!$A$1:$O$65536,14,FALSE)</f>
        <v>123.96</v>
      </c>
      <c r="R59" s="6">
        <f>+VLOOKUP($A59,[1]Congest!$A$1:$O$65536,15,FALSE)-+VLOOKUP($D59,[1]Congest!$A$1:$O$65536,15,FALSE)</f>
        <v>32.899999999999991</v>
      </c>
    </row>
    <row r="60" spans="1:18" x14ac:dyDescent="0.2">
      <c r="A60" s="5">
        <v>23744</v>
      </c>
      <c r="B60" s="6" t="str">
        <f>+VLOOKUP(A60,[1]Congest!$A$1:$C$65536,2,FALSE)</f>
        <v>NINE_MILE_2</v>
      </c>
      <c r="C60" s="6" t="str">
        <f>+VLOOKUP(A60,[1]Congest!$A$1:$C$65536,3,FALSE)</f>
        <v>CENTRL</v>
      </c>
      <c r="D60" s="5">
        <v>61752</v>
      </c>
      <c r="E60" s="6" t="str">
        <f>+VLOOKUP(D60,[1]Congest!$A$1:$C$65536,2,FALSE)</f>
        <v>WEST</v>
      </c>
      <c r="F60" s="6" t="str">
        <f>+VLOOKUP(D60,[1]Congest!$A$1:$C$65536,3,FALSE)</f>
        <v>WEST</v>
      </c>
      <c r="G60" s="18">
        <v>10</v>
      </c>
      <c r="H60" s="6">
        <v>300</v>
      </c>
      <c r="I60" s="6">
        <v>299.49</v>
      </c>
      <c r="J60" s="6">
        <f t="shared" si="2"/>
        <v>2994.9</v>
      </c>
      <c r="L60" s="6">
        <f t="shared" si="3"/>
        <v>1337.8000000000002</v>
      </c>
      <c r="M60" s="6">
        <f>+VLOOKUP($A60,[1]Congest!$A$1:$O$65536,10,FALSE)-+VLOOKUP($D60,[1]Congest!$A$1:$O$65536,10,FALSE)</f>
        <v>202.39000000000004</v>
      </c>
      <c r="N60" s="6">
        <f>+VLOOKUP($A60,[1]Congest!$A$1:$O$65536,11,FALSE)-+VLOOKUP($D60,[1]Congest!$A$1:$O$65536,11,FALSE)</f>
        <v>448.26</v>
      </c>
      <c r="O60" s="6">
        <f>+VLOOKUP($A60,[1]Congest!$A$1:$O$65536,12,FALSE)-+VLOOKUP($D60,[1]Congest!$A$1:$O$65536,12,FALSE)</f>
        <v>253.03000000000009</v>
      </c>
      <c r="P60" s="6">
        <f>+VLOOKUP($A60,[1]Congest!$A$1:$O$65536,13,FALSE)-+VLOOKUP($D60,[1]Congest!$A$1:$O$65536,13,FALSE)</f>
        <v>188.32</v>
      </c>
      <c r="Q60" s="6">
        <f>+VLOOKUP($A60,[1]Congest!$A$1:$O$65536,14,FALSE)-+VLOOKUP($D60,[1]Congest!$A$1:$O$65536,14,FALSE)</f>
        <v>194.03999999999996</v>
      </c>
      <c r="R60" s="6">
        <f>+VLOOKUP($A60,[1]Congest!$A$1:$O$65536,15,FALSE)-+VLOOKUP($D60,[1]Congest!$A$1:$O$65536,15,FALSE)</f>
        <v>51.759999999999991</v>
      </c>
    </row>
    <row r="61" spans="1:18" x14ac:dyDescent="0.2">
      <c r="A61" s="5">
        <v>23778</v>
      </c>
      <c r="B61" s="6" t="str">
        <f>+VLOOKUP(A61,[1]Congest!$A$1:$C$65536,2,FALSE)</f>
        <v>GLEN PARK____</v>
      </c>
      <c r="C61" s="6" t="str">
        <f>+VLOOKUP(A61,[1]Congest!$A$1:$C$65536,3,FALSE)</f>
        <v>MHK VL</v>
      </c>
      <c r="D61" s="5">
        <v>24010</v>
      </c>
      <c r="E61" s="6" t="str">
        <f>+VLOOKUP(D61,[1]Congest!$A$1:$C$65536,2,FALSE)</f>
        <v>AMERICAN_REF_FUEL</v>
      </c>
      <c r="F61" s="6" t="str">
        <f>+VLOOKUP(D61,[1]Congest!$A$1:$C$65536,3,FALSE)</f>
        <v>WEST</v>
      </c>
      <c r="G61" s="18">
        <v>10</v>
      </c>
      <c r="H61" s="6">
        <v>459</v>
      </c>
      <c r="I61" s="6">
        <v>376.69</v>
      </c>
      <c r="J61" s="6">
        <f t="shared" si="2"/>
        <v>3766.9</v>
      </c>
      <c r="L61" s="6">
        <f t="shared" si="3"/>
        <v>1082.7299999999998</v>
      </c>
      <c r="M61" s="6">
        <f>+VLOOKUP($A61,[1]Congest!$A$1:$O$65536,10,FALSE)-+VLOOKUP($D61,[1]Congest!$A$1:$O$65536,10,FALSE)</f>
        <v>249.74999999999994</v>
      </c>
      <c r="N61" s="6">
        <f>+VLOOKUP($A61,[1]Congest!$A$1:$O$65536,11,FALSE)-+VLOOKUP($D61,[1]Congest!$A$1:$O$65536,11,FALSE)</f>
        <v>70.260000000000005</v>
      </c>
      <c r="O61" s="6">
        <f>+VLOOKUP($A61,[1]Congest!$A$1:$O$65536,12,FALSE)-+VLOOKUP($D61,[1]Congest!$A$1:$O$65536,12,FALSE)</f>
        <v>294.38999999999993</v>
      </c>
      <c r="P61" s="6">
        <f>+VLOOKUP($A61,[1]Congest!$A$1:$O$65536,13,FALSE)-+VLOOKUP($D61,[1]Congest!$A$1:$O$65536,13,FALSE)</f>
        <v>170.15999999999997</v>
      </c>
      <c r="Q61" s="6">
        <f>+VLOOKUP($A61,[1]Congest!$A$1:$O$65536,14,FALSE)-+VLOOKUP($D61,[1]Congest!$A$1:$O$65536,14,FALSE)</f>
        <v>228.87</v>
      </c>
      <c r="R61" s="6">
        <f>+VLOOKUP($A61,[1]Congest!$A$1:$O$65536,15,FALSE)-+VLOOKUP($D61,[1]Congest!$A$1:$O$65536,15,FALSE)</f>
        <v>69.300000000000011</v>
      </c>
    </row>
    <row r="62" spans="1:18" x14ac:dyDescent="0.2">
      <c r="A62" s="5">
        <v>23778</v>
      </c>
      <c r="B62" s="6" t="str">
        <f>+VLOOKUP(A62,[1]Congest!$A$1:$C$65536,2,FALSE)</f>
        <v>GLEN PARK____</v>
      </c>
      <c r="C62" s="6" t="str">
        <f>+VLOOKUP(A62,[1]Congest!$A$1:$C$65536,3,FALSE)</f>
        <v>MHK VL</v>
      </c>
      <c r="D62" s="5">
        <v>24039</v>
      </c>
      <c r="E62" s="6" t="str">
        <f>+VLOOKUP(D62,[1]Congest!$A$1:$C$65536,2,FALSE)</f>
        <v>GARDENVILLE___LBMP</v>
      </c>
      <c r="F62" s="6" t="str">
        <f>+VLOOKUP(D62,[1]Congest!$A$1:$C$65536,3,FALSE)</f>
        <v>WEST</v>
      </c>
      <c r="G62" s="18">
        <v>10</v>
      </c>
      <c r="H62" s="6">
        <v>458</v>
      </c>
      <c r="I62" s="6">
        <v>430.03</v>
      </c>
      <c r="J62" s="6">
        <f t="shared" si="2"/>
        <v>4300.2999999999993</v>
      </c>
      <c r="L62" s="6">
        <f t="shared" si="3"/>
        <v>1206.7500000000002</v>
      </c>
      <c r="M62" s="6">
        <f>+VLOOKUP($A62,[1]Congest!$A$1:$O$65536,10,FALSE)-+VLOOKUP($D62,[1]Congest!$A$1:$O$65536,10,FALSE)</f>
        <v>277.85999999999996</v>
      </c>
      <c r="N62" s="6">
        <f>+VLOOKUP($A62,[1]Congest!$A$1:$O$65536,11,FALSE)-+VLOOKUP($D62,[1]Congest!$A$1:$O$65536,11,FALSE)</f>
        <v>73.540000000000006</v>
      </c>
      <c r="O62" s="6">
        <f>+VLOOKUP($A62,[1]Congest!$A$1:$O$65536,12,FALSE)-+VLOOKUP($D62,[1]Congest!$A$1:$O$65536,12,FALSE)</f>
        <v>330.00000000000011</v>
      </c>
      <c r="P62" s="6">
        <f>+VLOOKUP($A62,[1]Congest!$A$1:$O$65536,13,FALSE)-+VLOOKUP($D62,[1]Congest!$A$1:$O$65536,13,FALSE)</f>
        <v>190.98999999999995</v>
      </c>
      <c r="Q62" s="6">
        <f>+VLOOKUP($A62,[1]Congest!$A$1:$O$65536,14,FALSE)-+VLOOKUP($D62,[1]Congest!$A$1:$O$65536,14,FALSE)</f>
        <v>258.47000000000003</v>
      </c>
      <c r="R62" s="6">
        <f>+VLOOKUP($A62,[1]Congest!$A$1:$O$65536,15,FALSE)-+VLOOKUP($D62,[1]Congest!$A$1:$O$65536,15,FALSE)</f>
        <v>75.890000000000015</v>
      </c>
    </row>
    <row r="63" spans="1:18" x14ac:dyDescent="0.2">
      <c r="A63" s="5">
        <v>23800</v>
      </c>
      <c r="B63" s="6" t="str">
        <f>+VLOOKUP(A63,[1]Congest!$A$1:$C$65536,2,FALSE)</f>
        <v>SITHE___INDEPEND</v>
      </c>
      <c r="C63" s="6" t="str">
        <f>+VLOOKUP(A63,[1]Congest!$A$1:$C$65536,3,FALSE)</f>
        <v>CENTRL</v>
      </c>
      <c r="D63" s="5">
        <v>23561</v>
      </c>
      <c r="E63" s="6" t="str">
        <f>+VLOOKUP(D63,[1]Congest!$A$1:$C$65536,2,FALSE)</f>
        <v>HUNTLEY___67</v>
      </c>
      <c r="F63" s="6" t="str">
        <f>+VLOOKUP(D63,[1]Congest!$A$1:$C$65536,3,FALSE)</f>
        <v>WEST</v>
      </c>
      <c r="G63" s="18">
        <v>10</v>
      </c>
      <c r="H63" s="6">
        <v>250</v>
      </c>
      <c r="I63" s="6">
        <v>237.34</v>
      </c>
      <c r="J63" s="6">
        <f t="shared" si="2"/>
        <v>2373.4</v>
      </c>
      <c r="L63" s="6">
        <f t="shared" si="3"/>
        <v>1289.93</v>
      </c>
      <c r="M63" s="6">
        <f>+VLOOKUP($A63,[1]Congest!$A$1:$O$65536,10,FALSE)-+VLOOKUP($D63,[1]Congest!$A$1:$O$65536,10,FALSE)</f>
        <v>191.37999999999994</v>
      </c>
      <c r="N63" s="6">
        <f>+VLOOKUP($A63,[1]Congest!$A$1:$O$65536,11,FALSE)-+VLOOKUP($D63,[1]Congest!$A$1:$O$65536,11,FALSE)</f>
        <v>446.94000000000011</v>
      </c>
      <c r="O63" s="6">
        <f>+VLOOKUP($A63,[1]Congest!$A$1:$O$65536,12,FALSE)-+VLOOKUP($D63,[1]Congest!$A$1:$O$65536,12,FALSE)</f>
        <v>238.44999999999996</v>
      </c>
      <c r="P63" s="6">
        <f>+VLOOKUP($A63,[1]Congest!$A$1:$O$65536,13,FALSE)-+VLOOKUP($D63,[1]Congest!$A$1:$O$65536,13,FALSE)</f>
        <v>180.17000000000004</v>
      </c>
      <c r="Q63" s="6">
        <f>+VLOOKUP($A63,[1]Congest!$A$1:$O$65536,14,FALSE)-+VLOOKUP($D63,[1]Congest!$A$1:$O$65536,14,FALSE)</f>
        <v>183.66999999999996</v>
      </c>
      <c r="R63" s="6">
        <f>+VLOOKUP($A63,[1]Congest!$A$1:$O$65536,15,FALSE)-+VLOOKUP($D63,[1]Congest!$A$1:$O$65536,15,FALSE)</f>
        <v>49.319999999999993</v>
      </c>
    </row>
    <row r="64" spans="1:18" x14ac:dyDescent="0.2">
      <c r="A64" s="5">
        <v>23858</v>
      </c>
      <c r="B64" s="6" t="str">
        <f>+VLOOKUP(A64,[1]Congest!$A$1:$C$65536,2,FALSE)</f>
        <v>NSINS_S._GLNS_FALLS</v>
      </c>
      <c r="C64" s="6" t="str">
        <f>+VLOOKUP(A64,[1]Congest!$A$1:$C$65536,3,FALSE)</f>
        <v>CAPITL</v>
      </c>
      <c r="D64" s="5">
        <v>61845</v>
      </c>
      <c r="E64" s="6" t="str">
        <f>+VLOOKUP(D64,[1]Congest!$A$1:$C$65536,2,FALSE)</f>
        <v>NPX</v>
      </c>
      <c r="F64" s="6" t="str">
        <f>+VLOOKUP(D64,[1]Congest!$A$1:$C$65536,3,FALSE)</f>
        <v>NPX</v>
      </c>
      <c r="G64" s="18">
        <v>10</v>
      </c>
      <c r="H64" s="6">
        <v>-500</v>
      </c>
      <c r="I64" s="6">
        <v>-790.3700000000008</v>
      </c>
      <c r="J64" s="6">
        <f t="shared" si="2"/>
        <v>-7903.700000000008</v>
      </c>
      <c r="L64" s="6">
        <f t="shared" si="3"/>
        <v>252.79000000000087</v>
      </c>
      <c r="M64" s="6">
        <f>+VLOOKUP($A64,[1]Congest!$A$1:$O$65536,10,FALSE)-+VLOOKUP($D64,[1]Congest!$A$1:$O$65536,10,FALSE)</f>
        <v>-300.83000000000084</v>
      </c>
      <c r="N64" s="6">
        <f>+VLOOKUP($A64,[1]Congest!$A$1:$O$65536,11,FALSE)-+VLOOKUP($D64,[1]Congest!$A$1:$O$65536,11,FALSE)</f>
        <v>-98.869999999999777</v>
      </c>
      <c r="O64" s="6">
        <f>+VLOOKUP($A64,[1]Congest!$A$1:$O$65536,12,FALSE)-+VLOOKUP($D64,[1]Congest!$A$1:$O$65536,12,FALSE)</f>
        <v>-262.45999999999958</v>
      </c>
      <c r="P64" s="6">
        <f>+VLOOKUP($A64,[1]Congest!$A$1:$O$65536,13,FALSE)-+VLOOKUP($D64,[1]Congest!$A$1:$O$65536,13,FALSE)</f>
        <v>171.27000000000089</v>
      </c>
      <c r="Q64" s="6">
        <f>+VLOOKUP($A64,[1]Congest!$A$1:$O$65536,14,FALSE)-+VLOOKUP($D64,[1]Congest!$A$1:$O$65536,14,FALSE)</f>
        <v>106.24000000000024</v>
      </c>
      <c r="R64" s="6">
        <f>+VLOOKUP($A64,[1]Congest!$A$1:$O$65536,15,FALSE)-+VLOOKUP($D64,[1]Congest!$A$1:$O$65536,15,FALSE)</f>
        <v>637.43999999999994</v>
      </c>
    </row>
    <row r="65" spans="1:18" x14ac:dyDescent="0.2">
      <c r="A65" s="5">
        <v>23990</v>
      </c>
      <c r="B65" s="6" t="str">
        <f>+VLOOKUP(A65,[1]Congest!$A$1:$C$65536,2,FALSE)</f>
        <v>PROJECT___ORANGE</v>
      </c>
      <c r="C65" s="6" t="str">
        <f>+VLOOKUP(A65,[1]Congest!$A$1:$C$65536,3,FALSE)</f>
        <v>CENTRL</v>
      </c>
      <c r="D65" s="5">
        <v>23760</v>
      </c>
      <c r="E65" s="6" t="str">
        <f>+VLOOKUP(D65,[1]Congest!$A$1:$C$65536,2,FALSE)</f>
        <v>NIAGARA____</v>
      </c>
      <c r="F65" s="6" t="str">
        <f>+VLOOKUP(D65,[1]Congest!$A$1:$C$65536,3,FALSE)</f>
        <v>WEST</v>
      </c>
      <c r="G65" s="18">
        <v>10</v>
      </c>
      <c r="H65" s="6">
        <v>100</v>
      </c>
      <c r="I65" s="6">
        <v>91.16</v>
      </c>
      <c r="J65" s="6">
        <f t="shared" si="2"/>
        <v>911.59999999999991</v>
      </c>
      <c r="L65" s="6">
        <f t="shared" si="3"/>
        <v>588.36</v>
      </c>
      <c r="M65" s="6">
        <f>+VLOOKUP($A65,[1]Congest!$A$1:$O$65536,10,FALSE)-+VLOOKUP($D65,[1]Congest!$A$1:$O$65536,10,FALSE)</f>
        <v>133.49</v>
      </c>
      <c r="N65" s="6">
        <f>+VLOOKUP($A65,[1]Congest!$A$1:$O$65536,11,FALSE)-+VLOOKUP($D65,[1]Congest!$A$1:$O$65536,11,FALSE)</f>
        <v>29.819999999999993</v>
      </c>
      <c r="O65" s="6">
        <f>+VLOOKUP($A65,[1]Congest!$A$1:$O$65536,12,FALSE)-+VLOOKUP($D65,[1]Congest!$A$1:$O$65536,12,FALSE)</f>
        <v>163.31000000000006</v>
      </c>
      <c r="P65" s="6">
        <f>+VLOOKUP($A65,[1]Congest!$A$1:$O$65536,13,FALSE)-+VLOOKUP($D65,[1]Congest!$A$1:$O$65536,13,FALSE)</f>
        <v>91.989999999999981</v>
      </c>
      <c r="Q65" s="6">
        <f>+VLOOKUP($A65,[1]Congest!$A$1:$O$65536,14,FALSE)-+VLOOKUP($D65,[1]Congest!$A$1:$O$65536,14,FALSE)</f>
        <v>131.15</v>
      </c>
      <c r="R65" s="6">
        <f>+VLOOKUP($A65,[1]Congest!$A$1:$O$65536,15,FALSE)-+VLOOKUP($D65,[1]Congest!$A$1:$O$65536,15,FALSE)</f>
        <v>38.599999999999987</v>
      </c>
    </row>
    <row r="66" spans="1:18" x14ac:dyDescent="0.2">
      <c r="A66" s="5">
        <v>23990</v>
      </c>
      <c r="B66" s="6" t="str">
        <f>+VLOOKUP(A66,[1]Congest!$A$1:$C$65536,2,FALSE)</f>
        <v>PROJECT___ORANGE</v>
      </c>
      <c r="C66" s="6" t="str">
        <f>+VLOOKUP(A66,[1]Congest!$A$1:$C$65536,3,FALSE)</f>
        <v>CENTRL</v>
      </c>
      <c r="D66" s="5">
        <v>61846</v>
      </c>
      <c r="E66" s="6" t="str">
        <f>+VLOOKUP(D66,[1]Congest!$A$1:$C$65536,2,FALSE)</f>
        <v>O H</v>
      </c>
      <c r="F66" s="6" t="str">
        <f>+VLOOKUP(D66,[1]Congest!$A$1:$C$65536,3,FALSE)</f>
        <v>O H</v>
      </c>
      <c r="G66" s="18">
        <v>10</v>
      </c>
      <c r="H66" s="6">
        <v>100</v>
      </c>
      <c r="I66" s="6">
        <v>65.5</v>
      </c>
      <c r="J66" s="6">
        <f t="shared" si="2"/>
        <v>655</v>
      </c>
      <c r="L66" s="6">
        <f t="shared" si="3"/>
        <v>489.21999999999997</v>
      </c>
      <c r="M66" s="6">
        <f>+VLOOKUP($A66,[1]Congest!$A$1:$O$65536,10,FALSE)-+VLOOKUP($D66,[1]Congest!$A$1:$O$65536,10,FALSE)</f>
        <v>125.04000000000002</v>
      </c>
      <c r="N66" s="6">
        <f>+VLOOKUP($A66,[1]Congest!$A$1:$O$65536,11,FALSE)-+VLOOKUP($D66,[1]Congest!$A$1:$O$65536,11,FALSE)</f>
        <v>-39.839999999999989</v>
      </c>
      <c r="O66" s="6">
        <f>+VLOOKUP($A66,[1]Congest!$A$1:$O$65536,12,FALSE)-+VLOOKUP($D66,[1]Congest!$A$1:$O$65536,12,FALSE)</f>
        <v>146.79999999999995</v>
      </c>
      <c r="P66" s="6">
        <f>+VLOOKUP($A66,[1]Congest!$A$1:$O$65536,13,FALSE)-+VLOOKUP($D66,[1]Congest!$A$1:$O$65536,13,FALSE)</f>
        <v>88.029999999999944</v>
      </c>
      <c r="Q66" s="6">
        <f>+VLOOKUP($A66,[1]Congest!$A$1:$O$65536,14,FALSE)-+VLOOKUP($D66,[1]Congest!$A$1:$O$65536,14,FALSE)</f>
        <v>140.86999999999998</v>
      </c>
      <c r="R66" s="6">
        <f>+VLOOKUP($A66,[1]Congest!$A$1:$O$65536,15,FALSE)-+VLOOKUP($D66,[1]Congest!$A$1:$O$65536,15,FALSE)</f>
        <v>28.319999999999979</v>
      </c>
    </row>
    <row r="67" spans="1:18" x14ac:dyDescent="0.2">
      <c r="A67" s="5">
        <v>24017</v>
      </c>
      <c r="B67" s="6" t="str">
        <f>+VLOOKUP(A67,[1]Congest!$A$1:$C$65536,2,FALSE)</f>
        <v>SYRACUSE___POWER</v>
      </c>
      <c r="C67" s="6" t="str">
        <f>+VLOOKUP(A67,[1]Congest!$A$1:$C$65536,3,FALSE)</f>
        <v>CENTRL</v>
      </c>
      <c r="D67" s="5">
        <v>23760</v>
      </c>
      <c r="E67" s="6" t="str">
        <f>+VLOOKUP(D67,[1]Congest!$A$1:$C$65536,2,FALSE)</f>
        <v>NIAGARA____</v>
      </c>
      <c r="F67" s="6" t="str">
        <f>+VLOOKUP(D67,[1]Congest!$A$1:$C$65536,3,FALSE)</f>
        <v>WEST</v>
      </c>
      <c r="G67" s="18">
        <v>10</v>
      </c>
      <c r="H67" s="6">
        <v>50</v>
      </c>
      <c r="I67" s="6">
        <v>42.689999999999941</v>
      </c>
      <c r="J67" s="6">
        <f t="shared" si="2"/>
        <v>426.89999999999941</v>
      </c>
      <c r="L67" s="6">
        <f t="shared" si="3"/>
        <v>478.11</v>
      </c>
      <c r="M67" s="6">
        <f>+VLOOKUP($A67,[1]Congest!$A$1:$O$65536,10,FALSE)-+VLOOKUP($D67,[1]Congest!$A$1:$O$65536,10,FALSE)</f>
        <v>109.03999999999999</v>
      </c>
      <c r="N67" s="6">
        <f>+VLOOKUP($A67,[1]Congest!$A$1:$O$65536,11,FALSE)-+VLOOKUP($D67,[1]Congest!$A$1:$O$65536,11,FALSE)</f>
        <v>22.829999999999984</v>
      </c>
      <c r="O67" s="6">
        <f>+VLOOKUP($A67,[1]Congest!$A$1:$O$65536,12,FALSE)-+VLOOKUP($D67,[1]Congest!$A$1:$O$65536,12,FALSE)</f>
        <v>133.25000000000009</v>
      </c>
      <c r="P67" s="6">
        <f>+VLOOKUP($A67,[1]Congest!$A$1:$O$65536,13,FALSE)-+VLOOKUP($D67,[1]Congest!$A$1:$O$65536,13,FALSE)</f>
        <v>74.509999999999991</v>
      </c>
      <c r="Q67" s="6">
        <f>+VLOOKUP($A67,[1]Congest!$A$1:$O$65536,14,FALSE)-+VLOOKUP($D67,[1]Congest!$A$1:$O$65536,14,FALSE)</f>
        <v>110.93999999999997</v>
      </c>
      <c r="R67" s="6">
        <f>+VLOOKUP($A67,[1]Congest!$A$1:$O$65536,15,FALSE)-+VLOOKUP($D67,[1]Congest!$A$1:$O$65536,15,FALSE)</f>
        <v>27.539999999999985</v>
      </c>
    </row>
    <row r="68" spans="1:18" x14ac:dyDescent="0.2">
      <c r="A68" s="5">
        <v>24039</v>
      </c>
      <c r="B68" s="6" t="str">
        <f>+VLOOKUP(A68,[1]Congest!$A$1:$C$65536,2,FALSE)</f>
        <v>GARDENVILLE___LBMP</v>
      </c>
      <c r="C68" s="6" t="str">
        <f>+VLOOKUP(A68,[1]Congest!$A$1:$C$65536,3,FALSE)</f>
        <v>WEST</v>
      </c>
      <c r="D68" s="5">
        <v>23901</v>
      </c>
      <c r="E68" s="6" t="str">
        <f>+VLOOKUP(D68,[1]Congest!$A$1:$C$65536,2,FALSE)</f>
        <v>NORTHERN_CONS_POWER</v>
      </c>
      <c r="F68" s="6" t="str">
        <f>+VLOOKUP(D68,[1]Congest!$A$1:$C$65536,3,FALSE)</f>
        <v>WEST</v>
      </c>
      <c r="G68" s="18">
        <v>9</v>
      </c>
      <c r="H68" s="6">
        <v>50</v>
      </c>
      <c r="I68" s="6">
        <v>50</v>
      </c>
      <c r="J68" s="6">
        <f t="shared" si="2"/>
        <v>450</v>
      </c>
      <c r="L68" s="6">
        <f t="shared" si="3"/>
        <v>361.89</v>
      </c>
      <c r="M68" s="6">
        <f>+VLOOKUP($A68,[1]Congest!$A$1:$O$65536,10,FALSE)-+VLOOKUP($D68,[1]Congest!$A$1:$O$65536,10,FALSE)</f>
        <v>87.600000000000193</v>
      </c>
      <c r="N68" s="6">
        <f>+VLOOKUP($A68,[1]Congest!$A$1:$O$65536,11,FALSE)-+VLOOKUP($D68,[1]Congest!$A$1:$O$65536,11,FALSE)</f>
        <v>11.340000000000003</v>
      </c>
      <c r="O68" s="6">
        <f>+VLOOKUP($A68,[1]Congest!$A$1:$O$65536,12,FALSE)-+VLOOKUP($D68,[1]Congest!$A$1:$O$65536,12,FALSE)</f>
        <v>105.38999999999976</v>
      </c>
      <c r="P68" s="6">
        <f>+VLOOKUP($A68,[1]Congest!$A$1:$O$65536,13,FALSE)-+VLOOKUP($D68,[1]Congest!$A$1:$O$65536,13,FALSE)</f>
        <v>61.210000000000093</v>
      </c>
      <c r="Q68" s="6">
        <f>+VLOOKUP($A68,[1]Congest!$A$1:$O$65536,14,FALSE)-+VLOOKUP($D68,[1]Congest!$A$1:$O$65536,14,FALSE)</f>
        <v>75.919999999999902</v>
      </c>
      <c r="R68" s="6">
        <f>+VLOOKUP($A68,[1]Congest!$A$1:$O$65536,15,FALSE)-+VLOOKUP($D68,[1]Congest!$A$1:$O$65536,15,FALSE)</f>
        <v>20.430000000000007</v>
      </c>
    </row>
    <row r="69" spans="1:18" x14ac:dyDescent="0.2">
      <c r="A69" s="5">
        <v>24046</v>
      </c>
      <c r="B69" s="6" t="str">
        <f>+VLOOKUP(A69,[1]Congest!$A$1:$C$65536,2,FALSE)</f>
        <v>OAK ORCHARD___HYD</v>
      </c>
      <c r="C69" s="6" t="str">
        <f>+VLOOKUP(A69,[1]Congest!$A$1:$C$65536,3,FALSE)</f>
        <v>WEST</v>
      </c>
      <c r="D69" s="5">
        <v>23811</v>
      </c>
      <c r="E69" s="6" t="str">
        <f>+VLOOKUP(D69,[1]Congest!$A$1:$C$65536,2,FALSE)</f>
        <v>NEG WEST___LANCASTR</v>
      </c>
      <c r="F69" s="6" t="str">
        <f>+VLOOKUP(D69,[1]Congest!$A$1:$C$65536,3,FALSE)</f>
        <v>WEST</v>
      </c>
      <c r="G69" s="18">
        <v>10</v>
      </c>
      <c r="H69" s="6">
        <v>100</v>
      </c>
      <c r="I69" s="6">
        <v>79.290000000000077</v>
      </c>
      <c r="J69" s="6">
        <f t="shared" si="2"/>
        <v>792.90000000000077</v>
      </c>
      <c r="L69" s="6">
        <f t="shared" si="3"/>
        <v>534.87</v>
      </c>
      <c r="M69" s="6">
        <f>+VLOOKUP($A69,[1]Congest!$A$1:$O$65536,10,FALSE)-+VLOOKUP($D69,[1]Congest!$A$1:$O$65536,10,FALSE)</f>
        <v>126.69999999999999</v>
      </c>
      <c r="N69" s="6">
        <f>+VLOOKUP($A69,[1]Congest!$A$1:$O$65536,11,FALSE)-+VLOOKUP($D69,[1]Congest!$A$1:$O$65536,11,FALSE)</f>
        <v>14.700000000000017</v>
      </c>
      <c r="O69" s="6">
        <f>+VLOOKUP($A69,[1]Congest!$A$1:$O$65536,12,FALSE)-+VLOOKUP($D69,[1]Congest!$A$1:$O$65536,12,FALSE)</f>
        <v>156.53999999999991</v>
      </c>
      <c r="P69" s="6">
        <f>+VLOOKUP($A69,[1]Congest!$A$1:$O$65536,13,FALSE)-+VLOOKUP($D69,[1]Congest!$A$1:$O$65536,13,FALSE)</f>
        <v>90.960000000000093</v>
      </c>
      <c r="Q69" s="6">
        <f>+VLOOKUP($A69,[1]Congest!$A$1:$O$65536,14,FALSE)-+VLOOKUP($D69,[1]Congest!$A$1:$O$65536,14,FALSE)</f>
        <v>115.19999999999999</v>
      </c>
      <c r="R69" s="6">
        <f>+VLOOKUP($A69,[1]Congest!$A$1:$O$65536,15,FALSE)-+VLOOKUP($D69,[1]Congest!$A$1:$O$65536,15,FALSE)</f>
        <v>30.769999999999989</v>
      </c>
    </row>
    <row r="70" spans="1:18" x14ac:dyDescent="0.2">
      <c r="A70" s="5">
        <v>24249</v>
      </c>
      <c r="B70" s="6" t="str">
        <f>+VLOOKUP(A70,[1]Congest!$A$1:$C$65536,2,FALSE)</f>
        <v>RAVENSWOOD_GT3_2</v>
      </c>
      <c r="C70" s="6" t="str">
        <f>+VLOOKUP(A70,[1]Congest!$A$1:$C$65536,3,FALSE)</f>
        <v>N.Y.C.</v>
      </c>
      <c r="D70" s="5">
        <v>23519</v>
      </c>
      <c r="E70" s="6" t="str">
        <f>+VLOOKUP(D70,[1]Congest!$A$1:$C$65536,2,FALSE)</f>
        <v>POLETTI____</v>
      </c>
      <c r="F70" s="6" t="str">
        <f>+VLOOKUP(D70,[1]Congest!$A$1:$C$65536,3,FALSE)</f>
        <v>N.Y.C.</v>
      </c>
      <c r="G70" s="18">
        <v>20</v>
      </c>
      <c r="H70" s="6">
        <v>-600</v>
      </c>
      <c r="I70" s="6">
        <v>-1363.38</v>
      </c>
      <c r="J70" s="6">
        <f t="shared" si="2"/>
        <v>-27267.600000000002</v>
      </c>
      <c r="L70" s="6">
        <f t="shared" si="3"/>
        <v>2285.869999999999</v>
      </c>
      <c r="M70" s="6">
        <f>+VLOOKUP($A70,[1]Congest!$A$1:$O$65536,10,FALSE)-+VLOOKUP($D70,[1]Congest!$A$1:$O$65536,10,FALSE)</f>
        <v>3.7900000000004184</v>
      </c>
      <c r="N70" s="6">
        <f>+VLOOKUP($A70,[1]Congest!$A$1:$O$65536,11,FALSE)-+VLOOKUP($D70,[1]Congest!$A$1:$O$65536,11,FALSE)</f>
        <v>60.700000000000045</v>
      </c>
      <c r="O70" s="6">
        <f>+VLOOKUP($A70,[1]Congest!$A$1:$O$65536,12,FALSE)-+VLOOKUP($D70,[1]Congest!$A$1:$O$65536,12,FALSE)</f>
        <v>1289.5700000000002</v>
      </c>
      <c r="P70" s="6">
        <f>+VLOOKUP($A70,[1]Congest!$A$1:$O$65536,13,FALSE)-+VLOOKUP($D70,[1]Congest!$A$1:$O$65536,13,FALSE)</f>
        <v>-76.920000000000073</v>
      </c>
      <c r="Q70" s="6">
        <f>+VLOOKUP($A70,[1]Congest!$A$1:$O$65536,14,FALSE)-+VLOOKUP($D70,[1]Congest!$A$1:$O$65536,14,FALSE)</f>
        <v>85.699999999997999</v>
      </c>
      <c r="R70" s="6">
        <f>+VLOOKUP($A70,[1]Congest!$A$1:$O$65536,15,FALSE)-+VLOOKUP($D70,[1]Congest!$A$1:$O$65536,15,FALSE)</f>
        <v>923.03000000000065</v>
      </c>
    </row>
    <row r="71" spans="1:18" x14ac:dyDescent="0.2">
      <c r="A71" s="5">
        <v>24252</v>
      </c>
      <c r="B71" s="6" t="str">
        <f>+VLOOKUP(A71,[1]Congest!$A$1:$C$65536,2,FALSE)</f>
        <v>RAVENSWOOD_GT_4</v>
      </c>
      <c r="C71" s="6" t="str">
        <f>+VLOOKUP(A71,[1]Congest!$A$1:$C$65536,3,FALSE)</f>
        <v>N.Y.C.</v>
      </c>
      <c r="D71" s="5">
        <v>61761</v>
      </c>
      <c r="E71" s="6" t="str">
        <f>+VLOOKUP(D71,[1]Congest!$A$1:$C$65536,2,FALSE)</f>
        <v>N.Y.C.</v>
      </c>
      <c r="F71" s="6" t="str">
        <f>+VLOOKUP(D71,[1]Congest!$A$1:$C$65536,3,FALSE)</f>
        <v>N.Y.C.</v>
      </c>
      <c r="G71" s="18">
        <v>10</v>
      </c>
      <c r="H71" s="6">
        <v>800</v>
      </c>
      <c r="I71" s="6">
        <v>523.52</v>
      </c>
      <c r="J71" s="6">
        <f t="shared" si="2"/>
        <v>5235.2</v>
      </c>
      <c r="L71" s="6">
        <f t="shared" si="3"/>
        <v>4598.0999999999976</v>
      </c>
      <c r="M71" s="6">
        <f>+VLOOKUP($A71,[1]Congest!$A$1:$O$65536,10,FALSE)-+VLOOKUP($D71,[1]Congest!$A$1:$O$65536,10,FALSE)</f>
        <v>224.3100000000004</v>
      </c>
      <c r="N71" s="6">
        <f>+VLOOKUP($A71,[1]Congest!$A$1:$O$65536,11,FALSE)-+VLOOKUP($D71,[1]Congest!$A$1:$O$65536,11,FALSE)</f>
        <v>1943.2199999999998</v>
      </c>
      <c r="O71" s="6">
        <f>+VLOOKUP($A71,[1]Congest!$A$1:$O$65536,12,FALSE)-+VLOOKUP($D71,[1]Congest!$A$1:$O$65536,12,FALSE)</f>
        <v>657.30999999999904</v>
      </c>
      <c r="P71" s="6">
        <f>+VLOOKUP($A71,[1]Congest!$A$1:$O$65536,13,FALSE)-+VLOOKUP($D71,[1]Congest!$A$1:$O$65536,13,FALSE)</f>
        <v>1133.5199999999995</v>
      </c>
      <c r="Q71" s="6">
        <f>+VLOOKUP($A71,[1]Congest!$A$1:$O$65536,14,FALSE)-+VLOOKUP($D71,[1]Congest!$A$1:$O$65536,14,FALSE)</f>
        <v>69.31999999999789</v>
      </c>
      <c r="R71" s="6">
        <f>+VLOOKUP($A71,[1]Congest!$A$1:$O$65536,15,FALSE)-+VLOOKUP($D71,[1]Congest!$A$1:$O$65536,15,FALSE)</f>
        <v>570.42000000000098</v>
      </c>
    </row>
    <row r="72" spans="1:18" x14ac:dyDescent="0.2">
      <c r="A72" s="5">
        <v>61756</v>
      </c>
      <c r="B72" s="6" t="str">
        <f>+VLOOKUP(A72,[1]Congest!$A$1:$C$65536,2,FALSE)</f>
        <v>MHK VL</v>
      </c>
      <c r="C72" s="6" t="str">
        <f>+VLOOKUP(A72,[1]Congest!$A$1:$C$65536,3,FALSE)</f>
        <v>MHK VL</v>
      </c>
      <c r="D72" s="5">
        <v>23780</v>
      </c>
      <c r="E72" s="6" t="str">
        <f>+VLOOKUP(D72,[1]Congest!$A$1:$C$65536,2,FALSE)</f>
        <v>FORT_DRUM_COGEN</v>
      </c>
      <c r="F72" s="6" t="str">
        <f>+VLOOKUP(D72,[1]Congest!$A$1:$C$65536,3,FALSE)</f>
        <v>MHK VL</v>
      </c>
      <c r="G72" s="18">
        <v>10</v>
      </c>
      <c r="H72" s="6">
        <v>-500</v>
      </c>
      <c r="I72" s="6">
        <v>-515.86</v>
      </c>
      <c r="J72" s="6">
        <f t="shared" si="2"/>
        <v>-5158.6000000000004</v>
      </c>
      <c r="L72" s="6">
        <f t="shared" si="3"/>
        <v>2.1799999999999713</v>
      </c>
      <c r="M72" s="6">
        <f>+VLOOKUP($A72,[1]Congest!$A$1:$O$65536,10,FALSE)-+VLOOKUP($D72,[1]Congest!$A$1:$O$65536,10,FALSE)</f>
        <v>4.9000000000000128</v>
      </c>
      <c r="N72" s="6">
        <f>+VLOOKUP($A72,[1]Congest!$A$1:$O$65536,11,FALSE)-+VLOOKUP($D72,[1]Congest!$A$1:$O$65536,11,FALSE)</f>
        <v>17.47</v>
      </c>
      <c r="O72" s="6">
        <f>+VLOOKUP($A72,[1]Congest!$A$1:$O$65536,12,FALSE)-+VLOOKUP($D72,[1]Congest!$A$1:$O$65536,12,FALSE)</f>
        <v>-6.7800000000000438</v>
      </c>
      <c r="P72" s="6">
        <f>+VLOOKUP($A72,[1]Congest!$A$1:$O$65536,13,FALSE)-+VLOOKUP($D72,[1]Congest!$A$1:$O$65536,13,FALSE)</f>
        <v>4.6600000000000037</v>
      </c>
      <c r="Q72" s="6">
        <f>+VLOOKUP($A72,[1]Congest!$A$1:$O$65536,14,FALSE)-+VLOOKUP($D72,[1]Congest!$A$1:$O$65536,14,FALSE)</f>
        <v>-9.68</v>
      </c>
      <c r="R72" s="6">
        <f>+VLOOKUP($A72,[1]Congest!$A$1:$O$65536,15,FALSE)-+VLOOKUP($D72,[1]Congest!$A$1:$O$65536,15,FALSE)</f>
        <v>-8.39</v>
      </c>
    </row>
    <row r="73" spans="1:18" x14ac:dyDescent="0.2">
      <c r="A73" s="5">
        <v>61756</v>
      </c>
      <c r="B73" s="6" t="str">
        <f>+VLOOKUP(A73,[1]Congest!$A$1:$C$65536,2,FALSE)</f>
        <v>MHK VL</v>
      </c>
      <c r="C73" s="6" t="str">
        <f>+VLOOKUP(A73,[1]Congest!$A$1:$C$65536,3,FALSE)</f>
        <v>MHK VL</v>
      </c>
      <c r="D73" s="5">
        <v>23805</v>
      </c>
      <c r="E73" s="6" t="str">
        <f>+VLOOKUP(D73,[1]Congest!$A$1:$C$65536,2,FALSE)</f>
        <v>WATERTOWN___HYD</v>
      </c>
      <c r="F73" s="6" t="str">
        <f>+VLOOKUP(D73,[1]Congest!$A$1:$C$65536,3,FALSE)</f>
        <v>MHK VL</v>
      </c>
      <c r="G73" s="18">
        <v>10</v>
      </c>
      <c r="H73" s="6">
        <v>-500</v>
      </c>
      <c r="I73" s="6">
        <v>-507.81</v>
      </c>
      <c r="J73" s="6">
        <f t="shared" si="2"/>
        <v>-5078.1000000000004</v>
      </c>
      <c r="L73" s="6">
        <f t="shared" si="3"/>
        <v>17.919999999999963</v>
      </c>
      <c r="M73" s="6">
        <f>+VLOOKUP($A73,[1]Congest!$A$1:$O$65536,10,FALSE)-+VLOOKUP($D73,[1]Congest!$A$1:$O$65536,10,FALSE)</f>
        <v>13.169999999999995</v>
      </c>
      <c r="N73" s="6">
        <f>+VLOOKUP($A73,[1]Congest!$A$1:$O$65536,11,FALSE)-+VLOOKUP($D73,[1]Congest!$A$1:$O$65536,11,FALSE)</f>
        <v>18.370000000000012</v>
      </c>
      <c r="O73" s="6">
        <f>+VLOOKUP($A73,[1]Congest!$A$1:$O$65536,12,FALSE)-+VLOOKUP($D73,[1]Congest!$A$1:$O$65536,12,FALSE)</f>
        <v>-4.390000000000029</v>
      </c>
      <c r="P73" s="6">
        <f>+VLOOKUP($A73,[1]Congest!$A$1:$O$65536,13,FALSE)-+VLOOKUP($D73,[1]Congest!$A$1:$O$65536,13,FALSE)</f>
        <v>6.2599999999999909</v>
      </c>
      <c r="Q73" s="6">
        <f>+VLOOKUP($A73,[1]Congest!$A$1:$O$65536,14,FALSE)-+VLOOKUP($D73,[1]Congest!$A$1:$O$65536,14,FALSE)</f>
        <v>-7.6900000000000048</v>
      </c>
      <c r="R73" s="6">
        <f>+VLOOKUP($A73,[1]Congest!$A$1:$O$65536,15,FALSE)-+VLOOKUP($D73,[1]Congest!$A$1:$O$65536,15,FALSE)</f>
        <v>-7.8000000000000007</v>
      </c>
    </row>
    <row r="74" spans="1:18" x14ac:dyDescent="0.2">
      <c r="A74" s="5">
        <v>61756</v>
      </c>
      <c r="B74" s="6" t="str">
        <f>+VLOOKUP(A74,[1]Congest!$A$1:$C$65536,2,FALSE)</f>
        <v>MHK VL</v>
      </c>
      <c r="C74" s="6" t="str">
        <f>+VLOOKUP(A74,[1]Congest!$A$1:$C$65536,3,FALSE)</f>
        <v>MHK VL</v>
      </c>
      <c r="D74" s="5">
        <v>23901</v>
      </c>
      <c r="E74" s="6" t="str">
        <f>+VLOOKUP(D74,[1]Congest!$A$1:$C$65536,2,FALSE)</f>
        <v>NORTHERN_CONS_POWER</v>
      </c>
      <c r="F74" s="6" t="str">
        <f>+VLOOKUP(D74,[1]Congest!$A$1:$C$65536,3,FALSE)</f>
        <v>WEST</v>
      </c>
      <c r="G74" s="18">
        <v>10</v>
      </c>
      <c r="H74" s="6">
        <v>100</v>
      </c>
      <c r="I74" s="6">
        <v>0.2700000000000955</v>
      </c>
      <c r="J74" s="6">
        <f t="shared" si="2"/>
        <v>2.700000000000955</v>
      </c>
      <c r="L74" s="6">
        <f t="shared" si="3"/>
        <v>1635.1300000000003</v>
      </c>
      <c r="M74" s="6">
        <f>+VLOOKUP($A74,[1]Congest!$A$1:$O$65536,10,FALSE)-+VLOOKUP($D74,[1]Congest!$A$1:$O$65536,10,FALSE)</f>
        <v>390.72000000000014</v>
      </c>
      <c r="N74" s="6">
        <f>+VLOOKUP($A74,[1]Congest!$A$1:$O$65536,11,FALSE)-+VLOOKUP($D74,[1]Congest!$A$1:$O$65536,11,FALSE)</f>
        <v>107.72000000000001</v>
      </c>
      <c r="O74" s="6">
        <f>+VLOOKUP($A74,[1]Congest!$A$1:$O$65536,12,FALSE)-+VLOOKUP($D74,[1]Congest!$A$1:$O$65536,12,FALSE)</f>
        <v>443.28999999999991</v>
      </c>
      <c r="P74" s="6">
        <f>+VLOOKUP($A74,[1]Congest!$A$1:$O$65536,13,FALSE)-+VLOOKUP($D74,[1]Congest!$A$1:$O$65536,13,FALSE)</f>
        <v>266.37000000000006</v>
      </c>
      <c r="Q74" s="6">
        <f>+VLOOKUP($A74,[1]Congest!$A$1:$O$65536,14,FALSE)-+VLOOKUP($D74,[1]Congest!$A$1:$O$65536,14,FALSE)</f>
        <v>335.65999999999997</v>
      </c>
      <c r="R74" s="6">
        <f>+VLOOKUP($A74,[1]Congest!$A$1:$O$65536,15,FALSE)-+VLOOKUP($D74,[1]Congest!$A$1:$O$65536,15,FALSE)</f>
        <v>91.370000000000019</v>
      </c>
    </row>
    <row r="75" spans="1:18" x14ac:dyDescent="0.2">
      <c r="A75" s="5">
        <v>61757</v>
      </c>
      <c r="B75" s="6" t="str">
        <f>+VLOOKUP(A75,[1]Congest!$A$1:$C$65536,2,FALSE)</f>
        <v>CAPITL</v>
      </c>
      <c r="C75" s="6" t="str">
        <f>+VLOOKUP(A75,[1]Congest!$A$1:$C$65536,3,FALSE)</f>
        <v>CAPITL</v>
      </c>
      <c r="D75" s="5">
        <v>61845</v>
      </c>
      <c r="E75" s="6" t="str">
        <f>+VLOOKUP(D75,[1]Congest!$A$1:$C$65536,2,FALSE)</f>
        <v>NPX</v>
      </c>
      <c r="F75" s="6" t="str">
        <f>+VLOOKUP(D75,[1]Congest!$A$1:$C$65536,3,FALSE)</f>
        <v>NPX</v>
      </c>
      <c r="G75" s="18">
        <v>10</v>
      </c>
      <c r="H75" s="6">
        <v>-500</v>
      </c>
      <c r="I75" s="6">
        <v>-733.36000000000058</v>
      </c>
      <c r="J75" s="6">
        <f t="shared" si="2"/>
        <v>-7333.6000000000058</v>
      </c>
      <c r="L75" s="6">
        <f t="shared" si="3"/>
        <v>555.51000000000067</v>
      </c>
      <c r="M75" s="6">
        <f>+VLOOKUP($A75,[1]Congest!$A$1:$O$65536,10,FALSE)-+VLOOKUP($D75,[1]Congest!$A$1:$O$65536,10,FALSE)</f>
        <v>-240.98000000000047</v>
      </c>
      <c r="N75" s="6">
        <f>+VLOOKUP($A75,[1]Congest!$A$1:$O$65536,11,FALSE)-+VLOOKUP($D75,[1]Congest!$A$1:$O$65536,11,FALSE)</f>
        <v>-80.459999999999923</v>
      </c>
      <c r="O75" s="6">
        <f>+VLOOKUP($A75,[1]Congest!$A$1:$O$65536,12,FALSE)-+VLOOKUP($D75,[1]Congest!$A$1:$O$65536,12,FALSE)</f>
        <v>-204.09999999999991</v>
      </c>
      <c r="P75" s="6">
        <f>+VLOOKUP($A75,[1]Congest!$A$1:$O$65536,13,FALSE)-+VLOOKUP($D75,[1]Congest!$A$1:$O$65536,13,FALSE)</f>
        <v>215.79000000000065</v>
      </c>
      <c r="Q75" s="6">
        <f>+VLOOKUP($A75,[1]Congest!$A$1:$O$65536,14,FALSE)-+VLOOKUP($D75,[1]Congest!$A$1:$O$65536,14,FALSE)</f>
        <v>185.5600000000004</v>
      </c>
      <c r="R75" s="6">
        <f>+VLOOKUP($A75,[1]Congest!$A$1:$O$65536,15,FALSE)-+VLOOKUP($D75,[1]Congest!$A$1:$O$65536,15,FALSE)</f>
        <v>679.69999999999993</v>
      </c>
    </row>
    <row r="76" spans="1:18" x14ac:dyDescent="0.2">
      <c r="A76" s="5">
        <v>61759</v>
      </c>
      <c r="B76" s="6" t="str">
        <f>+VLOOKUP(A76,[1]Congest!$A$1:$C$65536,2,FALSE)</f>
        <v>MILLWD</v>
      </c>
      <c r="C76" s="6" t="str">
        <f>+VLOOKUP(A76,[1]Congest!$A$1:$C$65536,3,FALSE)</f>
        <v>MILLWD</v>
      </c>
      <c r="D76" s="5">
        <v>23776</v>
      </c>
      <c r="E76" s="6" t="str">
        <f>+VLOOKUP(D76,[1]Congest!$A$1:$C$65536,2,FALSE)</f>
        <v>E_FISHKILL___LBMP</v>
      </c>
      <c r="F76" s="6" t="str">
        <f>+VLOOKUP(D76,[1]Congest!$A$1:$C$65536,3,FALSE)</f>
        <v>MILLWD</v>
      </c>
      <c r="G76" s="18">
        <v>20</v>
      </c>
      <c r="H76" s="6">
        <v>-200</v>
      </c>
      <c r="I76" s="6">
        <v>-431.6200000000008</v>
      </c>
      <c r="J76" s="6">
        <f t="shared" si="2"/>
        <v>-8632.400000000016</v>
      </c>
      <c r="L76" s="6">
        <f t="shared" si="3"/>
        <v>1848.569999999999</v>
      </c>
      <c r="M76" s="6">
        <f>+VLOOKUP($A76,[1]Congest!$A$1:$O$65536,10,FALSE)-+VLOOKUP($D76,[1]Congest!$A$1:$O$65536,10,FALSE)</f>
        <v>42.6299999999992</v>
      </c>
      <c r="N76" s="6">
        <f>+VLOOKUP($A76,[1]Congest!$A$1:$O$65536,11,FALSE)-+VLOOKUP($D76,[1]Congest!$A$1:$O$65536,11,FALSE)</f>
        <v>158.66000000000031</v>
      </c>
      <c r="O76" s="6">
        <f>+VLOOKUP($A76,[1]Congest!$A$1:$O$65536,12,FALSE)-+VLOOKUP($D76,[1]Congest!$A$1:$O$65536,12,FALSE)</f>
        <v>66.029999999999291</v>
      </c>
      <c r="P76" s="6">
        <f>+VLOOKUP($A76,[1]Congest!$A$1:$O$65536,13,FALSE)-+VLOOKUP($D76,[1]Congest!$A$1:$O$65536,13,FALSE)</f>
        <v>-13.490000000000236</v>
      </c>
      <c r="Q76" s="6">
        <f>+VLOOKUP($A76,[1]Congest!$A$1:$O$65536,14,FALSE)-+VLOOKUP($D76,[1]Congest!$A$1:$O$65536,14,FALSE)</f>
        <v>1215.2900000000004</v>
      </c>
      <c r="R76" s="6">
        <f>+VLOOKUP($A76,[1]Congest!$A$1:$O$65536,15,FALSE)-+VLOOKUP($D76,[1]Congest!$A$1:$O$65536,15,FALSE)</f>
        <v>379.45000000000005</v>
      </c>
    </row>
    <row r="77" spans="1:18" x14ac:dyDescent="0.2">
      <c r="A77" s="5">
        <v>61760</v>
      </c>
      <c r="B77" s="6" t="str">
        <f>+VLOOKUP(A77,[1]Congest!$A$1:$C$65536,2,FALSE)</f>
        <v>DUNWOD</v>
      </c>
      <c r="C77" s="6" t="str">
        <f>+VLOOKUP(A77,[1]Congest!$A$1:$C$65536,3,FALSE)</f>
        <v>DUNWOD</v>
      </c>
      <c r="D77" s="5">
        <v>24000</v>
      </c>
      <c r="E77" s="6" t="str">
        <f>+VLOOKUP(D77,[1]Congest!$A$1:$C$65536,2,FALSE)</f>
        <v>PLEASANTVLY___LBMP</v>
      </c>
      <c r="F77" s="6" t="str">
        <f>+VLOOKUP(D77,[1]Congest!$A$1:$C$65536,3,FALSE)</f>
        <v>HUD VL</v>
      </c>
      <c r="G77" s="18">
        <v>20</v>
      </c>
      <c r="H77" s="6">
        <v>-50</v>
      </c>
      <c r="I77" s="6">
        <v>-61.240000000001601</v>
      </c>
      <c r="J77" s="6">
        <f t="shared" si="2"/>
        <v>-1224.800000000032</v>
      </c>
      <c r="L77" s="6">
        <f t="shared" si="3"/>
        <v>932.0699999999996</v>
      </c>
      <c r="M77" s="6">
        <f>+VLOOKUP($A77,[1]Congest!$A$1:$O$65536,10,FALSE)-+VLOOKUP($D77,[1]Congest!$A$1:$O$65536,10,FALSE)</f>
        <v>62.430000000000746</v>
      </c>
      <c r="N77" s="6">
        <f>+VLOOKUP($A77,[1]Congest!$A$1:$O$65536,11,FALSE)-+VLOOKUP($D77,[1]Congest!$A$1:$O$65536,11,FALSE)</f>
        <v>-222.84000000000003</v>
      </c>
      <c r="O77" s="6">
        <f>+VLOOKUP($A77,[1]Congest!$A$1:$O$65536,12,FALSE)-+VLOOKUP($D77,[1]Congest!$A$1:$O$65536,12,FALSE)</f>
        <v>70.519999999999527</v>
      </c>
      <c r="P77" s="6">
        <f>+VLOOKUP($A77,[1]Congest!$A$1:$O$65536,13,FALSE)-+VLOOKUP($D77,[1]Congest!$A$1:$O$65536,13,FALSE)</f>
        <v>5.1600000000000819</v>
      </c>
      <c r="Q77" s="6">
        <f>+VLOOKUP($A77,[1]Congest!$A$1:$O$65536,14,FALSE)-+VLOOKUP($D77,[1]Congest!$A$1:$O$65536,14,FALSE)</f>
        <v>871.21999999999935</v>
      </c>
      <c r="R77" s="6">
        <f>+VLOOKUP($A77,[1]Congest!$A$1:$O$65536,15,FALSE)-+VLOOKUP($D77,[1]Congest!$A$1:$O$65536,15,FALSE)</f>
        <v>145.57999999999993</v>
      </c>
    </row>
    <row r="78" spans="1:18" x14ac:dyDescent="0.2">
      <c r="A78" s="5">
        <v>61844</v>
      </c>
      <c r="B78" s="6" t="str">
        <f>+VLOOKUP(A78,[1]Congest!$A$1:$C$65536,2,FALSE)</f>
        <v>H Q</v>
      </c>
      <c r="C78" s="6" t="str">
        <f>+VLOOKUP(A78,[1]Congest!$A$1:$C$65536,3,FALSE)</f>
        <v>H Q</v>
      </c>
      <c r="D78" s="5">
        <v>23778</v>
      </c>
      <c r="E78" s="6" t="str">
        <f>+VLOOKUP(D78,[1]Congest!$A$1:$C$65536,2,FALSE)</f>
        <v>GLEN PARK____</v>
      </c>
      <c r="F78" s="6" t="str">
        <f>+VLOOKUP(D78,[1]Congest!$A$1:$C$65536,3,FALSE)</f>
        <v>MHK VL</v>
      </c>
      <c r="G78" s="18">
        <v>10</v>
      </c>
      <c r="H78" s="6">
        <v>300</v>
      </c>
      <c r="I78" s="6">
        <v>272.73</v>
      </c>
      <c r="J78" s="6">
        <f t="shared" si="2"/>
        <v>2727.3</v>
      </c>
      <c r="L78" s="6">
        <f t="shared" si="3"/>
        <v>1217.97</v>
      </c>
      <c r="M78" s="6">
        <f>+VLOOKUP($A78,[1]Congest!$A$1:$O$65536,10,FALSE)-+VLOOKUP($D78,[1]Congest!$A$1:$O$65536,10,FALSE)</f>
        <v>141.9</v>
      </c>
      <c r="N78" s="6">
        <f>+VLOOKUP($A78,[1]Congest!$A$1:$O$65536,11,FALSE)-+VLOOKUP($D78,[1]Congest!$A$1:$O$65536,11,FALSE)</f>
        <v>190.47000000000003</v>
      </c>
      <c r="O78" s="6">
        <f>+VLOOKUP($A78,[1]Congest!$A$1:$O$65536,12,FALSE)-+VLOOKUP($D78,[1]Congest!$A$1:$O$65536,12,FALSE)</f>
        <v>141.64000000000001</v>
      </c>
      <c r="P78" s="6">
        <f>+VLOOKUP($A78,[1]Congest!$A$1:$O$65536,13,FALSE)-+VLOOKUP($D78,[1]Congest!$A$1:$O$65536,13,FALSE)</f>
        <v>68.240000000000009</v>
      </c>
      <c r="Q78" s="6">
        <f>+VLOOKUP($A78,[1]Congest!$A$1:$O$65536,14,FALSE)-+VLOOKUP($D78,[1]Congest!$A$1:$O$65536,14,FALSE)</f>
        <v>384.69000000000005</v>
      </c>
      <c r="R78" s="6">
        <f>+VLOOKUP($A78,[1]Congest!$A$1:$O$65536,15,FALSE)-+VLOOKUP($D78,[1]Congest!$A$1:$O$65536,15,FALSE)</f>
        <v>291.03000000000003</v>
      </c>
    </row>
    <row r="79" spans="1:18" x14ac:dyDescent="0.2">
      <c r="A79" s="5">
        <v>61844</v>
      </c>
      <c r="B79" s="6" t="str">
        <f>+VLOOKUP(A79,[1]Congest!$A$1:$C$65536,2,FALSE)</f>
        <v>H Q</v>
      </c>
      <c r="C79" s="6" t="str">
        <f>+VLOOKUP(A79,[1]Congest!$A$1:$C$65536,3,FALSE)</f>
        <v>H Q</v>
      </c>
      <c r="D79" s="5">
        <v>24008</v>
      </c>
      <c r="E79" s="6" t="str">
        <f>+VLOOKUP(D79,[1]Congest!$A$1:$C$65536,2,FALSE)</f>
        <v>NYISO_LBMP_REFERENCE</v>
      </c>
      <c r="F79" s="6" t="str">
        <f>+VLOOKUP(D79,[1]Congest!$A$1:$C$65536,3,FALSE)</f>
        <v>MHK VL</v>
      </c>
      <c r="G79" s="18">
        <v>10</v>
      </c>
      <c r="H79" s="6">
        <v>100</v>
      </c>
      <c r="I79" s="6">
        <v>96.81</v>
      </c>
      <c r="J79" s="6">
        <f t="shared" si="2"/>
        <v>968.1</v>
      </c>
      <c r="L79" s="6">
        <f t="shared" si="3"/>
        <v>850.26</v>
      </c>
      <c r="M79" s="6">
        <f>+VLOOKUP($A79,[1]Congest!$A$1:$O$65536,10,FALSE)-+VLOOKUP($D79,[1]Congest!$A$1:$O$65536,10,FALSE)</f>
        <v>63.15</v>
      </c>
      <c r="N79" s="6">
        <f>+VLOOKUP($A79,[1]Congest!$A$1:$O$65536,11,FALSE)-+VLOOKUP($D79,[1]Congest!$A$1:$O$65536,11,FALSE)</f>
        <v>137.68</v>
      </c>
      <c r="O79" s="6">
        <f>+VLOOKUP($A79,[1]Congest!$A$1:$O$65536,12,FALSE)-+VLOOKUP($D79,[1]Congest!$A$1:$O$65536,12,FALSE)</f>
        <v>37.059999999999981</v>
      </c>
      <c r="P79" s="6">
        <f>+VLOOKUP($A79,[1]Congest!$A$1:$O$65536,13,FALSE)-+VLOOKUP($D79,[1]Congest!$A$1:$O$65536,13,FALSE)</f>
        <v>5.0199999999999996</v>
      </c>
      <c r="Q79" s="6">
        <f>+VLOOKUP($A79,[1]Congest!$A$1:$O$65536,14,FALSE)-+VLOOKUP($D79,[1]Congest!$A$1:$O$65536,14,FALSE)</f>
        <v>319.54000000000002</v>
      </c>
      <c r="R79" s="6">
        <f>+VLOOKUP($A79,[1]Congest!$A$1:$O$65536,15,FALSE)-+VLOOKUP($D79,[1]Congest!$A$1:$O$65536,15,FALSE)</f>
        <v>287.81</v>
      </c>
    </row>
    <row r="80" spans="1:18" x14ac:dyDescent="0.2">
      <c r="A80" s="5">
        <v>61844</v>
      </c>
      <c r="B80" s="6" t="str">
        <f>+VLOOKUP(A80,[1]Congest!$A$1:$C$65536,2,FALSE)</f>
        <v>H Q</v>
      </c>
      <c r="C80" s="6" t="str">
        <f>+VLOOKUP(A80,[1]Congest!$A$1:$C$65536,3,FALSE)</f>
        <v>H Q</v>
      </c>
      <c r="D80" s="5">
        <v>24049</v>
      </c>
      <c r="E80" s="6" t="str">
        <f>+VLOOKUP(D80,[1]Congest!$A$1:$C$65536,2,FALSE)</f>
        <v>WEST CANADA___HYD</v>
      </c>
      <c r="F80" s="6" t="str">
        <f>+VLOOKUP(D80,[1]Congest!$A$1:$C$65536,3,FALSE)</f>
        <v>MHK VL</v>
      </c>
      <c r="G80" s="18">
        <v>20</v>
      </c>
      <c r="H80" s="6">
        <v>0</v>
      </c>
      <c r="I80" s="6">
        <v>-92.16</v>
      </c>
      <c r="J80" s="6">
        <f t="shared" si="2"/>
        <v>-1843.1999999999998</v>
      </c>
      <c r="L80" s="6">
        <f t="shared" si="3"/>
        <v>641.69000000000005</v>
      </c>
      <c r="M80" s="6">
        <f>+VLOOKUP($A80,[1]Congest!$A$1:$O$65536,10,FALSE)-+VLOOKUP($D80,[1]Congest!$A$1:$O$65536,10,FALSE)</f>
        <v>1.7199999999999918</v>
      </c>
      <c r="N80" s="6">
        <f>+VLOOKUP($A80,[1]Congest!$A$1:$O$65536,11,FALSE)-+VLOOKUP($D80,[1]Congest!$A$1:$O$65536,11,FALSE)</f>
        <v>125.60000000000001</v>
      </c>
      <c r="O80" s="6">
        <f>+VLOOKUP($A80,[1]Congest!$A$1:$O$65536,12,FALSE)-+VLOOKUP($D80,[1]Congest!$A$1:$O$65536,12,FALSE)</f>
        <v>-7.2100000000000009</v>
      </c>
      <c r="P80" s="6">
        <f>+VLOOKUP($A80,[1]Congest!$A$1:$O$65536,13,FALSE)-+VLOOKUP($D80,[1]Congest!$A$1:$O$65536,13,FALSE)</f>
        <v>-33.03</v>
      </c>
      <c r="Q80" s="6">
        <f>+VLOOKUP($A80,[1]Congest!$A$1:$O$65536,14,FALSE)-+VLOOKUP($D80,[1]Congest!$A$1:$O$65536,14,FALSE)</f>
        <v>275.51</v>
      </c>
      <c r="R80" s="6">
        <f>+VLOOKUP($A80,[1]Congest!$A$1:$O$65536,15,FALSE)-+VLOOKUP($D80,[1]Congest!$A$1:$O$65536,15,FALSE)</f>
        <v>279.10000000000002</v>
      </c>
    </row>
    <row r="81" spans="1:18" x14ac:dyDescent="0.2">
      <c r="A81" s="5">
        <v>61847</v>
      </c>
      <c r="B81" s="6" t="str">
        <f>+VLOOKUP(A81,[1]Congest!$A$1:$C$65536,2,FALSE)</f>
        <v>PJM</v>
      </c>
      <c r="C81" s="6" t="str">
        <f>+VLOOKUP(A81,[1]Congest!$A$1:$C$65536,3,FALSE)</f>
        <v>PJM</v>
      </c>
      <c r="D81" s="5">
        <v>23564</v>
      </c>
      <c r="E81" s="6" t="str">
        <f>+VLOOKUP(D81,[1]Congest!$A$1:$C$65536,2,FALSE)</f>
        <v>DUNKIRK___2</v>
      </c>
      <c r="F81" s="6" t="str">
        <f>+VLOOKUP(D81,[1]Congest!$A$1:$C$65536,3,FALSE)</f>
        <v>WEST</v>
      </c>
      <c r="G81" s="18">
        <v>10</v>
      </c>
      <c r="H81" s="6">
        <v>1000</v>
      </c>
      <c r="I81" s="6">
        <v>631.97</v>
      </c>
      <c r="J81" s="6">
        <f t="shared" si="2"/>
        <v>6319.7000000000007</v>
      </c>
      <c r="L81" s="6">
        <f t="shared" si="3"/>
        <v>8768.56</v>
      </c>
      <c r="M81" s="6">
        <f>+VLOOKUP($A81,[1]Congest!$A$1:$O$65536,10,FALSE)-+VLOOKUP($D81,[1]Congest!$A$1:$O$65536,10,FALSE)</f>
        <v>6078.5999999999995</v>
      </c>
      <c r="N81" s="6">
        <f>+VLOOKUP($A81,[1]Congest!$A$1:$O$65536,11,FALSE)-+VLOOKUP($D81,[1]Congest!$A$1:$O$65536,11,FALSE)</f>
        <v>1186.9900000000002</v>
      </c>
      <c r="O81" s="6">
        <f>+VLOOKUP($A81,[1]Congest!$A$1:$O$65536,12,FALSE)-+VLOOKUP($D81,[1]Congest!$A$1:$O$65536,12,FALSE)</f>
        <v>581.72999999999979</v>
      </c>
      <c r="P81" s="6">
        <f>+VLOOKUP($A81,[1]Congest!$A$1:$O$65536,13,FALSE)-+VLOOKUP($D81,[1]Congest!$A$1:$O$65536,13,FALSE)</f>
        <v>797.11999999999989</v>
      </c>
      <c r="Q81" s="6">
        <f>+VLOOKUP($A81,[1]Congest!$A$1:$O$65536,14,FALSE)-+VLOOKUP($D81,[1]Congest!$A$1:$O$65536,14,FALSE)</f>
        <v>52.509999999999991</v>
      </c>
      <c r="R81" s="6">
        <f>+VLOOKUP($A81,[1]Congest!$A$1:$O$65536,15,FALSE)-+VLOOKUP($D81,[1]Congest!$A$1:$O$65536,15,FALSE)</f>
        <v>71.609999999999985</v>
      </c>
    </row>
    <row r="82" spans="1:18" x14ac:dyDescent="0.2">
      <c r="A82" s="5">
        <v>61847</v>
      </c>
      <c r="B82" s="6" t="str">
        <f>+VLOOKUP(A82,[1]Congest!$A$1:$C$65536,2,FALSE)</f>
        <v>PJM</v>
      </c>
      <c r="C82" s="6" t="str">
        <f>+VLOOKUP(A82,[1]Congest!$A$1:$C$65536,3,FALSE)</f>
        <v>PJM</v>
      </c>
      <c r="D82" s="5">
        <v>23901</v>
      </c>
      <c r="E82" s="6" t="str">
        <f>+VLOOKUP(D82,[1]Congest!$A$1:$C$65536,2,FALSE)</f>
        <v>NORTHERN_CONS_POWER</v>
      </c>
      <c r="F82" s="6" t="str">
        <f>+VLOOKUP(D82,[1]Congest!$A$1:$C$65536,3,FALSE)</f>
        <v>WEST</v>
      </c>
      <c r="G82" s="18">
        <v>20</v>
      </c>
      <c r="H82" s="6">
        <v>500</v>
      </c>
      <c r="I82" s="6">
        <v>484.91</v>
      </c>
      <c r="J82" s="6">
        <f t="shared" si="2"/>
        <v>9698.2000000000007</v>
      </c>
      <c r="L82" s="6">
        <f t="shared" si="3"/>
        <v>9002.1299999999992</v>
      </c>
      <c r="M82" s="6">
        <f>+VLOOKUP($A82,[1]Congest!$A$1:$O$65536,10,FALSE)-+VLOOKUP($D82,[1]Congest!$A$1:$O$65536,10,FALSE)</f>
        <v>6133.9599999999991</v>
      </c>
      <c r="N82" s="6">
        <f>+VLOOKUP($A82,[1]Congest!$A$1:$O$65536,11,FALSE)-+VLOOKUP($D82,[1]Congest!$A$1:$O$65536,11,FALSE)</f>
        <v>1194.0300000000002</v>
      </c>
      <c r="O82" s="6">
        <f>+VLOOKUP($A82,[1]Congest!$A$1:$O$65536,12,FALSE)-+VLOOKUP($D82,[1]Congest!$A$1:$O$65536,12,FALSE)</f>
        <v>650.0899999999998</v>
      </c>
      <c r="P82" s="6">
        <f>+VLOOKUP($A82,[1]Congest!$A$1:$O$65536,13,FALSE)-+VLOOKUP($D82,[1]Congest!$A$1:$O$65536,13,FALSE)</f>
        <v>837.17000000000007</v>
      </c>
      <c r="Q82" s="6">
        <f>+VLOOKUP($A82,[1]Congest!$A$1:$O$65536,14,FALSE)-+VLOOKUP($D82,[1]Congest!$A$1:$O$65536,14,FALSE)</f>
        <v>101.91999999999996</v>
      </c>
      <c r="R82" s="6">
        <f>+VLOOKUP($A82,[1]Congest!$A$1:$O$65536,15,FALSE)-+VLOOKUP($D82,[1]Congest!$A$1:$O$65536,15,FALSE)</f>
        <v>84.960000000000008</v>
      </c>
    </row>
    <row r="83" spans="1:18" x14ac:dyDescent="0.2">
      <c r="A83" s="5">
        <v>61847</v>
      </c>
      <c r="B83" s="6" t="str">
        <f>+VLOOKUP(A83,[1]Congest!$A$1:$C$65536,2,FALSE)</f>
        <v>PJM</v>
      </c>
      <c r="C83" s="6" t="str">
        <f>+VLOOKUP(A83,[1]Congest!$A$1:$C$65536,3,FALSE)</f>
        <v>PJM</v>
      </c>
      <c r="D83" s="5">
        <v>23982</v>
      </c>
      <c r="E83" s="6" t="str">
        <f>+VLOOKUP(D83,[1]Congest!$A$1:$C$65536,2,FALSE)</f>
        <v>INDECK___OLEAN</v>
      </c>
      <c r="F83" s="6" t="str">
        <f>+VLOOKUP(D83,[1]Congest!$A$1:$C$65536,3,FALSE)</f>
        <v>WEST</v>
      </c>
      <c r="G83" s="18">
        <v>10</v>
      </c>
      <c r="H83" s="6">
        <v>1000</v>
      </c>
      <c r="I83" s="6">
        <v>824.57</v>
      </c>
      <c r="J83" s="6">
        <f t="shared" si="2"/>
        <v>8245.7000000000007</v>
      </c>
      <c r="L83" s="6">
        <f t="shared" si="3"/>
        <v>8742.3499999999985</v>
      </c>
      <c r="M83" s="6">
        <f>+VLOOKUP($A83,[1]Congest!$A$1:$O$65536,10,FALSE)-+VLOOKUP($D83,[1]Congest!$A$1:$O$65536,10,FALSE)</f>
        <v>6072.5699999999988</v>
      </c>
      <c r="N83" s="6">
        <f>+VLOOKUP($A83,[1]Congest!$A$1:$O$65536,11,FALSE)-+VLOOKUP($D83,[1]Congest!$A$1:$O$65536,11,FALSE)</f>
        <v>1185.5800000000002</v>
      </c>
      <c r="O83" s="6">
        <f>+VLOOKUP($A83,[1]Congest!$A$1:$O$65536,12,FALSE)-+VLOOKUP($D83,[1]Congest!$A$1:$O$65536,12,FALSE)</f>
        <v>577.08999999999992</v>
      </c>
      <c r="P83" s="6">
        <f>+VLOOKUP($A83,[1]Congest!$A$1:$O$65536,13,FALSE)-+VLOOKUP($D83,[1]Congest!$A$1:$O$65536,13,FALSE)</f>
        <v>791.72</v>
      </c>
      <c r="Q83" s="6">
        <f>+VLOOKUP($A83,[1]Congest!$A$1:$O$65536,14,FALSE)-+VLOOKUP($D83,[1]Congest!$A$1:$O$65536,14,FALSE)</f>
        <v>45.729999999999961</v>
      </c>
      <c r="R83" s="6">
        <f>+VLOOKUP($A83,[1]Congest!$A$1:$O$65536,15,FALSE)-+VLOOKUP($D83,[1]Congest!$A$1:$O$65536,15,FALSE)</f>
        <v>69.659999999999982</v>
      </c>
    </row>
    <row r="84" spans="1:18" x14ac:dyDescent="0.2">
      <c r="A84" s="5">
        <v>61847</v>
      </c>
      <c r="B84" s="6" t="str">
        <f>+VLOOKUP(A84,[1]Congest!$A$1:$C$65536,2,FALSE)</f>
        <v>PJM</v>
      </c>
      <c r="C84" s="6" t="str">
        <f>+VLOOKUP(A84,[1]Congest!$A$1:$C$65536,3,FALSE)</f>
        <v>PJM</v>
      </c>
      <c r="D84" s="5">
        <v>61752</v>
      </c>
      <c r="E84" s="6" t="str">
        <f>+VLOOKUP(D84,[1]Congest!$A$1:$C$65536,2,FALSE)</f>
        <v>WEST</v>
      </c>
      <c r="F84" s="6" t="str">
        <f>+VLOOKUP(D84,[1]Congest!$A$1:$C$65536,3,FALSE)</f>
        <v>WEST</v>
      </c>
      <c r="G84" s="18">
        <v>10</v>
      </c>
      <c r="H84" s="6">
        <v>500</v>
      </c>
      <c r="I84" s="6">
        <v>434.4</v>
      </c>
      <c r="J84" s="6">
        <f t="shared" si="2"/>
        <v>4344</v>
      </c>
      <c r="L84" s="6">
        <f t="shared" si="3"/>
        <v>8574.7299999999977</v>
      </c>
      <c r="M84" s="6">
        <f>+VLOOKUP($A84,[1]Congest!$A$1:$O$65536,10,FALSE)-+VLOOKUP($D84,[1]Congest!$A$1:$O$65536,10,FALSE)</f>
        <v>6032.3099999999995</v>
      </c>
      <c r="N84" s="6">
        <f>+VLOOKUP($A84,[1]Congest!$A$1:$O$65536,11,FALSE)-+VLOOKUP($D84,[1]Congest!$A$1:$O$65536,11,FALSE)</f>
        <v>1181.0000000000002</v>
      </c>
      <c r="O84" s="6">
        <f>+VLOOKUP($A84,[1]Congest!$A$1:$O$65536,12,FALSE)-+VLOOKUP($D84,[1]Congest!$A$1:$O$65536,12,FALSE)</f>
        <v>525.5</v>
      </c>
      <c r="P84" s="6">
        <f>+VLOOKUP($A84,[1]Congest!$A$1:$O$65536,13,FALSE)-+VLOOKUP($D84,[1]Congest!$A$1:$O$65536,13,FALSE)</f>
        <v>765.04</v>
      </c>
      <c r="Q84" s="6">
        <f>+VLOOKUP($A84,[1]Congest!$A$1:$O$65536,14,FALSE)-+VLOOKUP($D84,[1]Congest!$A$1:$O$65536,14,FALSE)</f>
        <v>10.149999999999977</v>
      </c>
      <c r="R84" s="6">
        <f>+VLOOKUP($A84,[1]Congest!$A$1:$O$65536,15,FALSE)-+VLOOKUP($D84,[1]Congest!$A$1:$O$65536,15,FALSE)</f>
        <v>60.729999999999976</v>
      </c>
    </row>
    <row r="85" spans="1:18" x14ac:dyDescent="0.2">
      <c r="B85" s="6"/>
      <c r="C85" s="6"/>
      <c r="E85" s="6"/>
      <c r="F85" s="6"/>
      <c r="G85" s="18"/>
      <c r="H85" s="6"/>
      <c r="I85" s="13" t="s">
        <v>6</v>
      </c>
      <c r="J85" s="13">
        <f>+SUM(J45:J84)</f>
        <v>-64252.400000000081</v>
      </c>
      <c r="L85" s="6">
        <f>+SUMPRODUCT(G45:G84,L45:L84)</f>
        <v>937032.70999999973</v>
      </c>
    </row>
    <row r="86" spans="1:18" x14ac:dyDescent="0.2">
      <c r="B86" s="6"/>
      <c r="C86" s="6"/>
      <c r="E86" s="6"/>
      <c r="F86" s="6"/>
      <c r="G86" s="18"/>
      <c r="H86" s="6"/>
      <c r="I86" s="13"/>
      <c r="J86" s="13"/>
      <c r="L86" s="6"/>
    </row>
    <row r="87" spans="1:18" x14ac:dyDescent="0.2">
      <c r="A87" s="11" t="s">
        <v>112</v>
      </c>
    </row>
    <row r="88" spans="1:18" s="19" customFormat="1" x14ac:dyDescent="0.2">
      <c r="A88" s="19" t="s">
        <v>0</v>
      </c>
      <c r="B88" s="13"/>
      <c r="C88" s="13"/>
      <c r="D88" s="19" t="s">
        <v>1</v>
      </c>
      <c r="E88" s="13"/>
      <c r="F88" s="13"/>
      <c r="G88" s="35" t="s">
        <v>2</v>
      </c>
      <c r="H88" s="13" t="s">
        <v>3</v>
      </c>
      <c r="I88" s="13" t="s">
        <v>4</v>
      </c>
      <c r="J88" s="13" t="s">
        <v>5</v>
      </c>
      <c r="K88" s="20"/>
      <c r="L88" s="13" t="s">
        <v>7</v>
      </c>
    </row>
    <row r="89" spans="1:18" x14ac:dyDescent="0.2">
      <c r="A89" s="5">
        <v>23517</v>
      </c>
      <c r="B89" s="6" t="str">
        <f>+VLOOKUP(A89,[1]Congest!$A$1:$C$65536,2,FALSE)</f>
        <v>ASTORIA___4</v>
      </c>
      <c r="C89" s="6" t="str">
        <f>+VLOOKUP(A89,[1]Congest!$A$1:$C$65536,3,FALSE)</f>
        <v>N.Y.C.</v>
      </c>
      <c r="D89" s="5">
        <v>23512</v>
      </c>
      <c r="E89" s="6" t="str">
        <f>+VLOOKUP(D89,[1]Congest!$A$1:$C$65536,2,FALSE)</f>
        <v>ARTHUR_KILL_2</v>
      </c>
      <c r="F89" s="6" t="str">
        <f>+VLOOKUP(D89,[1]Congest!$A$1:$C$65536,3,FALSE)</f>
        <v>N.Y.C.</v>
      </c>
      <c r="G89" s="18">
        <v>15</v>
      </c>
      <c r="H89" s="6">
        <v>100</v>
      </c>
      <c r="I89" s="6">
        <v>16.649999999997817</v>
      </c>
      <c r="J89" s="6">
        <f>+G89*I89</f>
        <v>249.74999999996726</v>
      </c>
      <c r="L89" s="6">
        <f>+SUM(M89:R89)</f>
        <v>701.46000000000095</v>
      </c>
      <c r="M89" s="6">
        <f>+VLOOKUP($A89,[1]Congest!$A$1:$O$65536,10,FALSE)-+VLOOKUP($D89,[1]Congest!$A$1:$O$65536,10,FALSE)</f>
        <v>38.770000000000437</v>
      </c>
      <c r="N89" s="6">
        <f>+VLOOKUP($A89,[1]Congest!$A$1:$O$65536,11,FALSE)-+VLOOKUP($D89,[1]Congest!$A$1:$O$65536,11,FALSE)</f>
        <v>0</v>
      </c>
      <c r="O89" s="6">
        <f>+VLOOKUP($A89,[1]Congest!$A$1:$O$65536,12,FALSE)-+VLOOKUP($D89,[1]Congest!$A$1:$O$65536,12,FALSE)</f>
        <v>45.770000000000437</v>
      </c>
      <c r="P89" s="6">
        <f>+VLOOKUP($A89,[1]Congest!$A$1:$O$65536,13,FALSE)-+VLOOKUP($D89,[1]Congest!$A$1:$O$65536,13,FALSE)</f>
        <v>616.92000000000007</v>
      </c>
      <c r="Q89" s="6">
        <f>+VLOOKUP($A89,[1]Congest!$A$1:$O$65536,14,FALSE)-+VLOOKUP($D89,[1]Congest!$A$1:$O$65536,14,FALSE)</f>
        <v>0</v>
      </c>
      <c r="R89" s="6">
        <f>+VLOOKUP($A89,[1]Congest!$A$1:$O$65536,15,FALSE)-+VLOOKUP($D89,[1]Congest!$A$1:$O$65536,15,FALSE)</f>
        <v>0</v>
      </c>
    </row>
    <row r="90" spans="1:18" x14ac:dyDescent="0.2">
      <c r="A90" s="5">
        <v>23518</v>
      </c>
      <c r="B90" s="6" t="str">
        <f>+VLOOKUP(A90,[1]Congest!$A$1:$C$65536,2,FALSE)</f>
        <v>ASTORIA___5</v>
      </c>
      <c r="C90" s="6" t="str">
        <f>+VLOOKUP(A90,[1]Congest!$A$1:$C$65536,3,FALSE)</f>
        <v>N.Y.C.</v>
      </c>
      <c r="D90" s="5">
        <v>23512</v>
      </c>
      <c r="E90" s="6" t="str">
        <f>+VLOOKUP(D90,[1]Congest!$A$1:$C$65536,2,FALSE)</f>
        <v>ARTHUR_KILL_2</v>
      </c>
      <c r="F90" s="6" t="str">
        <f>+VLOOKUP(D90,[1]Congest!$A$1:$C$65536,3,FALSE)</f>
        <v>N.Y.C.</v>
      </c>
      <c r="G90" s="18">
        <v>15</v>
      </c>
      <c r="H90" s="6">
        <v>170</v>
      </c>
      <c r="I90" s="6">
        <v>137.92999999999665</v>
      </c>
      <c r="J90" s="6">
        <f t="shared" ref="J90:J127" si="4">+G90*I90</f>
        <v>2068.9499999999498</v>
      </c>
      <c r="L90" s="6">
        <f t="shared" ref="L90:L127" si="5">+SUM(M90:R90)</f>
        <v>1463.2900000000009</v>
      </c>
      <c r="M90" s="6">
        <f>+VLOOKUP($A90,[1]Congest!$A$1:$O$65536,10,FALSE)-+VLOOKUP($D90,[1]Congest!$A$1:$O$65536,10,FALSE)</f>
        <v>38.770000000000437</v>
      </c>
      <c r="N90" s="6">
        <f>+VLOOKUP($A90,[1]Congest!$A$1:$O$65536,11,FALSE)-+VLOOKUP($D90,[1]Congest!$A$1:$O$65536,11,FALSE)</f>
        <v>699.89999999999964</v>
      </c>
      <c r="O90" s="6">
        <f>+VLOOKUP($A90,[1]Congest!$A$1:$O$65536,12,FALSE)-+VLOOKUP($D90,[1]Congest!$A$1:$O$65536,12,FALSE)</f>
        <v>52.770000000000437</v>
      </c>
      <c r="P90" s="6">
        <f>+VLOOKUP($A90,[1]Congest!$A$1:$O$65536,13,FALSE)-+VLOOKUP($D90,[1]Congest!$A$1:$O$65536,13,FALSE)</f>
        <v>616.92000000000007</v>
      </c>
      <c r="Q90" s="6">
        <f>+VLOOKUP($A90,[1]Congest!$A$1:$O$65536,14,FALSE)-+VLOOKUP($D90,[1]Congest!$A$1:$O$65536,14,FALSE)</f>
        <v>54.930000000000291</v>
      </c>
      <c r="R90" s="6">
        <f>+VLOOKUP($A90,[1]Congest!$A$1:$O$65536,15,FALSE)-+VLOOKUP($D90,[1]Congest!$A$1:$O$65536,15,FALSE)</f>
        <v>0</v>
      </c>
    </row>
    <row r="91" spans="1:18" x14ac:dyDescent="0.2">
      <c r="A91" s="5">
        <v>23518</v>
      </c>
      <c r="B91" s="6" t="str">
        <f>+VLOOKUP(A91,[1]Congest!$A$1:$C$65536,2,FALSE)</f>
        <v>ASTORIA___5</v>
      </c>
      <c r="C91" s="6" t="str">
        <f>+VLOOKUP(A91,[1]Congest!$A$1:$C$65536,3,FALSE)</f>
        <v>N.Y.C.</v>
      </c>
      <c r="D91" s="5">
        <v>23534</v>
      </c>
      <c r="E91" s="6" t="str">
        <f>+VLOOKUP(D91,[1]Congest!$A$1:$C$65536,2,FALSE)</f>
        <v>RAVENSWOOD___2</v>
      </c>
      <c r="F91" s="6" t="str">
        <f>+VLOOKUP(D91,[1]Congest!$A$1:$C$65536,3,FALSE)</f>
        <v>N.Y.C.</v>
      </c>
      <c r="G91" s="18">
        <v>2</v>
      </c>
      <c r="H91" s="6">
        <v>170</v>
      </c>
      <c r="I91" s="6">
        <v>170</v>
      </c>
      <c r="J91" s="6">
        <f t="shared" si="4"/>
        <v>340</v>
      </c>
      <c r="L91" s="6">
        <f t="shared" si="5"/>
        <v>1488.5500000000006</v>
      </c>
      <c r="M91" s="6">
        <f>+VLOOKUP($A91,[1]Congest!$A$1:$O$65536,10,FALSE)-+VLOOKUP($D91,[1]Congest!$A$1:$O$65536,10,FALSE)</f>
        <v>64.0300000000002</v>
      </c>
      <c r="N91" s="6">
        <f>+VLOOKUP($A91,[1]Congest!$A$1:$O$65536,11,FALSE)-+VLOOKUP($D91,[1]Congest!$A$1:$O$65536,11,FALSE)</f>
        <v>699.89999999999964</v>
      </c>
      <c r="O91" s="6">
        <f>+VLOOKUP($A91,[1]Congest!$A$1:$O$65536,12,FALSE)-+VLOOKUP($D91,[1]Congest!$A$1:$O$65536,12,FALSE)</f>
        <v>52.770000000000437</v>
      </c>
      <c r="P91" s="6">
        <f>+VLOOKUP($A91,[1]Congest!$A$1:$O$65536,13,FALSE)-+VLOOKUP($D91,[1]Congest!$A$1:$O$65536,13,FALSE)</f>
        <v>616.92000000000007</v>
      </c>
      <c r="Q91" s="6">
        <f>+VLOOKUP($A91,[1]Congest!$A$1:$O$65536,14,FALSE)-+VLOOKUP($D91,[1]Congest!$A$1:$O$65536,14,FALSE)</f>
        <v>54.930000000000291</v>
      </c>
      <c r="R91" s="6">
        <f>+VLOOKUP($A91,[1]Congest!$A$1:$O$65536,15,FALSE)-+VLOOKUP($D91,[1]Congest!$A$1:$O$65536,15,FALSE)</f>
        <v>0</v>
      </c>
    </row>
    <row r="92" spans="1:18" x14ac:dyDescent="0.2">
      <c r="A92" s="5">
        <v>23526</v>
      </c>
      <c r="B92" s="6" t="str">
        <f>+VLOOKUP(A92,[1]Congest!$A$1:$C$65536,2,FALSE)</f>
        <v>BOWLINE___1</v>
      </c>
      <c r="C92" s="6" t="str">
        <f>+VLOOKUP(A92,[1]Congest!$A$1:$C$65536,3,FALSE)</f>
        <v>HUD VL</v>
      </c>
      <c r="D92" s="5">
        <v>23588</v>
      </c>
      <c r="E92" s="6" t="str">
        <f>+VLOOKUP(D92,[1]Congest!$A$1:$C$65536,2,FALSE)</f>
        <v>ROSETON___2</v>
      </c>
      <c r="F92" s="6" t="str">
        <f>+VLOOKUP(D92,[1]Congest!$A$1:$C$65536,3,FALSE)</f>
        <v>HUD VL</v>
      </c>
      <c r="G92" s="18">
        <v>30</v>
      </c>
      <c r="H92" s="6">
        <v>170</v>
      </c>
      <c r="I92" s="6">
        <v>-9.7800000000006548</v>
      </c>
      <c r="J92" s="6">
        <f t="shared" si="4"/>
        <v>-293.40000000001965</v>
      </c>
      <c r="L92" s="6">
        <f t="shared" si="5"/>
        <v>1564.8199999999993</v>
      </c>
      <c r="M92" s="6">
        <f>+VLOOKUP($A92,[1]Congest!$A$1:$O$65536,10,FALSE)-+VLOOKUP($D92,[1]Congest!$A$1:$O$65536,10,FALSE)</f>
        <v>19.75</v>
      </c>
      <c r="N92" s="6">
        <f>+VLOOKUP($A92,[1]Congest!$A$1:$O$65536,11,FALSE)-+VLOOKUP($D92,[1]Congest!$A$1:$O$65536,11,FALSE)</f>
        <v>317.98999999999995</v>
      </c>
      <c r="O92" s="6">
        <f>+VLOOKUP($A92,[1]Congest!$A$1:$O$65536,12,FALSE)-+VLOOKUP($D92,[1]Congest!$A$1:$O$65536,12,FALSE)</f>
        <v>37.140000000001237</v>
      </c>
      <c r="P92" s="6">
        <f>+VLOOKUP($A92,[1]Congest!$A$1:$O$65536,13,FALSE)-+VLOOKUP($D92,[1]Congest!$A$1:$O$65536,13,FALSE)</f>
        <v>-18.240000000000691</v>
      </c>
      <c r="Q92" s="6">
        <f>+VLOOKUP($A92,[1]Congest!$A$1:$O$65536,14,FALSE)-+VLOOKUP($D92,[1]Congest!$A$1:$O$65536,14,FALSE)</f>
        <v>927.08999999999878</v>
      </c>
      <c r="R92" s="6">
        <f>+VLOOKUP($A92,[1]Congest!$A$1:$O$65536,15,FALSE)-+VLOOKUP($D92,[1]Congest!$A$1:$O$65536,15,FALSE)</f>
        <v>281.08999999999992</v>
      </c>
    </row>
    <row r="93" spans="1:18" x14ac:dyDescent="0.2">
      <c r="A93" s="5">
        <v>23530</v>
      </c>
      <c r="B93" s="6" t="str">
        <f>+VLOOKUP(A93,[1]Congest!$A$1:$C$65536,2,FALSE)</f>
        <v>INDIAN POINT___2</v>
      </c>
      <c r="C93" s="6" t="str">
        <f>+VLOOKUP(A93,[1]Congest!$A$1:$C$65536,3,FALSE)</f>
        <v>MILLWD</v>
      </c>
      <c r="D93" s="5">
        <v>23655</v>
      </c>
      <c r="E93" s="6" t="str">
        <f>+VLOOKUP(D93,[1]Congest!$A$1:$C$65536,2,FALSE)</f>
        <v>KENSICO____</v>
      </c>
      <c r="F93" s="6" t="str">
        <f>+VLOOKUP(D93,[1]Congest!$A$1:$C$65536,3,FALSE)</f>
        <v>DUNWOD</v>
      </c>
      <c r="G93" s="18">
        <v>7</v>
      </c>
      <c r="H93" s="6">
        <v>100</v>
      </c>
      <c r="I93" s="6">
        <v>100</v>
      </c>
      <c r="J93" s="6">
        <f t="shared" si="4"/>
        <v>700</v>
      </c>
      <c r="L93" s="6">
        <f t="shared" si="5"/>
        <v>681.41999999999985</v>
      </c>
      <c r="M93" s="6">
        <f>+VLOOKUP($A93,[1]Congest!$A$1:$O$65536,10,FALSE)-+VLOOKUP($D93,[1]Congest!$A$1:$O$65536,10,FALSE)</f>
        <v>38.389999999999873</v>
      </c>
      <c r="N93" s="6">
        <f>+VLOOKUP($A93,[1]Congest!$A$1:$O$65536,11,FALSE)-+VLOOKUP($D93,[1]Congest!$A$1:$O$65536,11,FALSE)</f>
        <v>30.35000000000025</v>
      </c>
      <c r="O93" s="6">
        <f>+VLOOKUP($A93,[1]Congest!$A$1:$O$65536,12,FALSE)-+VLOOKUP($D93,[1]Congest!$A$1:$O$65536,12,FALSE)</f>
        <v>57.329999999999018</v>
      </c>
      <c r="P93" s="6">
        <f>+VLOOKUP($A93,[1]Congest!$A$1:$O$65536,13,FALSE)-+VLOOKUP($D93,[1]Congest!$A$1:$O$65536,13,FALSE)</f>
        <v>31.310000000000173</v>
      </c>
      <c r="Q93" s="6">
        <f>+VLOOKUP($A93,[1]Congest!$A$1:$O$65536,14,FALSE)-+VLOOKUP($D93,[1]Congest!$A$1:$O$65536,14,FALSE)</f>
        <v>302.36000000000058</v>
      </c>
      <c r="R93" s="6">
        <f>+VLOOKUP($A93,[1]Congest!$A$1:$O$65536,15,FALSE)-+VLOOKUP($D93,[1]Congest!$A$1:$O$65536,15,FALSE)</f>
        <v>221.67999999999995</v>
      </c>
    </row>
    <row r="94" spans="1:18" x14ac:dyDescent="0.2">
      <c r="A94" s="5">
        <v>23535</v>
      </c>
      <c r="B94" s="6" t="str">
        <f>+VLOOKUP(A94,[1]Congest!$A$1:$C$65536,2,FALSE)</f>
        <v>RAVENSWOOD___3</v>
      </c>
      <c r="C94" s="6" t="str">
        <f>+VLOOKUP(A94,[1]Congest!$A$1:$C$65536,3,FALSE)</f>
        <v>N.Y.C.</v>
      </c>
      <c r="D94" s="5">
        <v>23524</v>
      </c>
      <c r="E94" s="6" t="str">
        <f>+VLOOKUP(D94,[1]Congest!$A$1:$C$65536,2,FALSE)</f>
        <v>EAST RIVER___7</v>
      </c>
      <c r="F94" s="6" t="str">
        <f>+VLOOKUP(D94,[1]Congest!$A$1:$C$65536,3,FALSE)</f>
        <v>N.Y.C.</v>
      </c>
      <c r="G94" s="18">
        <v>18</v>
      </c>
      <c r="H94" s="6">
        <v>150</v>
      </c>
      <c r="I94" s="6">
        <v>100</v>
      </c>
      <c r="J94" s="6">
        <f t="shared" si="4"/>
        <v>1800</v>
      </c>
      <c r="L94" s="6">
        <f t="shared" si="5"/>
        <v>2300.2999999999984</v>
      </c>
      <c r="M94" s="6">
        <f>+VLOOKUP($A94,[1]Congest!$A$1:$O$65536,10,FALSE)-+VLOOKUP($D94,[1]Congest!$A$1:$O$65536,10,FALSE)</f>
        <v>3.7900000000004184</v>
      </c>
      <c r="N94" s="6">
        <f>+VLOOKUP($A94,[1]Congest!$A$1:$O$65536,11,FALSE)-+VLOOKUP($D94,[1]Congest!$A$1:$O$65536,11,FALSE)</f>
        <v>61.029999999999973</v>
      </c>
      <c r="O94" s="6">
        <f>+VLOOKUP($A94,[1]Congest!$A$1:$O$65536,12,FALSE)-+VLOOKUP($D94,[1]Congest!$A$1:$O$65536,12,FALSE)</f>
        <v>1289.1300000000006</v>
      </c>
      <c r="P94" s="6">
        <f>+VLOOKUP($A94,[1]Congest!$A$1:$O$65536,13,FALSE)-+VLOOKUP($D94,[1]Congest!$A$1:$O$65536,13,FALSE)</f>
        <v>-84.400000000000546</v>
      </c>
      <c r="Q94" s="6">
        <f>+VLOOKUP($A94,[1]Congest!$A$1:$O$65536,14,FALSE)-+VLOOKUP($D94,[1]Congest!$A$1:$O$65536,14,FALSE)</f>
        <v>85.699999999997999</v>
      </c>
      <c r="R94" s="6">
        <f>+VLOOKUP($A94,[1]Congest!$A$1:$O$65536,15,FALSE)-+VLOOKUP($D94,[1]Congest!$A$1:$O$65536,15,FALSE)</f>
        <v>945.05000000000018</v>
      </c>
    </row>
    <row r="95" spans="1:18" x14ac:dyDescent="0.2">
      <c r="A95" s="5">
        <v>23535</v>
      </c>
      <c r="B95" s="6" t="str">
        <f>+VLOOKUP(A95,[1]Congest!$A$1:$C$65536,2,FALSE)</f>
        <v>RAVENSWOOD___3</v>
      </c>
      <c r="C95" s="6" t="str">
        <f>+VLOOKUP(A95,[1]Congest!$A$1:$C$65536,3,FALSE)</f>
        <v>N.Y.C.</v>
      </c>
      <c r="D95" s="5">
        <v>23540</v>
      </c>
      <c r="E95" s="6" t="str">
        <f>+VLOOKUP(D95,[1]Congest!$A$1:$C$65536,2,FALSE)</f>
        <v>HUDSON AVE_GT_4</v>
      </c>
      <c r="F95" s="6" t="str">
        <f>+VLOOKUP(D95,[1]Congest!$A$1:$C$65536,3,FALSE)</f>
        <v>N.Y.C.</v>
      </c>
      <c r="G95" s="18">
        <v>30</v>
      </c>
      <c r="H95" s="6">
        <v>150</v>
      </c>
      <c r="I95" s="6">
        <v>-1028.68</v>
      </c>
      <c r="J95" s="6">
        <f t="shared" si="4"/>
        <v>-30860.400000000001</v>
      </c>
      <c r="L95" s="6">
        <f t="shared" si="5"/>
        <v>1091.1499999999971</v>
      </c>
      <c r="M95" s="6">
        <f>+VLOOKUP($A95,[1]Congest!$A$1:$O$65536,10,FALSE)-+VLOOKUP($D95,[1]Congest!$A$1:$O$65536,10,FALSE)</f>
        <v>3.8400000000001455</v>
      </c>
      <c r="N95" s="6">
        <f>+VLOOKUP($A95,[1]Congest!$A$1:$O$65536,11,FALSE)-+VLOOKUP($D95,[1]Congest!$A$1:$O$65536,11,FALSE)</f>
        <v>60.870000000000118</v>
      </c>
      <c r="O95" s="6">
        <f>+VLOOKUP($A95,[1]Congest!$A$1:$O$65536,12,FALSE)-+VLOOKUP($D95,[1]Congest!$A$1:$O$65536,12,FALSE)</f>
        <v>1290.2200000000007</v>
      </c>
      <c r="P95" s="6">
        <f>+VLOOKUP($A95,[1]Congest!$A$1:$O$65536,13,FALSE)-+VLOOKUP($D95,[1]Congest!$A$1:$O$65536,13,FALSE)</f>
        <v>-75.110000000000127</v>
      </c>
      <c r="Q95" s="6">
        <f>+VLOOKUP($A95,[1]Congest!$A$1:$O$65536,14,FALSE)-+VLOOKUP($D95,[1]Congest!$A$1:$O$65536,14,FALSE)</f>
        <v>83.919999999997344</v>
      </c>
      <c r="R95" s="6">
        <f>+VLOOKUP($A95,[1]Congest!$A$1:$O$65536,15,FALSE)-+VLOOKUP($D95,[1]Congest!$A$1:$O$65536,15,FALSE)</f>
        <v>-272.59000000000106</v>
      </c>
    </row>
    <row r="96" spans="1:18" x14ac:dyDescent="0.2">
      <c r="A96" s="5">
        <v>23535</v>
      </c>
      <c r="B96" s="6" t="str">
        <f>+VLOOKUP(A96,[1]Congest!$A$1:$C$65536,2,FALSE)</f>
        <v>RAVENSWOOD___3</v>
      </c>
      <c r="C96" s="6" t="str">
        <f>+VLOOKUP(A96,[1]Congest!$A$1:$C$65536,3,FALSE)</f>
        <v>N.Y.C.</v>
      </c>
      <c r="D96" s="5">
        <v>23786</v>
      </c>
      <c r="E96" s="6" t="str">
        <f>+VLOOKUP(D96,[1]Congest!$A$1:$C$65536,2,FALSE)</f>
        <v>LINDEN COGEN____</v>
      </c>
      <c r="F96" s="6" t="str">
        <f>+VLOOKUP(D96,[1]Congest!$A$1:$C$65536,3,FALSE)</f>
        <v>N.Y.C.</v>
      </c>
      <c r="G96" s="18">
        <v>30</v>
      </c>
      <c r="H96" s="6">
        <v>150</v>
      </c>
      <c r="I96" s="6">
        <v>-1241.17</v>
      </c>
      <c r="J96" s="6">
        <f t="shared" si="4"/>
        <v>-37235.100000000006</v>
      </c>
      <c r="L96" s="6">
        <f t="shared" si="5"/>
        <v>1648.1899999999971</v>
      </c>
      <c r="M96" s="6">
        <f>+VLOOKUP($A96,[1]Congest!$A$1:$O$65536,10,FALSE)-+VLOOKUP($D96,[1]Congest!$A$1:$O$65536,10,FALSE)</f>
        <v>3.8400000000001455</v>
      </c>
      <c r="N96" s="6">
        <f>+VLOOKUP($A96,[1]Congest!$A$1:$O$65536,11,FALSE)-+VLOOKUP($D96,[1]Congest!$A$1:$O$65536,11,FALSE)</f>
        <v>60.870000000000118</v>
      </c>
      <c r="O96" s="6">
        <f>+VLOOKUP($A96,[1]Congest!$A$1:$O$65536,12,FALSE)-+VLOOKUP($D96,[1]Congest!$A$1:$O$65536,12,FALSE)</f>
        <v>1290.2200000000007</v>
      </c>
      <c r="P96" s="6">
        <f>+VLOOKUP($A96,[1]Congest!$A$1:$O$65536,13,FALSE)-+VLOOKUP($D96,[1]Congest!$A$1:$O$65536,13,FALSE)</f>
        <v>-79.790000000000418</v>
      </c>
      <c r="Q96" s="6">
        <f>+VLOOKUP($A96,[1]Congest!$A$1:$O$65536,14,FALSE)-+VLOOKUP($D96,[1]Congest!$A$1:$O$65536,14,FALSE)</f>
        <v>83.919999999997344</v>
      </c>
      <c r="R96" s="6">
        <f>+VLOOKUP($A96,[1]Congest!$A$1:$O$65536,15,FALSE)-+VLOOKUP($D96,[1]Congest!$A$1:$O$65536,15,FALSE)</f>
        <v>289.1299999999992</v>
      </c>
    </row>
    <row r="97" spans="1:18" x14ac:dyDescent="0.2">
      <c r="A97" s="5">
        <v>23575</v>
      </c>
      <c r="B97" s="6" t="str">
        <f>+VLOOKUP(A97,[1]Congest!$A$1:$C$65536,2,FALSE)</f>
        <v>NINE_MILE_1</v>
      </c>
      <c r="C97" s="6" t="str">
        <f>+VLOOKUP(A97,[1]Congest!$A$1:$C$65536,3,FALSE)</f>
        <v>CENTRL</v>
      </c>
      <c r="D97" s="5">
        <v>23791</v>
      </c>
      <c r="E97" s="6" t="str">
        <f>+VLOOKUP(D97,[1]Congest!$A$1:$C$65536,2,FALSE)</f>
        <v>NEG WEST_LEA_LOCKPORT</v>
      </c>
      <c r="F97" s="6" t="str">
        <f>+VLOOKUP(D97,[1]Congest!$A$1:$C$65536,3,FALSE)</f>
        <v>WEST</v>
      </c>
      <c r="G97" s="18">
        <v>15</v>
      </c>
      <c r="H97" s="6">
        <v>300</v>
      </c>
      <c r="I97" s="6">
        <v>290.89</v>
      </c>
      <c r="J97" s="6">
        <f t="shared" si="4"/>
        <v>4363.3499999999995</v>
      </c>
      <c r="L97" s="6">
        <f t="shared" si="5"/>
        <v>1247.8200000000002</v>
      </c>
      <c r="M97" s="6">
        <f>+VLOOKUP($A97,[1]Congest!$A$1:$O$65536,10,FALSE)-+VLOOKUP($D97,[1]Congest!$A$1:$O$65536,10,FALSE)</f>
        <v>179.97999999999996</v>
      </c>
      <c r="N97" s="6">
        <f>+VLOOKUP($A97,[1]Congest!$A$1:$O$65536,11,FALSE)-+VLOOKUP($D97,[1]Congest!$A$1:$O$65536,11,FALSE)</f>
        <v>454.14000000000004</v>
      </c>
      <c r="O97" s="6">
        <f>+VLOOKUP($A97,[1]Congest!$A$1:$O$65536,12,FALSE)-+VLOOKUP($D97,[1]Congest!$A$1:$O$65536,12,FALSE)</f>
        <v>225.21000000000006</v>
      </c>
      <c r="P97" s="6">
        <f>+VLOOKUP($A97,[1]Congest!$A$1:$O$65536,13,FALSE)-+VLOOKUP($D97,[1]Congest!$A$1:$O$65536,13,FALSE)</f>
        <v>170.04999999999995</v>
      </c>
      <c r="Q97" s="6">
        <f>+VLOOKUP($A97,[1]Congest!$A$1:$O$65536,14,FALSE)-+VLOOKUP($D97,[1]Congest!$A$1:$O$65536,14,FALSE)</f>
        <v>171.88</v>
      </c>
      <c r="R97" s="6">
        <f>+VLOOKUP($A97,[1]Congest!$A$1:$O$65536,15,FALSE)-+VLOOKUP($D97,[1]Congest!$A$1:$O$65536,15,FALSE)</f>
        <v>46.56</v>
      </c>
    </row>
    <row r="98" spans="1:18" x14ac:dyDescent="0.2">
      <c r="A98" s="5">
        <v>23575</v>
      </c>
      <c r="B98" s="6" t="str">
        <f>+VLOOKUP(A98,[1]Congest!$A$1:$C$65536,2,FALSE)</f>
        <v>NINE_MILE_1</v>
      </c>
      <c r="C98" s="6" t="str">
        <f>+VLOOKUP(A98,[1]Congest!$A$1:$C$65536,3,FALSE)</f>
        <v>CENTRL</v>
      </c>
      <c r="D98" s="5">
        <v>24024</v>
      </c>
      <c r="E98" s="6" t="str">
        <f>+VLOOKUP(D98,[1]Congest!$A$1:$C$65536,2,FALSE)</f>
        <v>SITHE___BATAVIA</v>
      </c>
      <c r="F98" s="6" t="str">
        <f>+VLOOKUP(D98,[1]Congest!$A$1:$C$65536,3,FALSE)</f>
        <v>GENESE</v>
      </c>
      <c r="G98" s="18">
        <v>15</v>
      </c>
      <c r="H98" s="6">
        <v>300</v>
      </c>
      <c r="I98" s="6">
        <v>278.33999999999997</v>
      </c>
      <c r="J98" s="6">
        <f t="shared" si="4"/>
        <v>4175.0999999999995</v>
      </c>
      <c r="L98" s="6">
        <f t="shared" si="5"/>
        <v>1171.5899999999999</v>
      </c>
      <c r="M98" s="6">
        <f>+VLOOKUP($A98,[1]Congest!$A$1:$O$65536,10,FALSE)-+VLOOKUP($D98,[1]Congest!$A$1:$O$65536,10,FALSE)</f>
        <v>160.26000000000005</v>
      </c>
      <c r="N98" s="6">
        <f>+VLOOKUP($A98,[1]Congest!$A$1:$O$65536,11,FALSE)-+VLOOKUP($D98,[1]Congest!$A$1:$O$65536,11,FALSE)</f>
        <v>453.8</v>
      </c>
      <c r="O98" s="6">
        <f>+VLOOKUP($A98,[1]Congest!$A$1:$O$65536,12,FALSE)-+VLOOKUP($D98,[1]Congest!$A$1:$O$65536,12,FALSE)</f>
        <v>201.85000000000011</v>
      </c>
      <c r="P98" s="6">
        <f>+VLOOKUP($A98,[1]Congest!$A$1:$O$65536,13,FALSE)-+VLOOKUP($D98,[1]Congest!$A$1:$O$65536,13,FALSE)</f>
        <v>158.43999999999997</v>
      </c>
      <c r="Q98" s="6">
        <f>+VLOOKUP($A98,[1]Congest!$A$1:$O$65536,14,FALSE)-+VLOOKUP($D98,[1]Congest!$A$1:$O$65536,14,FALSE)</f>
        <v>155.38</v>
      </c>
      <c r="R98" s="6">
        <f>+VLOOKUP($A98,[1]Congest!$A$1:$O$65536,15,FALSE)-+VLOOKUP($D98,[1]Congest!$A$1:$O$65536,15,FALSE)</f>
        <v>41.86</v>
      </c>
    </row>
    <row r="99" spans="1:18" x14ac:dyDescent="0.2">
      <c r="A99" s="5">
        <v>23646</v>
      </c>
      <c r="B99" s="6" t="str">
        <f>+VLOOKUP(A99,[1]Congest!$A$1:$C$65536,2,FALSE)</f>
        <v>RANKINE____</v>
      </c>
      <c r="C99" s="6" t="str">
        <f>+VLOOKUP(A99,[1]Congest!$A$1:$C$65536,3,FALSE)</f>
        <v>WEST</v>
      </c>
      <c r="D99" s="5">
        <v>23901</v>
      </c>
      <c r="E99" s="6" t="str">
        <f>+VLOOKUP(D99,[1]Congest!$A$1:$C$65536,2,FALSE)</f>
        <v>NORTHERN_CONS_POWER</v>
      </c>
      <c r="F99" s="6" t="str">
        <f>+VLOOKUP(D99,[1]Congest!$A$1:$C$65536,3,FALSE)</f>
        <v>WEST</v>
      </c>
      <c r="G99" s="18">
        <v>4</v>
      </c>
      <c r="H99" s="6">
        <v>40</v>
      </c>
      <c r="I99" s="6">
        <v>40</v>
      </c>
      <c r="J99" s="6">
        <f t="shared" si="4"/>
        <v>160</v>
      </c>
      <c r="L99" s="6">
        <f t="shared" si="5"/>
        <v>354.48000000000013</v>
      </c>
      <c r="M99" s="6">
        <f>+VLOOKUP($A99,[1]Congest!$A$1:$O$65536,10,FALSE)-+VLOOKUP($D99,[1]Congest!$A$1:$O$65536,10,FALSE)</f>
        <v>84.170000000000186</v>
      </c>
      <c r="N99" s="6">
        <f>+VLOOKUP($A99,[1]Congest!$A$1:$O$65536,11,FALSE)-+VLOOKUP($D99,[1]Congest!$A$1:$O$65536,11,FALSE)</f>
        <v>11.100000000000009</v>
      </c>
      <c r="O99" s="6">
        <f>+VLOOKUP($A99,[1]Congest!$A$1:$O$65536,12,FALSE)-+VLOOKUP($D99,[1]Congest!$A$1:$O$65536,12,FALSE)</f>
        <v>103.8499999999998</v>
      </c>
      <c r="P99" s="6">
        <f>+VLOOKUP($A99,[1]Congest!$A$1:$O$65536,13,FALSE)-+VLOOKUP($D99,[1]Congest!$A$1:$O$65536,13,FALSE)</f>
        <v>60.190000000000083</v>
      </c>
      <c r="Q99" s="6">
        <f>+VLOOKUP($A99,[1]Congest!$A$1:$O$65536,14,FALSE)-+VLOOKUP($D99,[1]Congest!$A$1:$O$65536,14,FALSE)</f>
        <v>75.04000000000002</v>
      </c>
      <c r="R99" s="6">
        <f>+VLOOKUP($A99,[1]Congest!$A$1:$O$65536,15,FALSE)-+VLOOKUP($D99,[1]Congest!$A$1:$O$65536,15,FALSE)</f>
        <v>20.130000000000024</v>
      </c>
    </row>
    <row r="100" spans="1:18" x14ac:dyDescent="0.2">
      <c r="A100" s="5">
        <v>23653</v>
      </c>
      <c r="B100" s="6" t="str">
        <f>+VLOOKUP(A100,[1]Congest!$A$1:$C$65536,2,FALSE)</f>
        <v>PEEKSKILL____</v>
      </c>
      <c r="C100" s="6" t="str">
        <f>+VLOOKUP(A100,[1]Congest!$A$1:$C$65536,3,FALSE)</f>
        <v>MILLWD</v>
      </c>
      <c r="D100" s="5">
        <v>24000</v>
      </c>
      <c r="E100" s="6" t="str">
        <f>+VLOOKUP(D100,[1]Congest!$A$1:$C$65536,2,FALSE)</f>
        <v>PLEASANTVLY___LBMP</v>
      </c>
      <c r="F100" s="6" t="str">
        <f>+VLOOKUP(D100,[1]Congest!$A$1:$C$65536,3,FALSE)</f>
        <v>HUD VL</v>
      </c>
      <c r="G100" s="18">
        <v>30</v>
      </c>
      <c r="H100" s="6">
        <v>100</v>
      </c>
      <c r="I100" s="6">
        <v>-321.41000000000003</v>
      </c>
      <c r="J100" s="6">
        <f t="shared" si="4"/>
        <v>-9642.3000000000011</v>
      </c>
      <c r="L100" s="6">
        <f t="shared" si="5"/>
        <v>1323.3100000000004</v>
      </c>
      <c r="M100" s="6">
        <f>+VLOOKUP($A100,[1]Congest!$A$1:$O$65536,10,FALSE)-+VLOOKUP($D100,[1]Congest!$A$1:$O$65536,10,FALSE)</f>
        <v>78.630000000000564</v>
      </c>
      <c r="N100" s="6">
        <f>+VLOOKUP($A100,[1]Congest!$A$1:$O$65536,11,FALSE)-+VLOOKUP($D100,[1]Congest!$A$1:$O$65536,11,FALSE)</f>
        <v>-208.82999999999981</v>
      </c>
      <c r="O100" s="6">
        <f>+VLOOKUP($A100,[1]Congest!$A$1:$O$65536,12,FALSE)-+VLOOKUP($D100,[1]Congest!$A$1:$O$65536,12,FALSE)</f>
        <v>88.109999999998763</v>
      </c>
      <c r="P100" s="6">
        <f>+VLOOKUP($A100,[1]Congest!$A$1:$O$65536,13,FALSE)-+VLOOKUP($D100,[1]Congest!$A$1:$O$65536,13,FALSE)</f>
        <v>22.630000000000109</v>
      </c>
      <c r="Q100" s="6">
        <f>+VLOOKUP($A100,[1]Congest!$A$1:$O$65536,14,FALSE)-+VLOOKUP($D100,[1]Congest!$A$1:$O$65536,14,FALSE)</f>
        <v>1022.2600000000007</v>
      </c>
      <c r="R100" s="6">
        <f>+VLOOKUP($A100,[1]Congest!$A$1:$O$65536,15,FALSE)-+VLOOKUP($D100,[1]Congest!$A$1:$O$65536,15,FALSE)</f>
        <v>320.51</v>
      </c>
    </row>
    <row r="101" spans="1:18" x14ac:dyDescent="0.2">
      <c r="A101" s="5">
        <v>23655</v>
      </c>
      <c r="B101" s="6" t="str">
        <f>+VLOOKUP(A101,[1]Congest!$A$1:$C$65536,2,FALSE)</f>
        <v>KENSICO____</v>
      </c>
      <c r="C101" s="6" t="str">
        <f>+VLOOKUP(A101,[1]Congest!$A$1:$C$65536,3,FALSE)</f>
        <v>DUNWOD</v>
      </c>
      <c r="D101" s="5">
        <v>24000</v>
      </c>
      <c r="E101" s="6" t="str">
        <f>+VLOOKUP(D101,[1]Congest!$A$1:$C$65536,2,FALSE)</f>
        <v>PLEASANTVLY___LBMP</v>
      </c>
      <c r="F101" s="6" t="str">
        <f>+VLOOKUP(D101,[1]Congest!$A$1:$C$65536,3,FALSE)</f>
        <v>HUD VL</v>
      </c>
      <c r="G101" s="18">
        <v>15</v>
      </c>
      <c r="H101" s="6">
        <v>100</v>
      </c>
      <c r="I101" s="6">
        <v>-390.18</v>
      </c>
      <c r="J101" s="6">
        <f t="shared" si="4"/>
        <v>-5852.7</v>
      </c>
      <c r="L101" s="6">
        <f t="shared" si="5"/>
        <v>929.18999999999949</v>
      </c>
      <c r="M101" s="6">
        <f>+VLOOKUP($A101,[1]Congest!$A$1:$O$65536,10,FALSE)-+VLOOKUP($D101,[1]Congest!$A$1:$O$65536,10,FALSE)</f>
        <v>62.430000000000746</v>
      </c>
      <c r="N101" s="6">
        <f>+VLOOKUP($A101,[1]Congest!$A$1:$O$65536,11,FALSE)-+VLOOKUP($D101,[1]Congest!$A$1:$O$65536,11,FALSE)</f>
        <v>-222.84000000000003</v>
      </c>
      <c r="O101" s="6">
        <f>+VLOOKUP($A101,[1]Congest!$A$1:$O$65536,12,FALSE)-+VLOOKUP($D101,[1]Congest!$A$1:$O$65536,12,FALSE)</f>
        <v>67.639999999999418</v>
      </c>
      <c r="P101" s="6">
        <f>+VLOOKUP($A101,[1]Congest!$A$1:$O$65536,13,FALSE)-+VLOOKUP($D101,[1]Congest!$A$1:$O$65536,13,FALSE)</f>
        <v>5.1600000000000819</v>
      </c>
      <c r="Q101" s="6">
        <f>+VLOOKUP($A101,[1]Congest!$A$1:$O$65536,14,FALSE)-+VLOOKUP($D101,[1]Congest!$A$1:$O$65536,14,FALSE)</f>
        <v>871.21999999999935</v>
      </c>
      <c r="R101" s="6">
        <f>+VLOOKUP($A101,[1]Congest!$A$1:$O$65536,15,FALSE)-+VLOOKUP($D101,[1]Congest!$A$1:$O$65536,15,FALSE)</f>
        <v>145.57999999999993</v>
      </c>
    </row>
    <row r="102" spans="1:18" x14ac:dyDescent="0.2">
      <c r="A102" s="5">
        <v>23744</v>
      </c>
      <c r="B102" s="6" t="str">
        <f>+VLOOKUP(A102,[1]Congest!$A$1:$C$65536,2,FALSE)</f>
        <v>NINE_MILE_2</v>
      </c>
      <c r="C102" s="6" t="str">
        <f>+VLOOKUP(A102,[1]Congest!$A$1:$C$65536,3,FALSE)</f>
        <v>CENTRL</v>
      </c>
      <c r="D102" s="5">
        <v>23514</v>
      </c>
      <c r="E102" s="6" t="str">
        <f>+VLOOKUP(D102,[1]Congest!$A$1:$C$65536,2,FALSE)</f>
        <v>ALLEGHENY___COGEN</v>
      </c>
      <c r="F102" s="6" t="str">
        <f>+VLOOKUP(D102,[1]Congest!$A$1:$C$65536,3,FALSE)</f>
        <v>GENESE</v>
      </c>
      <c r="G102" s="18">
        <v>15</v>
      </c>
      <c r="H102" s="6">
        <v>450</v>
      </c>
      <c r="I102" s="6">
        <v>447.44</v>
      </c>
      <c r="J102" s="6">
        <f t="shared" si="4"/>
        <v>6711.6</v>
      </c>
      <c r="L102" s="6">
        <f t="shared" si="5"/>
        <v>1474.0900000000001</v>
      </c>
      <c r="M102" s="6">
        <f>+VLOOKUP($A102,[1]Congest!$A$1:$O$65536,10,FALSE)-+VLOOKUP($D102,[1]Congest!$A$1:$O$65536,10,FALSE)</f>
        <v>233.22000000000003</v>
      </c>
      <c r="N102" s="6">
        <f>+VLOOKUP($A102,[1]Congest!$A$1:$O$65536,11,FALSE)-+VLOOKUP($D102,[1]Congest!$A$1:$O$65536,11,FALSE)</f>
        <v>453.22</v>
      </c>
      <c r="O102" s="6">
        <f>+VLOOKUP($A102,[1]Congest!$A$1:$O$65536,12,FALSE)-+VLOOKUP($D102,[1]Congest!$A$1:$O$65536,12,FALSE)</f>
        <v>292.74000000000012</v>
      </c>
      <c r="P102" s="6">
        <f>+VLOOKUP($A102,[1]Congest!$A$1:$O$65536,13,FALSE)-+VLOOKUP($D102,[1]Congest!$A$1:$O$65536,13,FALSE)</f>
        <v>212.03999999999996</v>
      </c>
      <c r="Q102" s="6">
        <f>+VLOOKUP($A102,[1]Congest!$A$1:$O$65536,14,FALSE)-+VLOOKUP($D102,[1]Congest!$A$1:$O$65536,14,FALSE)</f>
        <v>223.32999999999993</v>
      </c>
      <c r="R102" s="6">
        <f>+VLOOKUP($A102,[1]Congest!$A$1:$O$65536,15,FALSE)-+VLOOKUP($D102,[1]Congest!$A$1:$O$65536,15,FALSE)</f>
        <v>59.540000000000035</v>
      </c>
    </row>
    <row r="103" spans="1:18" x14ac:dyDescent="0.2">
      <c r="A103" s="5">
        <v>23744</v>
      </c>
      <c r="B103" s="6" t="str">
        <f>+VLOOKUP(A103,[1]Congest!$A$1:$C$65536,2,FALSE)</f>
        <v>NINE_MILE_2</v>
      </c>
      <c r="C103" s="6" t="str">
        <f>+VLOOKUP(A103,[1]Congest!$A$1:$C$65536,3,FALSE)</f>
        <v>CENTRL</v>
      </c>
      <c r="D103" s="5">
        <v>23543</v>
      </c>
      <c r="E103" s="6" t="str">
        <f>+VLOOKUP(D103,[1]Congest!$A$1:$C$65536,2,FALSE)</f>
        <v>KINTIGH____</v>
      </c>
      <c r="F103" s="6" t="str">
        <f>+VLOOKUP(D103,[1]Congest!$A$1:$C$65536,3,FALSE)</f>
        <v>WEST</v>
      </c>
      <c r="G103" s="18">
        <v>15</v>
      </c>
      <c r="H103" s="6">
        <v>450</v>
      </c>
      <c r="I103" s="6">
        <v>219.33</v>
      </c>
      <c r="J103" s="6">
        <f t="shared" si="4"/>
        <v>3289.9500000000003</v>
      </c>
      <c r="L103" s="6">
        <f t="shared" si="5"/>
        <v>1075.9000000000003</v>
      </c>
      <c r="M103" s="6">
        <f>+VLOOKUP($A103,[1]Congest!$A$1:$O$65536,10,FALSE)-+VLOOKUP($D103,[1]Congest!$A$1:$O$65536,10,FALSE)</f>
        <v>140.88</v>
      </c>
      <c r="N103" s="6">
        <f>+VLOOKUP($A103,[1]Congest!$A$1:$O$65536,11,FALSE)-+VLOOKUP($D103,[1]Congest!$A$1:$O$65536,11,FALSE)</f>
        <v>440.58</v>
      </c>
      <c r="O103" s="6">
        <f>+VLOOKUP($A103,[1]Congest!$A$1:$O$65536,12,FALSE)-+VLOOKUP($D103,[1]Congest!$A$1:$O$65536,12,FALSE)</f>
        <v>177.32000000000011</v>
      </c>
      <c r="P103" s="6">
        <f>+VLOOKUP($A103,[1]Congest!$A$1:$O$65536,13,FALSE)-+VLOOKUP($D103,[1]Congest!$A$1:$O$65536,13,FALSE)</f>
        <v>143.69999999999999</v>
      </c>
      <c r="Q103" s="6">
        <f>+VLOOKUP($A103,[1]Congest!$A$1:$O$65536,14,FALSE)-+VLOOKUP($D103,[1]Congest!$A$1:$O$65536,14,FALSE)</f>
        <v>136.17999999999995</v>
      </c>
      <c r="R103" s="6">
        <f>+VLOOKUP($A103,[1]Congest!$A$1:$O$65536,15,FALSE)-+VLOOKUP($D103,[1]Congest!$A$1:$O$65536,15,FALSE)</f>
        <v>37.240000000000009</v>
      </c>
    </row>
    <row r="104" spans="1:18" x14ac:dyDescent="0.2">
      <c r="A104" s="5">
        <v>23744</v>
      </c>
      <c r="B104" s="6" t="str">
        <f>+VLOOKUP(A104,[1]Congest!$A$1:$C$65536,2,FALSE)</f>
        <v>NINE_MILE_2</v>
      </c>
      <c r="C104" s="6" t="str">
        <f>+VLOOKUP(A104,[1]Congest!$A$1:$C$65536,3,FALSE)</f>
        <v>CENTRL</v>
      </c>
      <c r="D104" s="5">
        <v>23646</v>
      </c>
      <c r="E104" s="6" t="str">
        <f>+VLOOKUP(D104,[1]Congest!$A$1:$C$65536,2,FALSE)</f>
        <v>RANKINE____</v>
      </c>
      <c r="F104" s="6" t="str">
        <f>+VLOOKUP(D104,[1]Congest!$A$1:$C$65536,3,FALSE)</f>
        <v>WEST</v>
      </c>
      <c r="G104" s="18">
        <v>15</v>
      </c>
      <c r="H104" s="6">
        <v>450</v>
      </c>
      <c r="I104" s="6">
        <v>424.75</v>
      </c>
      <c r="J104" s="6">
        <f t="shared" si="4"/>
        <v>6371.25</v>
      </c>
      <c r="L104" s="6">
        <f t="shared" si="5"/>
        <v>1410.72</v>
      </c>
      <c r="M104" s="6">
        <f>+VLOOKUP($A104,[1]Congest!$A$1:$O$65536,10,FALSE)-+VLOOKUP($D104,[1]Congest!$A$1:$O$65536,10,FALSE)</f>
        <v>219.86999999999995</v>
      </c>
      <c r="N104" s="6">
        <f>+VLOOKUP($A104,[1]Congest!$A$1:$O$65536,11,FALSE)-+VLOOKUP($D104,[1]Congest!$A$1:$O$65536,11,FALSE)</f>
        <v>450.19</v>
      </c>
      <c r="O104" s="6">
        <f>+VLOOKUP($A104,[1]Congest!$A$1:$O$65536,12,FALSE)-+VLOOKUP($D104,[1]Congest!$A$1:$O$65536,12,FALSE)</f>
        <v>273.7700000000001</v>
      </c>
      <c r="P104" s="6">
        <f>+VLOOKUP($A104,[1]Congest!$A$1:$O$65536,13,FALSE)-+VLOOKUP($D104,[1]Congest!$A$1:$O$65536,13,FALSE)</f>
        <v>200.26</v>
      </c>
      <c r="Q104" s="6">
        <f>+VLOOKUP($A104,[1]Congest!$A$1:$O$65536,14,FALSE)-+VLOOKUP($D104,[1]Congest!$A$1:$O$65536,14,FALSE)</f>
        <v>210.76999999999992</v>
      </c>
      <c r="R104" s="6">
        <f>+VLOOKUP($A104,[1]Congest!$A$1:$O$65536,15,FALSE)-+VLOOKUP($D104,[1]Congest!$A$1:$O$65536,15,FALSE)</f>
        <v>55.86</v>
      </c>
    </row>
    <row r="105" spans="1:18" x14ac:dyDescent="0.2">
      <c r="A105" s="5">
        <v>23744</v>
      </c>
      <c r="B105" s="6" t="str">
        <f>+VLOOKUP(A105,[1]Congest!$A$1:$C$65536,2,FALSE)</f>
        <v>NINE_MILE_2</v>
      </c>
      <c r="C105" s="6" t="str">
        <f>+VLOOKUP(A105,[1]Congest!$A$1:$C$65536,3,FALSE)</f>
        <v>CENTRL</v>
      </c>
      <c r="D105" s="5">
        <v>23768</v>
      </c>
      <c r="E105" s="6" t="str">
        <f>+VLOOKUP(D105,[1]Congest!$A$1:$C$65536,2,FALSE)</f>
        <v>NEG CENTRAL___INDECK</v>
      </c>
      <c r="F105" s="6" t="str">
        <f>+VLOOKUP(D105,[1]Congest!$A$1:$C$65536,3,FALSE)</f>
        <v>CENTRL</v>
      </c>
      <c r="G105" s="18">
        <v>15</v>
      </c>
      <c r="H105" s="6">
        <v>450</v>
      </c>
      <c r="I105" s="6">
        <v>448.09</v>
      </c>
      <c r="J105" s="6">
        <f t="shared" si="4"/>
        <v>6721.3499999999995</v>
      </c>
      <c r="L105" s="6">
        <f t="shared" si="5"/>
        <v>1479.23</v>
      </c>
      <c r="M105" s="6">
        <f>+VLOOKUP($A105,[1]Congest!$A$1:$O$65536,10,FALSE)-+VLOOKUP($D105,[1]Congest!$A$1:$O$65536,10,FALSE)</f>
        <v>234.51</v>
      </c>
      <c r="N105" s="6">
        <f>+VLOOKUP($A105,[1]Congest!$A$1:$O$65536,11,FALSE)-+VLOOKUP($D105,[1]Congest!$A$1:$O$65536,11,FALSE)</f>
        <v>453.48</v>
      </c>
      <c r="O105" s="6">
        <f>+VLOOKUP($A105,[1]Congest!$A$1:$O$65536,12,FALSE)-+VLOOKUP($D105,[1]Congest!$A$1:$O$65536,12,FALSE)</f>
        <v>294.21000000000015</v>
      </c>
      <c r="P105" s="6">
        <f>+VLOOKUP($A105,[1]Congest!$A$1:$O$65536,13,FALSE)-+VLOOKUP($D105,[1]Congest!$A$1:$O$65536,13,FALSE)</f>
        <v>212.96999999999991</v>
      </c>
      <c r="Q105" s="6">
        <f>+VLOOKUP($A105,[1]Congest!$A$1:$O$65536,14,FALSE)-+VLOOKUP($D105,[1]Congest!$A$1:$O$65536,14,FALSE)</f>
        <v>223.71999999999997</v>
      </c>
      <c r="R105" s="6">
        <f>+VLOOKUP($A105,[1]Congest!$A$1:$O$65536,15,FALSE)-+VLOOKUP($D105,[1]Congest!$A$1:$O$65536,15,FALSE)</f>
        <v>60.34</v>
      </c>
    </row>
    <row r="106" spans="1:18" x14ac:dyDescent="0.2">
      <c r="A106" s="5">
        <v>23744</v>
      </c>
      <c r="B106" s="6" t="str">
        <f>+VLOOKUP(A106,[1]Congest!$A$1:$C$65536,2,FALSE)</f>
        <v>NINE_MILE_2</v>
      </c>
      <c r="C106" s="6" t="str">
        <f>+VLOOKUP(A106,[1]Congest!$A$1:$C$65536,3,FALSE)</f>
        <v>CENTRL</v>
      </c>
      <c r="D106" s="5">
        <v>24024</v>
      </c>
      <c r="E106" s="6" t="str">
        <f>+VLOOKUP(D106,[1]Congest!$A$1:$C$65536,2,FALSE)</f>
        <v>SITHE___BATAVIA</v>
      </c>
      <c r="F106" s="6" t="str">
        <f>+VLOOKUP(D106,[1]Congest!$A$1:$C$65536,3,FALSE)</f>
        <v>GENESE</v>
      </c>
      <c r="G106" s="18">
        <v>15</v>
      </c>
      <c r="H106" s="6">
        <v>300</v>
      </c>
      <c r="I106" s="6">
        <v>280.27</v>
      </c>
      <c r="J106" s="6">
        <f t="shared" si="4"/>
        <v>4204.0499999999993</v>
      </c>
      <c r="L106" s="6">
        <f t="shared" si="5"/>
        <v>1170.19</v>
      </c>
      <c r="M106" s="6">
        <f>+VLOOKUP($A106,[1]Congest!$A$1:$O$65536,10,FALSE)-+VLOOKUP($D106,[1]Congest!$A$1:$O$65536,10,FALSE)</f>
        <v>160.81000000000006</v>
      </c>
      <c r="N106" s="6">
        <f>+VLOOKUP($A106,[1]Congest!$A$1:$O$65536,11,FALSE)-+VLOOKUP($D106,[1]Congest!$A$1:$O$65536,11,FALSE)</f>
        <v>445.14</v>
      </c>
      <c r="O106" s="6">
        <f>+VLOOKUP($A106,[1]Congest!$A$1:$O$65536,12,FALSE)-+VLOOKUP($D106,[1]Congest!$A$1:$O$65536,12,FALSE)</f>
        <v>203.7700000000001</v>
      </c>
      <c r="P106" s="6">
        <f>+VLOOKUP($A106,[1]Congest!$A$1:$O$65536,13,FALSE)-+VLOOKUP($D106,[1]Congest!$A$1:$O$65536,13,FALSE)</f>
        <v>161.51</v>
      </c>
      <c r="Q106" s="6">
        <f>+VLOOKUP($A106,[1]Congest!$A$1:$O$65536,14,FALSE)-+VLOOKUP($D106,[1]Congest!$A$1:$O$65536,14,FALSE)</f>
        <v>156.90999999999997</v>
      </c>
      <c r="R106" s="6">
        <f>+VLOOKUP($A106,[1]Congest!$A$1:$O$65536,15,FALSE)-+VLOOKUP($D106,[1]Congest!$A$1:$O$65536,15,FALSE)</f>
        <v>42.05</v>
      </c>
    </row>
    <row r="107" spans="1:18" x14ac:dyDescent="0.2">
      <c r="A107" s="5">
        <v>23744</v>
      </c>
      <c r="B107" s="6" t="str">
        <f>+VLOOKUP(A107,[1]Congest!$A$1:$C$65536,2,FALSE)</f>
        <v>NINE_MILE_2</v>
      </c>
      <c r="C107" s="6" t="str">
        <f>+VLOOKUP(A107,[1]Congest!$A$1:$C$65536,3,FALSE)</f>
        <v>CENTRL</v>
      </c>
      <c r="D107" s="5">
        <v>24046</v>
      </c>
      <c r="E107" s="6" t="str">
        <f>+VLOOKUP(D107,[1]Congest!$A$1:$C$65536,2,FALSE)</f>
        <v>OAK ORCHARD___HYD</v>
      </c>
      <c r="F107" s="6" t="str">
        <f>+VLOOKUP(D107,[1]Congest!$A$1:$C$65536,3,FALSE)</f>
        <v>WEST</v>
      </c>
      <c r="G107" s="18">
        <v>15</v>
      </c>
      <c r="H107" s="6">
        <v>300</v>
      </c>
      <c r="I107" s="6">
        <v>205.43</v>
      </c>
      <c r="J107" s="6">
        <f t="shared" si="4"/>
        <v>3081.4500000000003</v>
      </c>
      <c r="L107" s="6">
        <f t="shared" si="5"/>
        <v>1009.07</v>
      </c>
      <c r="M107" s="6">
        <f>+VLOOKUP($A107,[1]Congest!$A$1:$O$65536,10,FALSE)-+VLOOKUP($D107,[1]Congest!$A$1:$O$65536,10,FALSE)</f>
        <v>124.60000000000002</v>
      </c>
      <c r="N107" s="6">
        <f>+VLOOKUP($A107,[1]Congest!$A$1:$O$65536,11,FALSE)-+VLOOKUP($D107,[1]Congest!$A$1:$O$65536,11,FALSE)</f>
        <v>439.65999999999997</v>
      </c>
      <c r="O107" s="6">
        <f>+VLOOKUP($A107,[1]Congest!$A$1:$O$65536,12,FALSE)-+VLOOKUP($D107,[1]Congest!$A$1:$O$65536,12,FALSE)</f>
        <v>156.0100000000001</v>
      </c>
      <c r="P107" s="6">
        <f>+VLOOKUP($A107,[1]Congest!$A$1:$O$65536,13,FALSE)-+VLOOKUP($D107,[1]Congest!$A$1:$O$65536,13,FALSE)</f>
        <v>131.93999999999994</v>
      </c>
      <c r="Q107" s="6">
        <f>+VLOOKUP($A107,[1]Congest!$A$1:$O$65536,14,FALSE)-+VLOOKUP($D107,[1]Congest!$A$1:$O$65536,14,FALSE)</f>
        <v>123.96</v>
      </c>
      <c r="R107" s="6">
        <f>+VLOOKUP($A107,[1]Congest!$A$1:$O$65536,15,FALSE)-+VLOOKUP($D107,[1]Congest!$A$1:$O$65536,15,FALSE)</f>
        <v>32.899999999999991</v>
      </c>
    </row>
    <row r="108" spans="1:18" x14ac:dyDescent="0.2">
      <c r="A108" s="5">
        <v>23777</v>
      </c>
      <c r="B108" s="6" t="str">
        <f>+VLOOKUP(A108,[1]Congest!$A$1:$C$65536,2,FALSE)</f>
        <v>SITHE___STERLING</v>
      </c>
      <c r="C108" s="6" t="str">
        <f>+VLOOKUP(A108,[1]Congest!$A$1:$C$65536,3,FALSE)</f>
        <v>MHK VL</v>
      </c>
      <c r="D108" s="5">
        <v>23543</v>
      </c>
      <c r="E108" s="6" t="str">
        <f>+VLOOKUP(D108,[1]Congest!$A$1:$C$65536,2,FALSE)</f>
        <v>KINTIGH____</v>
      </c>
      <c r="F108" s="6" t="str">
        <f>+VLOOKUP(D108,[1]Congest!$A$1:$C$65536,3,FALSE)</f>
        <v>WEST</v>
      </c>
      <c r="G108" s="18">
        <v>15</v>
      </c>
      <c r="H108" s="6">
        <v>407</v>
      </c>
      <c r="I108" s="6">
        <v>360.61</v>
      </c>
      <c r="J108" s="6">
        <f t="shared" si="4"/>
        <v>5409.1500000000005</v>
      </c>
      <c r="L108" s="6">
        <f t="shared" si="5"/>
        <v>965.19000000000028</v>
      </c>
      <c r="M108" s="6">
        <f>+VLOOKUP($A108,[1]Congest!$A$1:$O$65536,10,FALSE)-+VLOOKUP($D108,[1]Congest!$A$1:$O$65536,10,FALSE)</f>
        <v>234.97</v>
      </c>
      <c r="N108" s="6">
        <f>+VLOOKUP($A108,[1]Congest!$A$1:$O$65536,11,FALSE)-+VLOOKUP($D108,[1]Congest!$A$1:$O$65536,11,FALSE)</f>
        <v>78.830000000000013</v>
      </c>
      <c r="O108" s="6">
        <f>+VLOOKUP($A108,[1]Congest!$A$1:$O$65536,12,FALSE)-+VLOOKUP($D108,[1]Congest!$A$1:$O$65536,12,FALSE)</f>
        <v>252.91000000000014</v>
      </c>
      <c r="P108" s="6">
        <f>+VLOOKUP($A108,[1]Congest!$A$1:$O$65536,13,FALSE)-+VLOOKUP($D108,[1]Congest!$A$1:$O$65536,13,FALSE)</f>
        <v>149.79000000000002</v>
      </c>
      <c r="Q108" s="6">
        <f>+VLOOKUP($A108,[1]Congest!$A$1:$O$65536,14,FALSE)-+VLOOKUP($D108,[1]Congest!$A$1:$O$65536,14,FALSE)</f>
        <v>198.49999999999994</v>
      </c>
      <c r="R108" s="6">
        <f>+VLOOKUP($A108,[1]Congest!$A$1:$O$65536,15,FALSE)-+VLOOKUP($D108,[1]Congest!$A$1:$O$65536,15,FALSE)</f>
        <v>50.190000000000005</v>
      </c>
    </row>
    <row r="109" spans="1:18" x14ac:dyDescent="0.2">
      <c r="A109" s="5">
        <v>23778</v>
      </c>
      <c r="B109" s="6" t="str">
        <f>+VLOOKUP(A109,[1]Congest!$A$1:$C$65536,2,FALSE)</f>
        <v>GLEN PARK____</v>
      </c>
      <c r="C109" s="6" t="str">
        <f>+VLOOKUP(A109,[1]Congest!$A$1:$C$65536,3,FALSE)</f>
        <v>MHK VL</v>
      </c>
      <c r="D109" s="5">
        <v>24010</v>
      </c>
      <c r="E109" s="6" t="str">
        <f>+VLOOKUP(D109,[1]Congest!$A$1:$C$65536,2,FALSE)</f>
        <v>AMERICAN_REF_FUEL</v>
      </c>
      <c r="F109" s="6" t="str">
        <f>+VLOOKUP(D109,[1]Congest!$A$1:$C$65536,3,FALSE)</f>
        <v>WEST</v>
      </c>
      <c r="G109" s="18">
        <v>15</v>
      </c>
      <c r="H109" s="6">
        <v>459</v>
      </c>
      <c r="I109" s="6">
        <v>427.32</v>
      </c>
      <c r="J109" s="6">
        <f t="shared" si="4"/>
        <v>6409.8</v>
      </c>
      <c r="L109" s="6">
        <f t="shared" si="5"/>
        <v>1082.7299999999998</v>
      </c>
      <c r="M109" s="6">
        <f>+VLOOKUP($A109,[1]Congest!$A$1:$O$65536,10,FALSE)-+VLOOKUP($D109,[1]Congest!$A$1:$O$65536,10,FALSE)</f>
        <v>249.74999999999994</v>
      </c>
      <c r="N109" s="6">
        <f>+VLOOKUP($A109,[1]Congest!$A$1:$O$65536,11,FALSE)-+VLOOKUP($D109,[1]Congest!$A$1:$O$65536,11,FALSE)</f>
        <v>70.260000000000005</v>
      </c>
      <c r="O109" s="6">
        <f>+VLOOKUP($A109,[1]Congest!$A$1:$O$65536,12,FALSE)-+VLOOKUP($D109,[1]Congest!$A$1:$O$65536,12,FALSE)</f>
        <v>294.38999999999993</v>
      </c>
      <c r="P109" s="6">
        <f>+VLOOKUP($A109,[1]Congest!$A$1:$O$65536,13,FALSE)-+VLOOKUP($D109,[1]Congest!$A$1:$O$65536,13,FALSE)</f>
        <v>170.15999999999997</v>
      </c>
      <c r="Q109" s="6">
        <f>+VLOOKUP($A109,[1]Congest!$A$1:$O$65536,14,FALSE)-+VLOOKUP($D109,[1]Congest!$A$1:$O$65536,14,FALSE)</f>
        <v>228.87</v>
      </c>
      <c r="R109" s="6">
        <f>+VLOOKUP($A109,[1]Congest!$A$1:$O$65536,15,FALSE)-+VLOOKUP($D109,[1]Congest!$A$1:$O$65536,15,FALSE)</f>
        <v>69.300000000000011</v>
      </c>
    </row>
    <row r="110" spans="1:18" x14ac:dyDescent="0.2">
      <c r="A110" s="5">
        <v>23778</v>
      </c>
      <c r="B110" s="6" t="str">
        <f>+VLOOKUP(A110,[1]Congest!$A$1:$C$65536,2,FALSE)</f>
        <v>GLEN PARK____</v>
      </c>
      <c r="C110" s="6" t="str">
        <f>+VLOOKUP(A110,[1]Congest!$A$1:$C$65536,3,FALSE)</f>
        <v>MHK VL</v>
      </c>
      <c r="D110" s="5">
        <v>61846</v>
      </c>
      <c r="E110" s="6" t="str">
        <f>+VLOOKUP(D110,[1]Congest!$A$1:$C$65536,2,FALSE)</f>
        <v>O H</v>
      </c>
      <c r="F110" s="6" t="str">
        <f>+VLOOKUP(D110,[1]Congest!$A$1:$C$65536,3,FALSE)</f>
        <v>O H</v>
      </c>
      <c r="G110" s="18">
        <v>15</v>
      </c>
      <c r="H110" s="6">
        <v>408</v>
      </c>
      <c r="I110" s="6">
        <v>350.79</v>
      </c>
      <c r="J110" s="6">
        <f t="shared" si="4"/>
        <v>5261.85</v>
      </c>
      <c r="L110" s="6">
        <f t="shared" si="5"/>
        <v>925.74999999999966</v>
      </c>
      <c r="M110" s="6">
        <f>+VLOOKUP($A110,[1]Congest!$A$1:$O$65536,10,FALSE)-+VLOOKUP($D110,[1]Congest!$A$1:$O$65536,10,FALSE)</f>
        <v>228.29000000000002</v>
      </c>
      <c r="N110" s="6">
        <f>+VLOOKUP($A110,[1]Congest!$A$1:$O$65536,11,FALSE)-+VLOOKUP($D110,[1]Congest!$A$1:$O$65536,11,FALSE)</f>
        <v>-1.519999999999996</v>
      </c>
      <c r="O110" s="6">
        <f>+VLOOKUP($A110,[1]Congest!$A$1:$O$65536,12,FALSE)-+VLOOKUP($D110,[1]Congest!$A$1:$O$65536,12,FALSE)</f>
        <v>260.9899999999999</v>
      </c>
      <c r="P110" s="6">
        <f>+VLOOKUP($A110,[1]Congest!$A$1:$O$65536,13,FALSE)-+VLOOKUP($D110,[1]Congest!$A$1:$O$65536,13,FALSE)</f>
        <v>156.43999999999994</v>
      </c>
      <c r="Q110" s="6">
        <f>+VLOOKUP($A110,[1]Congest!$A$1:$O$65536,14,FALSE)-+VLOOKUP($D110,[1]Congest!$A$1:$O$65536,14,FALSE)</f>
        <v>226.39999999999992</v>
      </c>
      <c r="R110" s="6">
        <f>+VLOOKUP($A110,[1]Congest!$A$1:$O$65536,15,FALSE)-+VLOOKUP($D110,[1]Congest!$A$1:$O$65536,15,FALSE)</f>
        <v>55.149999999999984</v>
      </c>
    </row>
    <row r="111" spans="1:18" x14ac:dyDescent="0.2">
      <c r="A111" s="5">
        <v>23779</v>
      </c>
      <c r="B111" s="6" t="str">
        <f>+VLOOKUP(A111,[1]Congest!$A$1:$C$65536,2,FALSE)</f>
        <v>BETHLEHEM___STEEL</v>
      </c>
      <c r="C111" s="6" t="str">
        <f>+VLOOKUP(A111,[1]Congest!$A$1:$C$65536,3,FALSE)</f>
        <v>WEST</v>
      </c>
      <c r="D111" s="5">
        <v>23901</v>
      </c>
      <c r="E111" s="6" t="str">
        <f>+VLOOKUP(D111,[1]Congest!$A$1:$C$65536,2,FALSE)</f>
        <v>NORTHERN_CONS_POWER</v>
      </c>
      <c r="F111" s="6" t="str">
        <f>+VLOOKUP(D111,[1]Congest!$A$1:$C$65536,3,FALSE)</f>
        <v>WEST</v>
      </c>
      <c r="G111" s="18">
        <v>15</v>
      </c>
      <c r="H111" s="6">
        <v>100</v>
      </c>
      <c r="I111" s="6">
        <v>65.37</v>
      </c>
      <c r="J111" s="6">
        <f t="shared" si="4"/>
        <v>980.55000000000007</v>
      </c>
      <c r="L111" s="6">
        <f t="shared" si="5"/>
        <v>354.06000000000006</v>
      </c>
      <c r="M111" s="6">
        <f>+VLOOKUP($A111,[1]Congest!$A$1:$O$65536,10,FALSE)-+VLOOKUP($D111,[1]Congest!$A$1:$O$65536,10,FALSE)</f>
        <v>84.170000000000186</v>
      </c>
      <c r="N111" s="6">
        <f>+VLOOKUP($A111,[1]Congest!$A$1:$O$65536,11,FALSE)-+VLOOKUP($D111,[1]Congest!$A$1:$O$65536,11,FALSE)</f>
        <v>11.100000000000009</v>
      </c>
      <c r="O111" s="6">
        <f>+VLOOKUP($A111,[1]Congest!$A$1:$O$65536,12,FALSE)-+VLOOKUP($D111,[1]Congest!$A$1:$O$65536,12,FALSE)</f>
        <v>103.8499999999998</v>
      </c>
      <c r="P111" s="6">
        <f>+VLOOKUP($A111,[1]Congest!$A$1:$O$65536,13,FALSE)-+VLOOKUP($D111,[1]Congest!$A$1:$O$65536,13,FALSE)</f>
        <v>60.190000000000083</v>
      </c>
      <c r="Q111" s="6">
        <f>+VLOOKUP($A111,[1]Congest!$A$1:$O$65536,14,FALSE)-+VLOOKUP($D111,[1]Congest!$A$1:$O$65536,14,FALSE)</f>
        <v>74.62</v>
      </c>
      <c r="R111" s="6">
        <f>+VLOOKUP($A111,[1]Congest!$A$1:$O$65536,15,FALSE)-+VLOOKUP($D111,[1]Congest!$A$1:$O$65536,15,FALSE)</f>
        <v>20.130000000000024</v>
      </c>
    </row>
    <row r="112" spans="1:18" x14ac:dyDescent="0.2">
      <c r="A112" s="5">
        <v>23792</v>
      </c>
      <c r="B112" s="6" t="str">
        <f>+VLOOKUP(A112,[1]Congest!$A$1:$C$65536,2,FALSE)</f>
        <v>NEG NORTH_KES_CHATEGAY</v>
      </c>
      <c r="C112" s="6" t="str">
        <f>+VLOOKUP(A112,[1]Congest!$A$1:$C$65536,3,FALSE)</f>
        <v>NORTH</v>
      </c>
      <c r="D112" s="5">
        <v>23781</v>
      </c>
      <c r="E112" s="6" t="str">
        <f>+VLOOKUP(D112,[1]Congest!$A$1:$C$65536,2,FALSE)</f>
        <v>INDECK___YERKES</v>
      </c>
      <c r="F112" s="6" t="str">
        <f>+VLOOKUP(D112,[1]Congest!$A$1:$C$65536,3,FALSE)</f>
        <v>WEST</v>
      </c>
      <c r="G112" s="18">
        <v>15</v>
      </c>
      <c r="H112" s="6">
        <v>807</v>
      </c>
      <c r="I112" s="6">
        <v>794.69</v>
      </c>
      <c r="J112" s="6">
        <f t="shared" si="4"/>
        <v>11920.35</v>
      </c>
      <c r="L112" s="6">
        <f t="shared" si="5"/>
        <v>1915.8999999999999</v>
      </c>
      <c r="M112" s="6">
        <f>+VLOOKUP($A112,[1]Congest!$A$1:$O$65536,10,FALSE)-+VLOOKUP($D112,[1]Congest!$A$1:$O$65536,10,FALSE)</f>
        <v>456.05</v>
      </c>
      <c r="N112" s="6">
        <f>+VLOOKUP($A112,[1]Congest!$A$1:$O$65536,11,FALSE)-+VLOOKUP($D112,[1]Congest!$A$1:$O$65536,11,FALSE)</f>
        <v>146.76000000000002</v>
      </c>
      <c r="O112" s="6">
        <f>+VLOOKUP($A112,[1]Congest!$A$1:$O$65536,12,FALSE)-+VLOOKUP($D112,[1]Congest!$A$1:$O$65536,12,FALSE)</f>
        <v>493.51999999999992</v>
      </c>
      <c r="P112" s="6">
        <f>+VLOOKUP($A112,[1]Congest!$A$1:$O$65536,13,FALSE)-+VLOOKUP($D112,[1]Congest!$A$1:$O$65536,13,FALSE)</f>
        <v>296.94000000000005</v>
      </c>
      <c r="Q112" s="6">
        <f>+VLOOKUP($A112,[1]Congest!$A$1:$O$65536,14,FALSE)-+VLOOKUP($D112,[1]Congest!$A$1:$O$65536,14,FALSE)</f>
        <v>369.08</v>
      </c>
      <c r="R112" s="6">
        <f>+VLOOKUP($A112,[1]Congest!$A$1:$O$65536,15,FALSE)-+VLOOKUP($D112,[1]Congest!$A$1:$O$65536,15,FALSE)</f>
        <v>153.55000000000001</v>
      </c>
    </row>
    <row r="113" spans="1:18" x14ac:dyDescent="0.2">
      <c r="A113" s="5">
        <v>23803</v>
      </c>
      <c r="B113" s="6" t="str">
        <f>+VLOOKUP(A113,[1]Congest!$A$1:$C$65536,2,FALSE)</f>
        <v>BURROWS___LYONSDAL</v>
      </c>
      <c r="C113" s="6" t="str">
        <f>+VLOOKUP(A113,[1]Congest!$A$1:$C$65536,3,FALSE)</f>
        <v>MHK VL</v>
      </c>
      <c r="D113" s="5">
        <v>24024</v>
      </c>
      <c r="E113" s="6" t="str">
        <f>+VLOOKUP(D113,[1]Congest!$A$1:$C$65536,2,FALSE)</f>
        <v>SITHE___BATAVIA</v>
      </c>
      <c r="F113" s="6" t="str">
        <f>+VLOOKUP(D113,[1]Congest!$A$1:$C$65536,3,FALSE)</f>
        <v>GENESE</v>
      </c>
      <c r="G113" s="18">
        <v>15</v>
      </c>
      <c r="H113" s="6">
        <v>550</v>
      </c>
      <c r="I113" s="6">
        <v>536.84</v>
      </c>
      <c r="J113" s="6">
        <f t="shared" si="4"/>
        <v>8052.6</v>
      </c>
      <c r="L113" s="6">
        <f t="shared" si="5"/>
        <v>1308.92</v>
      </c>
      <c r="M113" s="6">
        <f>+VLOOKUP($A113,[1]Congest!$A$1:$O$65536,10,FALSE)-+VLOOKUP($D113,[1]Congest!$A$1:$O$65536,10,FALSE)</f>
        <v>300.98000000000008</v>
      </c>
      <c r="N113" s="6">
        <f>+VLOOKUP($A113,[1]Congest!$A$1:$O$65536,11,FALSE)-+VLOOKUP($D113,[1]Congest!$A$1:$O$65536,11,FALSE)</f>
        <v>104.87999999999998</v>
      </c>
      <c r="O113" s="6">
        <f>+VLOOKUP($A113,[1]Congest!$A$1:$O$65536,12,FALSE)-+VLOOKUP($D113,[1]Congest!$A$1:$O$65536,12,FALSE)</f>
        <v>353.94000000000011</v>
      </c>
      <c r="P113" s="6">
        <f>+VLOOKUP($A113,[1]Congest!$A$1:$O$65536,13,FALSE)-+VLOOKUP($D113,[1]Congest!$A$1:$O$65536,13,FALSE)</f>
        <v>214.17</v>
      </c>
      <c r="Q113" s="6">
        <f>+VLOOKUP($A113,[1]Congest!$A$1:$O$65536,14,FALSE)-+VLOOKUP($D113,[1]Congest!$A$1:$O$65536,14,FALSE)</f>
        <v>266.27999999999997</v>
      </c>
      <c r="R113" s="6">
        <f>+VLOOKUP($A113,[1]Congest!$A$1:$O$65536,15,FALSE)-+VLOOKUP($D113,[1]Congest!$A$1:$O$65536,15,FALSE)</f>
        <v>68.669999999999987</v>
      </c>
    </row>
    <row r="114" spans="1:18" x14ac:dyDescent="0.2">
      <c r="A114" s="5">
        <v>23990</v>
      </c>
      <c r="B114" s="6" t="str">
        <f>+VLOOKUP(A114,[1]Congest!$A$1:$C$65536,2,FALSE)</f>
        <v>PROJECT___ORANGE</v>
      </c>
      <c r="C114" s="6" t="str">
        <f>+VLOOKUP(A114,[1]Congest!$A$1:$C$65536,3,FALSE)</f>
        <v>CENTRL</v>
      </c>
      <c r="D114" s="5">
        <v>23760</v>
      </c>
      <c r="E114" s="6" t="str">
        <f>+VLOOKUP(D114,[1]Congest!$A$1:$C$65536,2,FALSE)</f>
        <v>NIAGARA____</v>
      </c>
      <c r="F114" s="6" t="str">
        <f>+VLOOKUP(D114,[1]Congest!$A$1:$C$65536,3,FALSE)</f>
        <v>WEST</v>
      </c>
      <c r="G114" s="18">
        <v>15</v>
      </c>
      <c r="H114" s="6">
        <v>198</v>
      </c>
      <c r="I114" s="6">
        <v>192.63</v>
      </c>
      <c r="J114" s="6">
        <f t="shared" si="4"/>
        <v>2889.45</v>
      </c>
      <c r="L114" s="6">
        <f t="shared" si="5"/>
        <v>588.36</v>
      </c>
      <c r="M114" s="6">
        <f>+VLOOKUP($A114,[1]Congest!$A$1:$O$65536,10,FALSE)-+VLOOKUP($D114,[1]Congest!$A$1:$O$65536,10,FALSE)</f>
        <v>133.49</v>
      </c>
      <c r="N114" s="6">
        <f>+VLOOKUP($A114,[1]Congest!$A$1:$O$65536,11,FALSE)-+VLOOKUP($D114,[1]Congest!$A$1:$O$65536,11,FALSE)</f>
        <v>29.819999999999993</v>
      </c>
      <c r="O114" s="6">
        <f>+VLOOKUP($A114,[1]Congest!$A$1:$O$65536,12,FALSE)-+VLOOKUP($D114,[1]Congest!$A$1:$O$65536,12,FALSE)</f>
        <v>163.31000000000006</v>
      </c>
      <c r="P114" s="6">
        <f>+VLOOKUP($A114,[1]Congest!$A$1:$O$65536,13,FALSE)-+VLOOKUP($D114,[1]Congest!$A$1:$O$65536,13,FALSE)</f>
        <v>91.989999999999981</v>
      </c>
      <c r="Q114" s="6">
        <f>+VLOOKUP($A114,[1]Congest!$A$1:$O$65536,14,FALSE)-+VLOOKUP($D114,[1]Congest!$A$1:$O$65536,14,FALSE)</f>
        <v>131.15</v>
      </c>
      <c r="R114" s="6">
        <f>+VLOOKUP($A114,[1]Congest!$A$1:$O$65536,15,FALSE)-+VLOOKUP($D114,[1]Congest!$A$1:$O$65536,15,FALSE)</f>
        <v>38.599999999999987</v>
      </c>
    </row>
    <row r="115" spans="1:18" x14ac:dyDescent="0.2">
      <c r="A115" s="5">
        <v>23990</v>
      </c>
      <c r="B115" s="6" t="str">
        <f>+VLOOKUP(A115,[1]Congest!$A$1:$C$65536,2,FALSE)</f>
        <v>PROJECT___ORANGE</v>
      </c>
      <c r="C115" s="6" t="str">
        <f>+VLOOKUP(A115,[1]Congest!$A$1:$C$65536,3,FALSE)</f>
        <v>CENTRL</v>
      </c>
      <c r="D115" s="5">
        <v>23791</v>
      </c>
      <c r="E115" s="6" t="str">
        <f>+VLOOKUP(D115,[1]Congest!$A$1:$C$65536,2,FALSE)</f>
        <v>NEG WEST_LEA_LOCKPORT</v>
      </c>
      <c r="F115" s="6" t="str">
        <f>+VLOOKUP(D115,[1]Congest!$A$1:$C$65536,3,FALSE)</f>
        <v>WEST</v>
      </c>
      <c r="G115" s="18">
        <v>15</v>
      </c>
      <c r="H115" s="6">
        <v>211</v>
      </c>
      <c r="I115" s="6">
        <v>203.64</v>
      </c>
      <c r="J115" s="6">
        <f t="shared" si="4"/>
        <v>3054.6</v>
      </c>
      <c r="L115" s="6">
        <f t="shared" si="5"/>
        <v>613.33000000000004</v>
      </c>
      <c r="M115" s="6">
        <f>+VLOOKUP($A115,[1]Congest!$A$1:$O$65536,10,FALSE)-+VLOOKUP($D115,[1]Congest!$A$1:$O$65536,10,FALSE)</f>
        <v>138.69999999999999</v>
      </c>
      <c r="N115" s="6">
        <f>+VLOOKUP($A115,[1]Congest!$A$1:$O$65536,11,FALSE)-+VLOOKUP($D115,[1]Congest!$A$1:$O$65536,11,FALSE)</f>
        <v>30.75</v>
      </c>
      <c r="O115" s="6">
        <f>+VLOOKUP($A115,[1]Congest!$A$1:$O$65536,12,FALSE)-+VLOOKUP($D115,[1]Congest!$A$1:$O$65536,12,FALSE)</f>
        <v>170.71000000000009</v>
      </c>
      <c r="P115" s="6">
        <f>+VLOOKUP($A115,[1]Congest!$A$1:$O$65536,13,FALSE)-+VLOOKUP($D115,[1]Congest!$A$1:$O$65536,13,FALSE)</f>
        <v>96.459999999999951</v>
      </c>
      <c r="Q115" s="6">
        <f>+VLOOKUP($A115,[1]Congest!$A$1:$O$65536,14,FALSE)-+VLOOKUP($D115,[1]Congest!$A$1:$O$65536,14,FALSE)</f>
        <v>136.46</v>
      </c>
      <c r="R115" s="6">
        <f>+VLOOKUP($A115,[1]Congest!$A$1:$O$65536,15,FALSE)-+VLOOKUP($D115,[1]Congest!$A$1:$O$65536,15,FALSE)</f>
        <v>40.249999999999993</v>
      </c>
    </row>
    <row r="116" spans="1:18" x14ac:dyDescent="0.2">
      <c r="A116" s="5">
        <v>23990</v>
      </c>
      <c r="B116" s="6" t="str">
        <f>+VLOOKUP(A116,[1]Congest!$A$1:$C$65536,2,FALSE)</f>
        <v>PROJECT___ORANGE</v>
      </c>
      <c r="C116" s="6" t="str">
        <f>+VLOOKUP(A116,[1]Congest!$A$1:$C$65536,3,FALSE)</f>
        <v>CENTRL</v>
      </c>
      <c r="D116" s="5">
        <v>61846</v>
      </c>
      <c r="E116" s="6" t="str">
        <f>+VLOOKUP(D116,[1]Congest!$A$1:$C$65536,2,FALSE)</f>
        <v>O H</v>
      </c>
      <c r="F116" s="6" t="str">
        <f>+VLOOKUP(D116,[1]Congest!$A$1:$C$65536,3,FALSE)</f>
        <v>O H</v>
      </c>
      <c r="G116" s="18">
        <v>15</v>
      </c>
      <c r="H116" s="6">
        <v>171</v>
      </c>
      <c r="I116" s="6">
        <v>163.47999999999999</v>
      </c>
      <c r="J116" s="6">
        <f t="shared" si="4"/>
        <v>2452.1999999999998</v>
      </c>
      <c r="L116" s="6">
        <f t="shared" si="5"/>
        <v>489.21999999999997</v>
      </c>
      <c r="M116" s="6">
        <f>+VLOOKUP($A116,[1]Congest!$A$1:$O$65536,10,FALSE)-+VLOOKUP($D116,[1]Congest!$A$1:$O$65536,10,FALSE)</f>
        <v>125.04000000000002</v>
      </c>
      <c r="N116" s="6">
        <f>+VLOOKUP($A116,[1]Congest!$A$1:$O$65536,11,FALSE)-+VLOOKUP($D116,[1]Congest!$A$1:$O$65536,11,FALSE)</f>
        <v>-39.839999999999989</v>
      </c>
      <c r="O116" s="6">
        <f>+VLOOKUP($A116,[1]Congest!$A$1:$O$65536,12,FALSE)-+VLOOKUP($D116,[1]Congest!$A$1:$O$65536,12,FALSE)</f>
        <v>146.79999999999995</v>
      </c>
      <c r="P116" s="6">
        <f>+VLOOKUP($A116,[1]Congest!$A$1:$O$65536,13,FALSE)-+VLOOKUP($D116,[1]Congest!$A$1:$O$65536,13,FALSE)</f>
        <v>88.029999999999944</v>
      </c>
      <c r="Q116" s="6">
        <f>+VLOOKUP($A116,[1]Congest!$A$1:$O$65536,14,FALSE)-+VLOOKUP($D116,[1]Congest!$A$1:$O$65536,14,FALSE)</f>
        <v>140.86999999999998</v>
      </c>
      <c r="R116" s="6">
        <f>+VLOOKUP($A116,[1]Congest!$A$1:$O$65536,15,FALSE)-+VLOOKUP($D116,[1]Congest!$A$1:$O$65536,15,FALSE)</f>
        <v>28.319999999999979</v>
      </c>
    </row>
    <row r="117" spans="1:18" x14ac:dyDescent="0.2">
      <c r="A117" s="5">
        <v>24008</v>
      </c>
      <c r="B117" s="6" t="str">
        <f>+VLOOKUP(A117,[1]Congest!$A$1:$C$65536,2,FALSE)</f>
        <v>NYISO_LBMP_REFERENCE</v>
      </c>
      <c r="C117" s="6" t="str">
        <f>+VLOOKUP(A117,[1]Congest!$A$1:$C$65536,3,FALSE)</f>
        <v>MHK VL</v>
      </c>
      <c r="D117" s="5">
        <v>23543</v>
      </c>
      <c r="E117" s="6" t="str">
        <f>+VLOOKUP(D117,[1]Congest!$A$1:$C$65536,2,FALSE)</f>
        <v>KINTIGH____</v>
      </c>
      <c r="F117" s="6" t="str">
        <f>+VLOOKUP(D117,[1]Congest!$A$1:$C$65536,3,FALSE)</f>
        <v>WEST</v>
      </c>
      <c r="G117" s="18">
        <v>15</v>
      </c>
      <c r="H117" s="6">
        <v>482</v>
      </c>
      <c r="I117" s="6">
        <v>465.1</v>
      </c>
      <c r="J117" s="6">
        <f t="shared" si="4"/>
        <v>6976.5</v>
      </c>
      <c r="L117" s="6">
        <f t="shared" si="5"/>
        <v>1247.05</v>
      </c>
      <c r="M117" s="6">
        <f>+VLOOKUP($A117,[1]Congest!$A$1:$O$65536,10,FALSE)-+VLOOKUP($D117,[1]Congest!$A$1:$O$65536,10,FALSE)</f>
        <v>281.05</v>
      </c>
      <c r="N117" s="6">
        <f>+VLOOKUP($A117,[1]Congest!$A$1:$O$65536,11,FALSE)-+VLOOKUP($D117,[1]Congest!$A$1:$O$65536,11,FALSE)</f>
        <v>116.96</v>
      </c>
      <c r="O117" s="6">
        <f>+VLOOKUP($A117,[1]Congest!$A$1:$O$65536,12,FALSE)-+VLOOKUP($D117,[1]Congest!$A$1:$O$65536,12,FALSE)</f>
        <v>339.67000000000013</v>
      </c>
      <c r="P117" s="6">
        <f>+VLOOKUP($A117,[1]Congest!$A$1:$O$65536,13,FALSE)-+VLOOKUP($D117,[1]Congest!$A$1:$O$65536,13,FALSE)</f>
        <v>198.67000000000002</v>
      </c>
      <c r="Q117" s="6">
        <f>+VLOOKUP($A117,[1]Congest!$A$1:$O$65536,14,FALSE)-+VLOOKUP($D117,[1]Congest!$A$1:$O$65536,14,FALSE)</f>
        <v>249.90999999999994</v>
      </c>
      <c r="R117" s="6">
        <f>+VLOOKUP($A117,[1]Congest!$A$1:$O$65536,15,FALSE)-+VLOOKUP($D117,[1]Congest!$A$1:$O$65536,15,FALSE)</f>
        <v>60.790000000000006</v>
      </c>
    </row>
    <row r="118" spans="1:18" x14ac:dyDescent="0.2">
      <c r="A118" s="5">
        <v>24024</v>
      </c>
      <c r="B118" s="6" t="str">
        <f>+VLOOKUP(A118,[1]Congest!$A$1:$C$65536,2,FALSE)</f>
        <v>SITHE___BATAVIA</v>
      </c>
      <c r="C118" s="6" t="str">
        <f>+VLOOKUP(A118,[1]Congest!$A$1:$C$65536,3,FALSE)</f>
        <v>GENESE</v>
      </c>
      <c r="D118" s="5">
        <v>23811</v>
      </c>
      <c r="E118" s="6" t="str">
        <f>+VLOOKUP(D118,[1]Congest!$A$1:$C$65536,2,FALSE)</f>
        <v>NEG WEST___LANCASTR</v>
      </c>
      <c r="F118" s="6" t="str">
        <f>+VLOOKUP(D118,[1]Congest!$A$1:$C$65536,3,FALSE)</f>
        <v>WEST</v>
      </c>
      <c r="G118" s="18">
        <v>15</v>
      </c>
      <c r="H118" s="6">
        <v>61</v>
      </c>
      <c r="I118" s="6">
        <v>60.900000000000091</v>
      </c>
      <c r="J118" s="6">
        <f t="shared" si="4"/>
        <v>913.50000000000136</v>
      </c>
      <c r="L118" s="6">
        <f t="shared" si="5"/>
        <v>373.75</v>
      </c>
      <c r="M118" s="6">
        <f>+VLOOKUP($A118,[1]Congest!$A$1:$O$65536,10,FALSE)-+VLOOKUP($D118,[1]Congest!$A$1:$O$65536,10,FALSE)</f>
        <v>90.489999999999952</v>
      </c>
      <c r="N118" s="6">
        <f>+VLOOKUP($A118,[1]Congest!$A$1:$O$65536,11,FALSE)-+VLOOKUP($D118,[1]Congest!$A$1:$O$65536,11,FALSE)</f>
        <v>9.2200000000000273</v>
      </c>
      <c r="O118" s="6">
        <f>+VLOOKUP($A118,[1]Congest!$A$1:$O$65536,12,FALSE)-+VLOOKUP($D118,[1]Congest!$A$1:$O$65536,12,FALSE)</f>
        <v>108.77999999999992</v>
      </c>
      <c r="P118" s="6">
        <f>+VLOOKUP($A118,[1]Congest!$A$1:$O$65536,13,FALSE)-+VLOOKUP($D118,[1]Congest!$A$1:$O$65536,13,FALSE)</f>
        <v>61.390000000000072</v>
      </c>
      <c r="Q118" s="6">
        <f>+VLOOKUP($A118,[1]Congest!$A$1:$O$65536,14,FALSE)-+VLOOKUP($D118,[1]Congest!$A$1:$O$65536,14,FALSE)</f>
        <v>82.25</v>
      </c>
      <c r="R118" s="6">
        <f>+VLOOKUP($A118,[1]Congest!$A$1:$O$65536,15,FALSE)-+VLOOKUP($D118,[1]Congest!$A$1:$O$65536,15,FALSE)</f>
        <v>21.61999999999999</v>
      </c>
    </row>
    <row r="119" spans="1:18" x14ac:dyDescent="0.2">
      <c r="A119" s="5">
        <v>24039</v>
      </c>
      <c r="B119" s="6" t="str">
        <f>+VLOOKUP(A119,[1]Congest!$A$1:$C$65536,2,FALSE)</f>
        <v>GARDENVILLE___LBMP</v>
      </c>
      <c r="C119" s="6" t="str">
        <f>+VLOOKUP(A119,[1]Congest!$A$1:$C$65536,3,FALSE)</f>
        <v>WEST</v>
      </c>
      <c r="D119" s="5">
        <v>23901</v>
      </c>
      <c r="E119" s="6" t="str">
        <f>+VLOOKUP(D119,[1]Congest!$A$1:$C$65536,2,FALSE)</f>
        <v>NORTHERN_CONS_POWER</v>
      </c>
      <c r="F119" s="6" t="str">
        <f>+VLOOKUP(D119,[1]Congest!$A$1:$C$65536,3,FALSE)</f>
        <v>WEST</v>
      </c>
      <c r="G119" s="18">
        <v>15</v>
      </c>
      <c r="H119" s="6">
        <v>131</v>
      </c>
      <c r="I119" s="6">
        <v>65.37</v>
      </c>
      <c r="J119" s="6">
        <f t="shared" si="4"/>
        <v>980.55000000000007</v>
      </c>
      <c r="L119" s="6">
        <f t="shared" si="5"/>
        <v>361.89</v>
      </c>
      <c r="M119" s="6">
        <f>+VLOOKUP($A119,[1]Congest!$A$1:$O$65536,10,FALSE)-+VLOOKUP($D119,[1]Congest!$A$1:$O$65536,10,FALSE)</f>
        <v>87.600000000000193</v>
      </c>
      <c r="N119" s="6">
        <f>+VLOOKUP($A119,[1]Congest!$A$1:$O$65536,11,FALSE)-+VLOOKUP($D119,[1]Congest!$A$1:$O$65536,11,FALSE)</f>
        <v>11.340000000000003</v>
      </c>
      <c r="O119" s="6">
        <f>+VLOOKUP($A119,[1]Congest!$A$1:$O$65536,12,FALSE)-+VLOOKUP($D119,[1]Congest!$A$1:$O$65536,12,FALSE)</f>
        <v>105.38999999999976</v>
      </c>
      <c r="P119" s="6">
        <f>+VLOOKUP($A119,[1]Congest!$A$1:$O$65536,13,FALSE)-+VLOOKUP($D119,[1]Congest!$A$1:$O$65536,13,FALSE)</f>
        <v>61.210000000000093</v>
      </c>
      <c r="Q119" s="6">
        <f>+VLOOKUP($A119,[1]Congest!$A$1:$O$65536,14,FALSE)-+VLOOKUP($D119,[1]Congest!$A$1:$O$65536,14,FALSE)</f>
        <v>75.919999999999902</v>
      </c>
      <c r="R119" s="6">
        <f>+VLOOKUP($A119,[1]Congest!$A$1:$O$65536,15,FALSE)-+VLOOKUP($D119,[1]Congest!$A$1:$O$65536,15,FALSE)</f>
        <v>20.430000000000007</v>
      </c>
    </row>
    <row r="120" spans="1:18" x14ac:dyDescent="0.2">
      <c r="A120" s="5">
        <v>24043</v>
      </c>
      <c r="B120" s="6" t="str">
        <f>+VLOOKUP(A120,[1]Congest!$A$1:$C$65536,2,FALSE)</f>
        <v>S SALMON___HYD</v>
      </c>
      <c r="C120" s="6" t="str">
        <f>+VLOOKUP(A120,[1]Congest!$A$1:$C$65536,3,FALSE)</f>
        <v>CENTRL</v>
      </c>
      <c r="D120" s="5">
        <v>23895</v>
      </c>
      <c r="E120" s="6" t="str">
        <f>+VLOOKUP(D120,[1]Congest!$A$1:$C$65536,2,FALSE)</f>
        <v>CH_RES_NIAGARA</v>
      </c>
      <c r="F120" s="6" t="str">
        <f>+VLOOKUP(D120,[1]Congest!$A$1:$C$65536,3,FALSE)</f>
        <v>WEST</v>
      </c>
      <c r="G120" s="18">
        <v>8</v>
      </c>
      <c r="H120" s="6">
        <v>281</v>
      </c>
      <c r="I120" s="6">
        <v>281</v>
      </c>
      <c r="J120" s="6">
        <f t="shared" si="4"/>
        <v>2248</v>
      </c>
      <c r="L120" s="6">
        <f t="shared" si="5"/>
        <v>779.36999999999989</v>
      </c>
      <c r="M120" s="6">
        <f>+VLOOKUP($A120,[1]Congest!$A$1:$O$65536,10,FALSE)-+VLOOKUP($D120,[1]Congest!$A$1:$O$65536,10,FALSE)</f>
        <v>177.80999999999995</v>
      </c>
      <c r="N120" s="6">
        <f>+VLOOKUP($A120,[1]Congest!$A$1:$O$65536,11,FALSE)-+VLOOKUP($D120,[1]Congest!$A$1:$O$65536,11,FALSE)</f>
        <v>42.930000000000021</v>
      </c>
      <c r="O120" s="6">
        <f>+VLOOKUP($A120,[1]Congest!$A$1:$O$65536,12,FALSE)-+VLOOKUP($D120,[1]Congest!$A$1:$O$65536,12,FALSE)</f>
        <v>216.96999999999997</v>
      </c>
      <c r="P120" s="6">
        <f>+VLOOKUP($A120,[1]Congest!$A$1:$O$65536,13,FALSE)-+VLOOKUP($D120,[1]Congest!$A$1:$O$65536,13,FALSE)</f>
        <v>120.73000000000002</v>
      </c>
      <c r="Q120" s="6">
        <f>+VLOOKUP($A120,[1]Congest!$A$1:$O$65536,14,FALSE)-+VLOOKUP($D120,[1]Congest!$A$1:$O$65536,14,FALSE)</f>
        <v>170.65</v>
      </c>
      <c r="R120" s="6">
        <f>+VLOOKUP($A120,[1]Congest!$A$1:$O$65536,15,FALSE)-+VLOOKUP($D120,[1]Congest!$A$1:$O$65536,15,FALSE)</f>
        <v>50.279999999999987</v>
      </c>
    </row>
    <row r="121" spans="1:18" x14ac:dyDescent="0.2">
      <c r="A121" s="5">
        <v>24044</v>
      </c>
      <c r="B121" s="6" t="str">
        <f>+VLOOKUP(A121,[1]Congest!$A$1:$C$65536,2,FALSE)</f>
        <v>OSWEGATCHIE___HYD</v>
      </c>
      <c r="C121" s="6" t="str">
        <f>+VLOOKUP(A121,[1]Congest!$A$1:$C$65536,3,FALSE)</f>
        <v>MHK VL</v>
      </c>
      <c r="D121" s="5">
        <v>23811</v>
      </c>
      <c r="E121" s="6" t="str">
        <f>+VLOOKUP(D121,[1]Congest!$A$1:$C$65536,2,FALSE)</f>
        <v>NEG WEST___LANCASTR</v>
      </c>
      <c r="F121" s="6" t="str">
        <f>+VLOOKUP(D121,[1]Congest!$A$1:$C$65536,3,FALSE)</f>
        <v>WEST</v>
      </c>
      <c r="G121" s="18">
        <v>15</v>
      </c>
      <c r="H121" s="6">
        <v>617</v>
      </c>
      <c r="I121" s="6">
        <v>609.79</v>
      </c>
      <c r="J121" s="6">
        <f t="shared" si="4"/>
        <v>9146.8499999999985</v>
      </c>
      <c r="L121" s="6">
        <f t="shared" si="5"/>
        <v>1724.8400000000001</v>
      </c>
      <c r="M121" s="6">
        <f>+VLOOKUP($A121,[1]Congest!$A$1:$O$65536,10,FALSE)-+VLOOKUP($D121,[1]Congest!$A$1:$O$65536,10,FALSE)</f>
        <v>396</v>
      </c>
      <c r="N121" s="6">
        <f>+VLOOKUP($A121,[1]Congest!$A$1:$O$65536,11,FALSE)-+VLOOKUP($D121,[1]Congest!$A$1:$O$65536,11,FALSE)</f>
        <v>115.96000000000001</v>
      </c>
      <c r="O121" s="6">
        <f>+VLOOKUP($A121,[1]Congest!$A$1:$O$65536,12,FALSE)-+VLOOKUP($D121,[1]Congest!$A$1:$O$65536,12,FALSE)</f>
        <v>474.90000000000003</v>
      </c>
      <c r="P121" s="6">
        <f>+VLOOKUP($A121,[1]Congest!$A$1:$O$65536,13,FALSE)-+VLOOKUP($D121,[1]Congest!$A$1:$O$65536,13,FALSE)</f>
        <v>275.30000000000007</v>
      </c>
      <c r="Q121" s="6">
        <f>+VLOOKUP($A121,[1]Congest!$A$1:$O$65536,14,FALSE)-+VLOOKUP($D121,[1]Congest!$A$1:$O$65536,14,FALSE)</f>
        <v>348.05</v>
      </c>
      <c r="R121" s="6">
        <f>+VLOOKUP($A121,[1]Congest!$A$1:$O$65536,15,FALSE)-+VLOOKUP($D121,[1]Congest!$A$1:$O$65536,15,FALSE)</f>
        <v>114.62999999999998</v>
      </c>
    </row>
    <row r="122" spans="1:18" x14ac:dyDescent="0.2">
      <c r="A122" s="5">
        <v>24249</v>
      </c>
      <c r="B122" s="6" t="str">
        <f>+VLOOKUP(A122,[1]Congest!$A$1:$C$65536,2,FALSE)</f>
        <v>RAVENSWOOD_GT3_2</v>
      </c>
      <c r="C122" s="6" t="str">
        <f>+VLOOKUP(A122,[1]Congest!$A$1:$C$65536,3,FALSE)</f>
        <v>N.Y.C.</v>
      </c>
      <c r="D122" s="5">
        <v>23519</v>
      </c>
      <c r="E122" s="6" t="str">
        <f>+VLOOKUP(D122,[1]Congest!$A$1:$C$65536,2,FALSE)</f>
        <v>POLETTI____</v>
      </c>
      <c r="F122" s="6" t="str">
        <f>+VLOOKUP(D122,[1]Congest!$A$1:$C$65536,3,FALSE)</f>
        <v>N.Y.C.</v>
      </c>
      <c r="G122" s="18">
        <v>30</v>
      </c>
      <c r="H122" s="6">
        <v>100</v>
      </c>
      <c r="I122" s="6">
        <v>-1083.5899999999999</v>
      </c>
      <c r="J122" s="6">
        <f t="shared" si="4"/>
        <v>-32507.699999999997</v>
      </c>
      <c r="L122" s="6">
        <f t="shared" si="5"/>
        <v>2285.869999999999</v>
      </c>
      <c r="M122" s="6">
        <f>+VLOOKUP($A122,[1]Congest!$A$1:$O$65536,10,FALSE)-+VLOOKUP($D122,[1]Congest!$A$1:$O$65536,10,FALSE)</f>
        <v>3.7900000000004184</v>
      </c>
      <c r="N122" s="6">
        <f>+VLOOKUP($A122,[1]Congest!$A$1:$O$65536,11,FALSE)-+VLOOKUP($D122,[1]Congest!$A$1:$O$65536,11,FALSE)</f>
        <v>60.700000000000045</v>
      </c>
      <c r="O122" s="6">
        <f>+VLOOKUP($A122,[1]Congest!$A$1:$O$65536,12,FALSE)-+VLOOKUP($D122,[1]Congest!$A$1:$O$65536,12,FALSE)</f>
        <v>1289.5700000000002</v>
      </c>
      <c r="P122" s="6">
        <f>+VLOOKUP($A122,[1]Congest!$A$1:$O$65536,13,FALSE)-+VLOOKUP($D122,[1]Congest!$A$1:$O$65536,13,FALSE)</f>
        <v>-76.920000000000073</v>
      </c>
      <c r="Q122" s="6">
        <f>+VLOOKUP($A122,[1]Congest!$A$1:$O$65536,14,FALSE)-+VLOOKUP($D122,[1]Congest!$A$1:$O$65536,14,FALSE)</f>
        <v>85.699999999997999</v>
      </c>
      <c r="R122" s="6">
        <f>+VLOOKUP($A122,[1]Congest!$A$1:$O$65536,15,FALSE)-+VLOOKUP($D122,[1]Congest!$A$1:$O$65536,15,FALSE)</f>
        <v>923.03000000000065</v>
      </c>
    </row>
    <row r="123" spans="1:18" x14ac:dyDescent="0.2">
      <c r="A123" s="5">
        <v>61754</v>
      </c>
      <c r="B123" s="6" t="str">
        <f>+VLOOKUP(A123,[1]Congest!$A$1:$C$65536,2,FALSE)</f>
        <v>CENTRL</v>
      </c>
      <c r="C123" s="6" t="str">
        <f>+VLOOKUP(A123,[1]Congest!$A$1:$C$65536,3,FALSE)</f>
        <v>CENTRL</v>
      </c>
      <c r="D123" s="5">
        <v>24024</v>
      </c>
      <c r="E123" s="6" t="str">
        <f>+VLOOKUP(D123,[1]Congest!$A$1:$C$65536,2,FALSE)</f>
        <v>SITHE___BATAVIA</v>
      </c>
      <c r="F123" s="6" t="str">
        <f>+VLOOKUP(D123,[1]Congest!$A$1:$C$65536,3,FALSE)</f>
        <v>GENESE</v>
      </c>
      <c r="G123" s="18">
        <v>15</v>
      </c>
      <c r="H123" s="6">
        <v>0</v>
      </c>
      <c r="I123" s="6">
        <v>-55.39</v>
      </c>
      <c r="J123" s="6">
        <f t="shared" si="4"/>
        <v>-830.85</v>
      </c>
      <c r="L123" s="6">
        <f t="shared" si="5"/>
        <v>148.7700000000001</v>
      </c>
      <c r="M123" s="6">
        <f>+VLOOKUP($A123,[1]Congest!$A$1:$O$65536,10,FALSE)-+VLOOKUP($D123,[1]Congest!$A$1:$O$65536,10,FALSE)</f>
        <v>21.460000000000093</v>
      </c>
      <c r="N123" s="6">
        <f>+VLOOKUP($A123,[1]Congest!$A$1:$O$65536,11,FALSE)-+VLOOKUP($D123,[1]Congest!$A$1:$O$65536,11,FALSE)</f>
        <v>45.819999999999979</v>
      </c>
      <c r="O123" s="6">
        <f>+VLOOKUP($A123,[1]Congest!$A$1:$O$65536,12,FALSE)-+VLOOKUP($D123,[1]Congest!$A$1:$O$65536,12,FALSE)</f>
        <v>27.670000000000073</v>
      </c>
      <c r="P123" s="6">
        <f>+VLOOKUP($A123,[1]Congest!$A$1:$O$65536,13,FALSE)-+VLOOKUP($D123,[1]Congest!$A$1:$O$65536,13,FALSE)</f>
        <v>18.75</v>
      </c>
      <c r="Q123" s="6">
        <f>+VLOOKUP($A123,[1]Congest!$A$1:$O$65536,14,FALSE)-+VLOOKUP($D123,[1]Congest!$A$1:$O$65536,14,FALSE)</f>
        <v>27.639999999999958</v>
      </c>
      <c r="R123" s="6">
        <f>+VLOOKUP($A123,[1]Congest!$A$1:$O$65536,15,FALSE)-+VLOOKUP($D123,[1]Congest!$A$1:$O$65536,15,FALSE)</f>
        <v>7.43</v>
      </c>
    </row>
    <row r="124" spans="1:18" x14ac:dyDescent="0.2">
      <c r="A124" s="5">
        <v>61756</v>
      </c>
      <c r="B124" s="6" t="str">
        <f>+VLOOKUP(A124,[1]Congest!$A$1:$C$65536,2,FALSE)</f>
        <v>MHK VL</v>
      </c>
      <c r="C124" s="6" t="str">
        <f>+VLOOKUP(A124,[1]Congest!$A$1:$C$65536,3,FALSE)</f>
        <v>MHK VL</v>
      </c>
      <c r="D124" s="5">
        <v>24014</v>
      </c>
      <c r="E124" s="6" t="str">
        <f>+VLOOKUP(D124,[1]Congest!$A$1:$C$65536,2,FALSE)</f>
        <v>LONG_LAKE_PHOENIX</v>
      </c>
      <c r="F124" s="6" t="str">
        <f>+VLOOKUP(D124,[1]Congest!$A$1:$C$65536,3,FALSE)</f>
        <v>CENTRL</v>
      </c>
      <c r="G124" s="18">
        <v>30</v>
      </c>
      <c r="H124" s="6">
        <v>0</v>
      </c>
      <c r="I124" s="6">
        <v>-168.87</v>
      </c>
      <c r="J124" s="6">
        <f t="shared" si="4"/>
        <v>-5066.1000000000004</v>
      </c>
      <c r="L124" s="6">
        <f t="shared" si="5"/>
        <v>459.20999999999992</v>
      </c>
      <c r="M124" s="6">
        <f>+VLOOKUP($A124,[1]Congest!$A$1:$O$65536,10,FALSE)-+VLOOKUP($D124,[1]Congest!$A$1:$O$65536,10,FALSE)</f>
        <v>117.29999999999995</v>
      </c>
      <c r="N124" s="6">
        <f>+VLOOKUP($A124,[1]Congest!$A$1:$O$65536,11,FALSE)-+VLOOKUP($D124,[1]Congest!$A$1:$O$65536,11,FALSE)</f>
        <v>59.779999999999987</v>
      </c>
      <c r="O124" s="6">
        <f>+VLOOKUP($A124,[1]Congest!$A$1:$O$65536,12,FALSE)-+VLOOKUP($D124,[1]Congest!$A$1:$O$65536,12,FALSE)</f>
        <v>106.37000000000006</v>
      </c>
      <c r="P124" s="6">
        <f>+VLOOKUP($A124,[1]Congest!$A$1:$O$65536,13,FALSE)-+VLOOKUP($D124,[1]Congest!$A$1:$O$65536,13,FALSE)</f>
        <v>79.080000000000013</v>
      </c>
      <c r="Q124" s="6">
        <f>+VLOOKUP($A124,[1]Congest!$A$1:$O$65536,14,FALSE)-+VLOOKUP($D124,[1]Congest!$A$1:$O$65536,14,FALSE)</f>
        <v>76.419999999999987</v>
      </c>
      <c r="R124" s="6">
        <f>+VLOOKUP($A124,[1]Congest!$A$1:$O$65536,15,FALSE)-+VLOOKUP($D124,[1]Congest!$A$1:$O$65536,15,FALSE)</f>
        <v>20.259999999999998</v>
      </c>
    </row>
    <row r="125" spans="1:18" x14ac:dyDescent="0.2">
      <c r="A125" s="5">
        <v>61756</v>
      </c>
      <c r="B125" s="6" t="str">
        <f>+VLOOKUP(A125,[1]Congest!$A$1:$C$65536,2,FALSE)</f>
        <v>MHK VL</v>
      </c>
      <c r="C125" s="6" t="str">
        <f>+VLOOKUP(A125,[1]Congest!$A$1:$C$65536,3,FALSE)</f>
        <v>MHK VL</v>
      </c>
      <c r="D125" s="5">
        <v>24060</v>
      </c>
      <c r="E125" s="6" t="str">
        <f>+VLOOKUP(D125,[1]Congest!$A$1:$C$65536,2,FALSE)</f>
        <v>CARR STREET_E._SYR</v>
      </c>
      <c r="F125" s="6" t="str">
        <f>+VLOOKUP(D125,[1]Congest!$A$1:$C$65536,3,FALSE)</f>
        <v>CENTRL</v>
      </c>
      <c r="G125" s="18">
        <v>30</v>
      </c>
      <c r="H125" s="6">
        <v>0</v>
      </c>
      <c r="I125" s="6">
        <v>-147.08000000000001</v>
      </c>
      <c r="J125" s="6">
        <f t="shared" si="4"/>
        <v>-4412.4000000000005</v>
      </c>
      <c r="L125" s="6">
        <f t="shared" si="5"/>
        <v>518.82999999999993</v>
      </c>
      <c r="M125" s="6">
        <f>+VLOOKUP($A125,[1]Congest!$A$1:$O$65536,10,FALSE)-+VLOOKUP($D125,[1]Congest!$A$1:$O$65536,10,FALSE)</f>
        <v>133.02000000000004</v>
      </c>
      <c r="N125" s="6">
        <f>+VLOOKUP($A125,[1]Congest!$A$1:$O$65536,11,FALSE)-+VLOOKUP($D125,[1]Congest!$A$1:$O$65536,11,FALSE)</f>
        <v>62.349999999999994</v>
      </c>
      <c r="O125" s="6">
        <f>+VLOOKUP($A125,[1]Congest!$A$1:$O$65536,12,FALSE)-+VLOOKUP($D125,[1]Congest!$A$1:$O$65536,12,FALSE)</f>
        <v>126.11999999999992</v>
      </c>
      <c r="P125" s="6">
        <f>+VLOOKUP($A125,[1]Congest!$A$1:$O$65536,13,FALSE)-+VLOOKUP($D125,[1]Congest!$A$1:$O$65536,13,FALSE)</f>
        <v>85.330000000000013</v>
      </c>
      <c r="Q125" s="6">
        <f>+VLOOKUP($A125,[1]Congest!$A$1:$O$65536,14,FALSE)-+VLOOKUP($D125,[1]Congest!$A$1:$O$65536,14,FALSE)</f>
        <v>89.659999999999968</v>
      </c>
      <c r="R125" s="6">
        <f>+VLOOKUP($A125,[1]Congest!$A$1:$O$65536,15,FALSE)-+VLOOKUP($D125,[1]Congest!$A$1:$O$65536,15,FALSE)</f>
        <v>22.349999999999998</v>
      </c>
    </row>
    <row r="126" spans="1:18" x14ac:dyDescent="0.2">
      <c r="A126" s="5">
        <v>61757</v>
      </c>
      <c r="B126" s="6" t="str">
        <f>+VLOOKUP(A126,[1]Congest!$A$1:$C$65536,2,FALSE)</f>
        <v>CAPITL</v>
      </c>
      <c r="C126" s="6" t="str">
        <f>+VLOOKUP(A126,[1]Congest!$A$1:$C$65536,3,FALSE)</f>
        <v>CAPITL</v>
      </c>
      <c r="D126" s="5">
        <v>61845</v>
      </c>
      <c r="E126" s="6" t="str">
        <f>+VLOOKUP(D126,[1]Congest!$A$1:$C$65536,2,FALSE)</f>
        <v>NPX</v>
      </c>
      <c r="F126" s="6" t="str">
        <f>+VLOOKUP(D126,[1]Congest!$A$1:$C$65536,3,FALSE)</f>
        <v>NPX</v>
      </c>
      <c r="G126" s="18">
        <v>30</v>
      </c>
      <c r="H126" s="6">
        <v>-400</v>
      </c>
      <c r="I126" s="6">
        <v>-511.32</v>
      </c>
      <c r="J126" s="6">
        <f t="shared" si="4"/>
        <v>-15339.6</v>
      </c>
      <c r="L126" s="6">
        <f t="shared" si="5"/>
        <v>555.51000000000067</v>
      </c>
      <c r="M126" s="6">
        <f>+VLOOKUP($A126,[1]Congest!$A$1:$O$65536,10,FALSE)-+VLOOKUP($D126,[1]Congest!$A$1:$O$65536,10,FALSE)</f>
        <v>-240.98000000000047</v>
      </c>
      <c r="N126" s="6">
        <f>+VLOOKUP($A126,[1]Congest!$A$1:$O$65536,11,FALSE)-+VLOOKUP($D126,[1]Congest!$A$1:$O$65536,11,FALSE)</f>
        <v>-80.459999999999923</v>
      </c>
      <c r="O126" s="6">
        <f>+VLOOKUP($A126,[1]Congest!$A$1:$O$65536,12,FALSE)-+VLOOKUP($D126,[1]Congest!$A$1:$O$65536,12,FALSE)</f>
        <v>-204.09999999999991</v>
      </c>
      <c r="P126" s="6">
        <f>+VLOOKUP($A126,[1]Congest!$A$1:$O$65536,13,FALSE)-+VLOOKUP($D126,[1]Congest!$A$1:$O$65536,13,FALSE)</f>
        <v>215.79000000000065</v>
      </c>
      <c r="Q126" s="6">
        <f>+VLOOKUP($A126,[1]Congest!$A$1:$O$65536,14,FALSE)-+VLOOKUP($D126,[1]Congest!$A$1:$O$65536,14,FALSE)</f>
        <v>185.5600000000004</v>
      </c>
      <c r="R126" s="6">
        <f>+VLOOKUP($A126,[1]Congest!$A$1:$O$65536,15,FALSE)-+VLOOKUP($D126,[1]Congest!$A$1:$O$65536,15,FALSE)</f>
        <v>679.69999999999993</v>
      </c>
    </row>
    <row r="127" spans="1:18" x14ac:dyDescent="0.2">
      <c r="A127" s="5">
        <v>61759</v>
      </c>
      <c r="B127" s="6" t="str">
        <f>+VLOOKUP(A127,[1]Congest!$A$1:$C$65536,2,FALSE)</f>
        <v>MILLWD</v>
      </c>
      <c r="C127" s="6" t="str">
        <f>+VLOOKUP(A127,[1]Congest!$A$1:$C$65536,3,FALSE)</f>
        <v>MILLWD</v>
      </c>
      <c r="D127" s="5">
        <v>23776</v>
      </c>
      <c r="E127" s="6" t="str">
        <f>+VLOOKUP(D127,[1]Congest!$A$1:$C$65536,2,FALSE)</f>
        <v>E_FISHKILL___LBMP</v>
      </c>
      <c r="F127" s="6" t="str">
        <f>+VLOOKUP(D127,[1]Congest!$A$1:$C$65536,3,FALSE)</f>
        <v>MILLWD</v>
      </c>
      <c r="G127" s="18">
        <v>30</v>
      </c>
      <c r="H127" s="6">
        <v>0</v>
      </c>
      <c r="I127" s="6">
        <v>-322.66000000000003</v>
      </c>
      <c r="J127" s="6">
        <f t="shared" si="4"/>
        <v>-9679.8000000000011</v>
      </c>
      <c r="L127" s="6">
        <f t="shared" si="5"/>
        <v>1848.569999999999</v>
      </c>
      <c r="M127" s="6">
        <f>+VLOOKUP($A127,[1]Congest!$A$1:$O$65536,10,FALSE)-+VLOOKUP($D127,[1]Congest!$A$1:$O$65536,10,FALSE)</f>
        <v>42.6299999999992</v>
      </c>
      <c r="N127" s="6">
        <f>+VLOOKUP($A127,[1]Congest!$A$1:$O$65536,11,FALSE)-+VLOOKUP($D127,[1]Congest!$A$1:$O$65536,11,FALSE)</f>
        <v>158.66000000000031</v>
      </c>
      <c r="O127" s="6">
        <f>+VLOOKUP($A127,[1]Congest!$A$1:$O$65536,12,FALSE)-+VLOOKUP($D127,[1]Congest!$A$1:$O$65536,12,FALSE)</f>
        <v>66.029999999999291</v>
      </c>
      <c r="P127" s="6">
        <f>+VLOOKUP($A127,[1]Congest!$A$1:$O$65536,13,FALSE)-+VLOOKUP($D127,[1]Congest!$A$1:$O$65536,13,FALSE)</f>
        <v>-13.490000000000236</v>
      </c>
      <c r="Q127" s="6">
        <f>+VLOOKUP($A127,[1]Congest!$A$1:$O$65536,14,FALSE)-+VLOOKUP($D127,[1]Congest!$A$1:$O$65536,14,FALSE)</f>
        <v>1215.2900000000004</v>
      </c>
      <c r="R127" s="6">
        <f>+VLOOKUP($A127,[1]Congest!$A$1:$O$65536,15,FALSE)-+VLOOKUP($D127,[1]Congest!$A$1:$O$65536,15,FALSE)</f>
        <v>379.45000000000005</v>
      </c>
    </row>
    <row r="128" spans="1:18" x14ac:dyDescent="0.2">
      <c r="A128" s="5">
        <v>61759</v>
      </c>
      <c r="B128" s="6" t="str">
        <f>+VLOOKUP(A128,[1]Congest!$A$1:$C$65536,2,FALSE)</f>
        <v>MILLWD</v>
      </c>
      <c r="C128" s="6" t="str">
        <f>+VLOOKUP(A128,[1]Congest!$A$1:$C$65536,3,FALSE)</f>
        <v>MILLWD</v>
      </c>
      <c r="D128" s="5">
        <v>61845</v>
      </c>
      <c r="E128" s="6" t="str">
        <f>+VLOOKUP(D128,[1]Congest!$A$1:$C$65536,2,FALSE)</f>
        <v>NPX</v>
      </c>
      <c r="F128" s="6" t="str">
        <f>+VLOOKUP(D128,[1]Congest!$A$1:$C$65536,3,FALSE)</f>
        <v>NPX</v>
      </c>
      <c r="G128" s="18">
        <v>30</v>
      </c>
      <c r="H128" s="6">
        <v>500</v>
      </c>
      <c r="I128" s="6">
        <v>250.77</v>
      </c>
      <c r="J128" s="6">
        <f t="shared" ref="J128:J139" si="6">+G128*I128</f>
        <v>7523.1</v>
      </c>
      <c r="L128" s="6">
        <f t="shared" ref="L128:L139" si="7">+SUM(M128:R128)</f>
        <v>3906.9799999999987</v>
      </c>
      <c r="M128" s="6">
        <f>+VLOOKUP($A128,[1]Congest!$A$1:$O$65536,10,FALSE)-+VLOOKUP($D128,[1]Congest!$A$1:$O$65536,10,FALSE)</f>
        <v>476.42999999999938</v>
      </c>
      <c r="N128" s="6">
        <f>+VLOOKUP($A128,[1]Congest!$A$1:$O$65536,11,FALSE)-+VLOOKUP($D128,[1]Congest!$A$1:$O$65536,11,FALSE)</f>
        <v>107.31000000000029</v>
      </c>
      <c r="O128" s="6">
        <f>+VLOOKUP($A128,[1]Congest!$A$1:$O$65536,12,FALSE)-+VLOOKUP($D128,[1]Congest!$A$1:$O$65536,12,FALSE)</f>
        <v>502.67999999999802</v>
      </c>
      <c r="P128" s="6">
        <f>+VLOOKUP($A128,[1]Congest!$A$1:$O$65536,13,FALSE)-+VLOOKUP($D128,[1]Congest!$A$1:$O$65536,13,FALSE)</f>
        <v>670.96000000000072</v>
      </c>
      <c r="Q128" s="6">
        <f>+VLOOKUP($A128,[1]Congest!$A$1:$O$65536,14,FALSE)-+VLOOKUP($D128,[1]Congest!$A$1:$O$65536,14,FALSE)</f>
        <v>1144.5600000000004</v>
      </c>
      <c r="R128" s="6">
        <f>+VLOOKUP($A128,[1]Congest!$A$1:$O$65536,15,FALSE)-+VLOOKUP($D128,[1]Congest!$A$1:$O$65536,15,FALSE)</f>
        <v>1005.04</v>
      </c>
    </row>
    <row r="129" spans="1:18" x14ac:dyDescent="0.2">
      <c r="A129" s="5">
        <v>61760</v>
      </c>
      <c r="B129" s="6" t="str">
        <f>+VLOOKUP(A129,[1]Congest!$A$1:$C$65536,2,FALSE)</f>
        <v>DUNWOD</v>
      </c>
      <c r="C129" s="6" t="str">
        <f>+VLOOKUP(A129,[1]Congest!$A$1:$C$65536,3,FALSE)</f>
        <v>DUNWOD</v>
      </c>
      <c r="D129" s="5">
        <v>24000</v>
      </c>
      <c r="E129" s="6" t="str">
        <f>+VLOOKUP(D129,[1]Congest!$A$1:$C$65536,2,FALSE)</f>
        <v>PLEASANTVLY___LBMP</v>
      </c>
      <c r="F129" s="6" t="str">
        <f>+VLOOKUP(D129,[1]Congest!$A$1:$C$65536,3,FALSE)</f>
        <v>HUD VL</v>
      </c>
      <c r="G129" s="18">
        <v>15</v>
      </c>
      <c r="H129" s="6">
        <v>50</v>
      </c>
      <c r="I129" s="6">
        <v>-20.350000000000364</v>
      </c>
      <c r="J129" s="6">
        <f t="shared" si="6"/>
        <v>-305.25000000000546</v>
      </c>
      <c r="L129" s="6">
        <f t="shared" si="7"/>
        <v>932.0699999999996</v>
      </c>
      <c r="M129" s="6">
        <f>+VLOOKUP($A129,[1]Congest!$A$1:$O$65536,10,FALSE)-+VLOOKUP($D129,[1]Congest!$A$1:$O$65536,10,FALSE)</f>
        <v>62.430000000000746</v>
      </c>
      <c r="N129" s="6">
        <f>+VLOOKUP($A129,[1]Congest!$A$1:$O$65536,11,FALSE)-+VLOOKUP($D129,[1]Congest!$A$1:$O$65536,11,FALSE)</f>
        <v>-222.84000000000003</v>
      </c>
      <c r="O129" s="6">
        <f>+VLOOKUP($A129,[1]Congest!$A$1:$O$65536,12,FALSE)-+VLOOKUP($D129,[1]Congest!$A$1:$O$65536,12,FALSE)</f>
        <v>70.519999999999527</v>
      </c>
      <c r="P129" s="6">
        <f>+VLOOKUP($A129,[1]Congest!$A$1:$O$65536,13,FALSE)-+VLOOKUP($D129,[1]Congest!$A$1:$O$65536,13,FALSE)</f>
        <v>5.1600000000000819</v>
      </c>
      <c r="Q129" s="6">
        <f>+VLOOKUP($A129,[1]Congest!$A$1:$O$65536,14,FALSE)-+VLOOKUP($D129,[1]Congest!$A$1:$O$65536,14,FALSE)</f>
        <v>871.21999999999935</v>
      </c>
      <c r="R129" s="6">
        <f>+VLOOKUP($A129,[1]Congest!$A$1:$O$65536,15,FALSE)-+VLOOKUP($D129,[1]Congest!$A$1:$O$65536,15,FALSE)</f>
        <v>145.57999999999993</v>
      </c>
    </row>
    <row r="130" spans="1:18" x14ac:dyDescent="0.2">
      <c r="A130" s="5">
        <v>61844</v>
      </c>
      <c r="B130" s="6" t="str">
        <f>+VLOOKUP(A130,[1]Congest!$A$1:$C$65536,2,FALSE)</f>
        <v>H Q</v>
      </c>
      <c r="C130" s="6" t="str">
        <f>+VLOOKUP(A130,[1]Congest!$A$1:$C$65536,3,FALSE)</f>
        <v>H Q</v>
      </c>
      <c r="D130" s="5">
        <v>23543</v>
      </c>
      <c r="E130" s="6" t="str">
        <f>+VLOOKUP(D130,[1]Congest!$A$1:$C$65536,2,FALSE)</f>
        <v>KINTIGH____</v>
      </c>
      <c r="F130" s="6" t="str">
        <f>+VLOOKUP(D130,[1]Congest!$A$1:$C$65536,3,FALSE)</f>
        <v>WEST</v>
      </c>
      <c r="G130" s="18">
        <v>15</v>
      </c>
      <c r="H130" s="6">
        <v>611</v>
      </c>
      <c r="I130" s="6">
        <v>535.28</v>
      </c>
      <c r="J130" s="6">
        <f t="shared" si="6"/>
        <v>8029.2</v>
      </c>
      <c r="L130" s="6">
        <f t="shared" si="7"/>
        <v>2097.31</v>
      </c>
      <c r="M130" s="6">
        <f>+VLOOKUP($A130,[1]Congest!$A$1:$O$65536,10,FALSE)-+VLOOKUP($D130,[1]Congest!$A$1:$O$65536,10,FALSE)</f>
        <v>344.2</v>
      </c>
      <c r="N130" s="6">
        <f>+VLOOKUP($A130,[1]Congest!$A$1:$O$65536,11,FALSE)-+VLOOKUP($D130,[1]Congest!$A$1:$O$65536,11,FALSE)</f>
        <v>254.64</v>
      </c>
      <c r="O130" s="6">
        <f>+VLOOKUP($A130,[1]Congest!$A$1:$O$65536,12,FALSE)-+VLOOKUP($D130,[1]Congest!$A$1:$O$65536,12,FALSE)</f>
        <v>376.73000000000013</v>
      </c>
      <c r="P130" s="6">
        <f>+VLOOKUP($A130,[1]Congest!$A$1:$O$65536,13,FALSE)-+VLOOKUP($D130,[1]Congest!$A$1:$O$65536,13,FALSE)</f>
        <v>203.69000000000003</v>
      </c>
      <c r="Q130" s="6">
        <f>+VLOOKUP($A130,[1]Congest!$A$1:$O$65536,14,FALSE)-+VLOOKUP($D130,[1]Congest!$A$1:$O$65536,14,FALSE)</f>
        <v>569.44999999999993</v>
      </c>
      <c r="R130" s="6">
        <f>+VLOOKUP($A130,[1]Congest!$A$1:$O$65536,15,FALSE)-+VLOOKUP($D130,[1]Congest!$A$1:$O$65536,15,FALSE)</f>
        <v>348.6</v>
      </c>
    </row>
    <row r="131" spans="1:18" x14ac:dyDescent="0.2">
      <c r="A131" s="5">
        <v>61844</v>
      </c>
      <c r="B131" s="6" t="str">
        <f>+VLOOKUP(A131,[1]Congest!$A$1:$C$65536,2,FALSE)</f>
        <v>H Q</v>
      </c>
      <c r="C131" s="6" t="str">
        <f>+VLOOKUP(A131,[1]Congest!$A$1:$C$65536,3,FALSE)</f>
        <v>H Q</v>
      </c>
      <c r="D131" s="5">
        <v>23778</v>
      </c>
      <c r="E131" s="6" t="str">
        <f>+VLOOKUP(D131,[1]Congest!$A$1:$C$65536,2,FALSE)</f>
        <v>GLEN PARK____</v>
      </c>
      <c r="F131" s="6" t="str">
        <f>+VLOOKUP(D131,[1]Congest!$A$1:$C$65536,3,FALSE)</f>
        <v>MHK VL</v>
      </c>
      <c r="G131" s="18">
        <v>30</v>
      </c>
      <c r="H131" s="6">
        <v>429</v>
      </c>
      <c r="I131" s="6">
        <v>217.82</v>
      </c>
      <c r="J131" s="6">
        <f t="shared" si="6"/>
        <v>6534.5999999999995</v>
      </c>
      <c r="L131" s="6">
        <f t="shared" si="7"/>
        <v>1217.97</v>
      </c>
      <c r="M131" s="6">
        <f>+VLOOKUP($A131,[1]Congest!$A$1:$O$65536,10,FALSE)-+VLOOKUP($D131,[1]Congest!$A$1:$O$65536,10,FALSE)</f>
        <v>141.9</v>
      </c>
      <c r="N131" s="6">
        <f>+VLOOKUP($A131,[1]Congest!$A$1:$O$65536,11,FALSE)-+VLOOKUP($D131,[1]Congest!$A$1:$O$65536,11,FALSE)</f>
        <v>190.47000000000003</v>
      </c>
      <c r="O131" s="6">
        <f>+VLOOKUP($A131,[1]Congest!$A$1:$O$65536,12,FALSE)-+VLOOKUP($D131,[1]Congest!$A$1:$O$65536,12,FALSE)</f>
        <v>141.64000000000001</v>
      </c>
      <c r="P131" s="6">
        <f>+VLOOKUP($A131,[1]Congest!$A$1:$O$65536,13,FALSE)-+VLOOKUP($D131,[1]Congest!$A$1:$O$65536,13,FALSE)</f>
        <v>68.240000000000009</v>
      </c>
      <c r="Q131" s="6">
        <f>+VLOOKUP($A131,[1]Congest!$A$1:$O$65536,14,FALSE)-+VLOOKUP($D131,[1]Congest!$A$1:$O$65536,14,FALSE)</f>
        <v>384.69000000000005</v>
      </c>
      <c r="R131" s="6">
        <f>+VLOOKUP($A131,[1]Congest!$A$1:$O$65536,15,FALSE)-+VLOOKUP($D131,[1]Congest!$A$1:$O$65536,15,FALSE)</f>
        <v>291.03000000000003</v>
      </c>
    </row>
    <row r="132" spans="1:18" x14ac:dyDescent="0.2">
      <c r="A132" s="5">
        <v>61844</v>
      </c>
      <c r="B132" s="6" t="str">
        <f>+VLOOKUP(A132,[1]Congest!$A$1:$C$65536,2,FALSE)</f>
        <v>H Q</v>
      </c>
      <c r="C132" s="6" t="str">
        <f>+VLOOKUP(A132,[1]Congest!$A$1:$C$65536,3,FALSE)</f>
        <v>H Q</v>
      </c>
      <c r="D132" s="5">
        <v>23811</v>
      </c>
      <c r="E132" s="6" t="str">
        <f>+VLOOKUP(D132,[1]Congest!$A$1:$C$65536,2,FALSE)</f>
        <v>NEG WEST___LANCASTR</v>
      </c>
      <c r="F132" s="6" t="str">
        <f>+VLOOKUP(D132,[1]Congest!$A$1:$C$65536,3,FALSE)</f>
        <v>WEST</v>
      </c>
      <c r="G132" s="18">
        <v>15</v>
      </c>
      <c r="H132" s="6">
        <v>703</v>
      </c>
      <c r="I132" s="6">
        <v>657.12</v>
      </c>
      <c r="J132" s="6">
        <f t="shared" si="6"/>
        <v>9856.7999999999993</v>
      </c>
      <c r="L132" s="6">
        <f t="shared" si="7"/>
        <v>2565.3500000000004</v>
      </c>
      <c r="M132" s="6">
        <f>+VLOOKUP($A132,[1]Congest!$A$1:$O$65536,10,FALSE)-+VLOOKUP($D132,[1]Congest!$A$1:$O$65536,10,FALSE)</f>
        <v>454.62</v>
      </c>
      <c r="N132" s="6">
        <f>+VLOOKUP($A132,[1]Congest!$A$1:$O$65536,11,FALSE)-+VLOOKUP($D132,[1]Congest!$A$1:$O$65536,11,FALSE)</f>
        <v>268.42</v>
      </c>
      <c r="O132" s="6">
        <f>+VLOOKUP($A132,[1]Congest!$A$1:$O$65536,12,FALSE)-+VLOOKUP($D132,[1]Congest!$A$1:$O$65536,12,FALSE)</f>
        <v>511.96000000000004</v>
      </c>
      <c r="P132" s="6">
        <f>+VLOOKUP($A132,[1]Congest!$A$1:$O$65536,13,FALSE)-+VLOOKUP($D132,[1]Congest!$A$1:$O$65536,13,FALSE)</f>
        <v>282.89000000000004</v>
      </c>
      <c r="Q132" s="6">
        <f>+VLOOKUP($A132,[1]Congest!$A$1:$O$65536,14,FALSE)-+VLOOKUP($D132,[1]Congest!$A$1:$O$65536,14,FALSE)</f>
        <v>672.43000000000006</v>
      </c>
      <c r="R132" s="6">
        <f>+VLOOKUP($A132,[1]Congest!$A$1:$O$65536,15,FALSE)-+VLOOKUP($D132,[1]Congest!$A$1:$O$65536,15,FALSE)</f>
        <v>375.03</v>
      </c>
    </row>
    <row r="133" spans="1:18" x14ac:dyDescent="0.2">
      <c r="A133" s="5">
        <v>61844</v>
      </c>
      <c r="B133" s="6" t="str">
        <f>+VLOOKUP(A133,[1]Congest!$A$1:$C$65536,2,FALSE)</f>
        <v>H Q</v>
      </c>
      <c r="C133" s="6" t="str">
        <f>+VLOOKUP(A133,[1]Congest!$A$1:$C$65536,3,FALSE)</f>
        <v>H Q</v>
      </c>
      <c r="D133" s="5">
        <v>23914</v>
      </c>
      <c r="E133" s="6" t="str">
        <f>+VLOOKUP(D133,[1]Congest!$A$1:$C$65536,2,FALSE)</f>
        <v>RUSSELL___STATION</v>
      </c>
      <c r="F133" s="6" t="str">
        <f>+VLOOKUP(D133,[1]Congest!$A$1:$C$65536,3,FALSE)</f>
        <v>GENESE</v>
      </c>
      <c r="G133" s="18">
        <v>15</v>
      </c>
      <c r="H133" s="6">
        <v>703</v>
      </c>
      <c r="I133" s="6">
        <v>520.59</v>
      </c>
      <c r="J133" s="6">
        <f t="shared" si="6"/>
        <v>7808.85</v>
      </c>
      <c r="L133" s="6">
        <f t="shared" si="7"/>
        <v>2017.2600000000002</v>
      </c>
      <c r="M133" s="6">
        <f>+VLOOKUP($A133,[1]Congest!$A$1:$O$65536,10,FALSE)-+VLOOKUP($D133,[1]Congest!$A$1:$O$65536,10,FALSE)</f>
        <v>324.27999999999997</v>
      </c>
      <c r="N133" s="6">
        <f>+VLOOKUP($A133,[1]Congest!$A$1:$O$65536,11,FALSE)-+VLOOKUP($D133,[1]Congest!$A$1:$O$65536,11,FALSE)</f>
        <v>253.86</v>
      </c>
      <c r="O133" s="6">
        <f>+VLOOKUP($A133,[1]Congest!$A$1:$O$65536,12,FALSE)-+VLOOKUP($D133,[1]Congest!$A$1:$O$65536,12,FALSE)</f>
        <v>351.88000000000005</v>
      </c>
      <c r="P133" s="6">
        <f>+VLOOKUP($A133,[1]Congest!$A$1:$O$65536,13,FALSE)-+VLOOKUP($D133,[1]Congest!$A$1:$O$65536,13,FALSE)</f>
        <v>189.70000000000002</v>
      </c>
      <c r="Q133" s="6">
        <f>+VLOOKUP($A133,[1]Congest!$A$1:$O$65536,14,FALSE)-+VLOOKUP($D133,[1]Congest!$A$1:$O$65536,14,FALSE)</f>
        <v>553.94000000000005</v>
      </c>
      <c r="R133" s="6">
        <f>+VLOOKUP($A133,[1]Congest!$A$1:$O$65536,15,FALSE)-+VLOOKUP($D133,[1]Congest!$A$1:$O$65536,15,FALSE)</f>
        <v>343.6</v>
      </c>
    </row>
    <row r="134" spans="1:18" x14ac:dyDescent="0.2">
      <c r="A134" s="5">
        <v>61844</v>
      </c>
      <c r="B134" s="6" t="str">
        <f>+VLOOKUP(A134,[1]Congest!$A$1:$C$65536,2,FALSE)</f>
        <v>H Q</v>
      </c>
      <c r="C134" s="6" t="str">
        <f>+VLOOKUP(A134,[1]Congest!$A$1:$C$65536,3,FALSE)</f>
        <v>H Q</v>
      </c>
      <c r="D134" s="5">
        <v>24008</v>
      </c>
      <c r="E134" s="6" t="str">
        <f>+VLOOKUP(D134,[1]Congest!$A$1:$C$65536,2,FALSE)</f>
        <v>NYISO_LBMP_REFERENCE</v>
      </c>
      <c r="F134" s="6" t="str">
        <f>+VLOOKUP(D134,[1]Congest!$A$1:$C$65536,3,FALSE)</f>
        <v>MHK VL</v>
      </c>
      <c r="G134" s="18">
        <v>15</v>
      </c>
      <c r="H134" s="6">
        <v>150</v>
      </c>
      <c r="I134" s="6">
        <v>70.180000000000007</v>
      </c>
      <c r="J134" s="6">
        <f t="shared" si="6"/>
        <v>1052.7</v>
      </c>
      <c r="L134" s="6">
        <f t="shared" si="7"/>
        <v>850.26</v>
      </c>
      <c r="M134" s="6">
        <f>+VLOOKUP($A134,[1]Congest!$A$1:$O$65536,10,FALSE)-+VLOOKUP($D134,[1]Congest!$A$1:$O$65536,10,FALSE)</f>
        <v>63.15</v>
      </c>
      <c r="N134" s="6">
        <f>+VLOOKUP($A134,[1]Congest!$A$1:$O$65536,11,FALSE)-+VLOOKUP($D134,[1]Congest!$A$1:$O$65536,11,FALSE)</f>
        <v>137.68</v>
      </c>
      <c r="O134" s="6">
        <f>+VLOOKUP($A134,[1]Congest!$A$1:$O$65536,12,FALSE)-+VLOOKUP($D134,[1]Congest!$A$1:$O$65536,12,FALSE)</f>
        <v>37.059999999999981</v>
      </c>
      <c r="P134" s="6">
        <f>+VLOOKUP($A134,[1]Congest!$A$1:$O$65536,13,FALSE)-+VLOOKUP($D134,[1]Congest!$A$1:$O$65536,13,FALSE)</f>
        <v>5.0199999999999996</v>
      </c>
      <c r="Q134" s="6">
        <f>+VLOOKUP($A134,[1]Congest!$A$1:$O$65536,14,FALSE)-+VLOOKUP($D134,[1]Congest!$A$1:$O$65536,14,FALSE)</f>
        <v>319.54000000000002</v>
      </c>
      <c r="R134" s="6">
        <f>+VLOOKUP($A134,[1]Congest!$A$1:$O$65536,15,FALSE)-+VLOOKUP($D134,[1]Congest!$A$1:$O$65536,15,FALSE)</f>
        <v>287.81</v>
      </c>
    </row>
    <row r="135" spans="1:18" x14ac:dyDescent="0.2">
      <c r="A135" s="5">
        <v>61844</v>
      </c>
      <c r="B135" s="6" t="str">
        <f>+VLOOKUP(A135,[1]Congest!$A$1:$C$65536,2,FALSE)</f>
        <v>H Q</v>
      </c>
      <c r="C135" s="6" t="str">
        <f>+VLOOKUP(A135,[1]Congest!$A$1:$C$65536,3,FALSE)</f>
        <v>H Q</v>
      </c>
      <c r="D135" s="5">
        <v>24049</v>
      </c>
      <c r="E135" s="6" t="str">
        <f>+VLOOKUP(D135,[1]Congest!$A$1:$C$65536,2,FALSE)</f>
        <v>WEST CANADA___HYD</v>
      </c>
      <c r="F135" s="6" t="str">
        <f>+VLOOKUP(D135,[1]Congest!$A$1:$C$65536,3,FALSE)</f>
        <v>MHK VL</v>
      </c>
      <c r="G135" s="18">
        <v>30</v>
      </c>
      <c r="H135" s="6">
        <v>100</v>
      </c>
      <c r="I135" s="6">
        <v>-69.03</v>
      </c>
      <c r="J135" s="6">
        <f t="shared" si="6"/>
        <v>-2070.9</v>
      </c>
      <c r="L135" s="6">
        <f t="shared" si="7"/>
        <v>641.69000000000005</v>
      </c>
      <c r="M135" s="6">
        <f>+VLOOKUP($A135,[1]Congest!$A$1:$O$65536,10,FALSE)-+VLOOKUP($D135,[1]Congest!$A$1:$O$65536,10,FALSE)</f>
        <v>1.7199999999999918</v>
      </c>
      <c r="N135" s="6">
        <f>+VLOOKUP($A135,[1]Congest!$A$1:$O$65536,11,FALSE)-+VLOOKUP($D135,[1]Congest!$A$1:$O$65536,11,FALSE)</f>
        <v>125.60000000000001</v>
      </c>
      <c r="O135" s="6">
        <f>+VLOOKUP($A135,[1]Congest!$A$1:$O$65536,12,FALSE)-+VLOOKUP($D135,[1]Congest!$A$1:$O$65536,12,FALSE)</f>
        <v>-7.2100000000000009</v>
      </c>
      <c r="P135" s="6">
        <f>+VLOOKUP($A135,[1]Congest!$A$1:$O$65536,13,FALSE)-+VLOOKUP($D135,[1]Congest!$A$1:$O$65536,13,FALSE)</f>
        <v>-33.03</v>
      </c>
      <c r="Q135" s="6">
        <f>+VLOOKUP($A135,[1]Congest!$A$1:$O$65536,14,FALSE)-+VLOOKUP($D135,[1]Congest!$A$1:$O$65536,14,FALSE)</f>
        <v>275.51</v>
      </c>
      <c r="R135" s="6">
        <f>+VLOOKUP($A135,[1]Congest!$A$1:$O$65536,15,FALSE)-+VLOOKUP($D135,[1]Congest!$A$1:$O$65536,15,FALSE)</f>
        <v>279.10000000000002</v>
      </c>
    </row>
    <row r="136" spans="1:18" x14ac:dyDescent="0.2">
      <c r="A136" s="5">
        <v>61844</v>
      </c>
      <c r="B136" s="6" t="str">
        <f>+VLOOKUP(A136,[1]Congest!$A$1:$C$65536,2,FALSE)</f>
        <v>H Q</v>
      </c>
      <c r="C136" s="6" t="str">
        <f>+VLOOKUP(A136,[1]Congest!$A$1:$C$65536,3,FALSE)</f>
        <v>H Q</v>
      </c>
      <c r="D136" s="5">
        <v>61753</v>
      </c>
      <c r="E136" s="6" t="str">
        <f>+VLOOKUP(D136,[1]Congest!$A$1:$C$65536,2,FALSE)</f>
        <v>GENESE</v>
      </c>
      <c r="F136" s="6" t="str">
        <f>+VLOOKUP(D136,[1]Congest!$A$1:$C$65536,3,FALSE)</f>
        <v>GENESE</v>
      </c>
      <c r="G136" s="18">
        <v>15</v>
      </c>
      <c r="H136" s="6">
        <v>651</v>
      </c>
      <c r="I136" s="6">
        <v>532.72</v>
      </c>
      <c r="J136" s="6">
        <f t="shared" si="6"/>
        <v>7990.8</v>
      </c>
      <c r="L136" s="6">
        <f t="shared" si="7"/>
        <v>2065.6</v>
      </c>
      <c r="M136" s="6">
        <f>+VLOOKUP($A136,[1]Congest!$A$1:$O$65536,10,FALSE)-+VLOOKUP($D136,[1]Congest!$A$1:$O$65536,10,FALSE)</f>
        <v>335.43999999999994</v>
      </c>
      <c r="N136" s="6">
        <f>+VLOOKUP($A136,[1]Congest!$A$1:$O$65536,11,FALSE)-+VLOOKUP($D136,[1]Congest!$A$1:$O$65536,11,FALSE)</f>
        <v>255.16</v>
      </c>
      <c r="O136" s="6">
        <f>+VLOOKUP($A136,[1]Congest!$A$1:$O$65536,12,FALSE)-+VLOOKUP($D136,[1]Congest!$A$1:$O$65536,12,FALSE)</f>
        <v>366.21</v>
      </c>
      <c r="P136" s="6">
        <f>+VLOOKUP($A136,[1]Congest!$A$1:$O$65536,13,FALSE)-+VLOOKUP($D136,[1]Congest!$A$1:$O$65536,13,FALSE)</f>
        <v>198.43999999999997</v>
      </c>
      <c r="Q136" s="6">
        <f>+VLOOKUP($A136,[1]Congest!$A$1:$O$65536,14,FALSE)-+VLOOKUP($D136,[1]Congest!$A$1:$O$65536,14,FALSE)</f>
        <v>563.94000000000005</v>
      </c>
      <c r="R136" s="6">
        <f>+VLOOKUP($A136,[1]Congest!$A$1:$O$65536,15,FALSE)-+VLOOKUP($D136,[1]Congest!$A$1:$O$65536,15,FALSE)</f>
        <v>346.40999999999997</v>
      </c>
    </row>
    <row r="137" spans="1:18" x14ac:dyDescent="0.2">
      <c r="A137" s="5">
        <v>61847</v>
      </c>
      <c r="B137" s="6" t="str">
        <f>+VLOOKUP(A137,[1]Congest!$A$1:$C$65536,2,FALSE)</f>
        <v>PJM</v>
      </c>
      <c r="C137" s="6" t="str">
        <f>+VLOOKUP(A137,[1]Congest!$A$1:$C$65536,3,FALSE)</f>
        <v>PJM</v>
      </c>
      <c r="D137" s="5">
        <v>23564</v>
      </c>
      <c r="E137" s="6" t="str">
        <f>+VLOOKUP(D137,[1]Congest!$A$1:$C$65536,2,FALSE)</f>
        <v>DUNKIRK___2</v>
      </c>
      <c r="F137" s="6" t="str">
        <f>+VLOOKUP(D137,[1]Congest!$A$1:$C$65536,3,FALSE)</f>
        <v>WEST</v>
      </c>
      <c r="G137" s="18">
        <v>15</v>
      </c>
      <c r="H137" s="6">
        <v>794</v>
      </c>
      <c r="I137" s="6">
        <v>710.02</v>
      </c>
      <c r="J137" s="6">
        <f t="shared" si="6"/>
        <v>10650.3</v>
      </c>
      <c r="L137" s="6">
        <f t="shared" si="7"/>
        <v>8768.56</v>
      </c>
      <c r="M137" s="6">
        <f>+VLOOKUP($A137,[1]Congest!$A$1:$O$65536,10,FALSE)-+VLOOKUP($D137,[1]Congest!$A$1:$O$65536,10,FALSE)</f>
        <v>6078.5999999999995</v>
      </c>
      <c r="N137" s="6">
        <f>+VLOOKUP($A137,[1]Congest!$A$1:$O$65536,11,FALSE)-+VLOOKUP($D137,[1]Congest!$A$1:$O$65536,11,FALSE)</f>
        <v>1186.9900000000002</v>
      </c>
      <c r="O137" s="6">
        <f>+VLOOKUP($A137,[1]Congest!$A$1:$O$65536,12,FALSE)-+VLOOKUP($D137,[1]Congest!$A$1:$O$65536,12,FALSE)</f>
        <v>581.72999999999979</v>
      </c>
      <c r="P137" s="6">
        <f>+VLOOKUP($A137,[1]Congest!$A$1:$O$65536,13,FALSE)-+VLOOKUP($D137,[1]Congest!$A$1:$O$65536,13,FALSE)</f>
        <v>797.11999999999989</v>
      </c>
      <c r="Q137" s="6">
        <f>+VLOOKUP($A137,[1]Congest!$A$1:$O$65536,14,FALSE)-+VLOOKUP($D137,[1]Congest!$A$1:$O$65536,14,FALSE)</f>
        <v>52.509999999999991</v>
      </c>
      <c r="R137" s="6">
        <f>+VLOOKUP($A137,[1]Congest!$A$1:$O$65536,15,FALSE)-+VLOOKUP($D137,[1]Congest!$A$1:$O$65536,15,FALSE)</f>
        <v>71.609999999999985</v>
      </c>
    </row>
    <row r="138" spans="1:18" x14ac:dyDescent="0.2">
      <c r="A138" s="5">
        <v>61847</v>
      </c>
      <c r="B138" s="6" t="str">
        <f>+VLOOKUP(A138,[1]Congest!$A$1:$C$65536,2,FALSE)</f>
        <v>PJM</v>
      </c>
      <c r="C138" s="6" t="str">
        <f>+VLOOKUP(A138,[1]Congest!$A$1:$C$65536,3,FALSE)</f>
        <v>PJM</v>
      </c>
      <c r="D138" s="5">
        <v>23901</v>
      </c>
      <c r="E138" s="6" t="str">
        <f>+VLOOKUP(D138,[1]Congest!$A$1:$C$65536,2,FALSE)</f>
        <v>NORTHERN_CONS_POWER</v>
      </c>
      <c r="F138" s="6" t="str">
        <f>+VLOOKUP(D138,[1]Congest!$A$1:$C$65536,3,FALSE)</f>
        <v>WEST</v>
      </c>
      <c r="G138" s="18">
        <v>30</v>
      </c>
      <c r="H138" s="6">
        <v>964</v>
      </c>
      <c r="I138" s="6">
        <v>499.4</v>
      </c>
      <c r="J138" s="6">
        <f t="shared" si="6"/>
        <v>14982</v>
      </c>
      <c r="L138" s="6">
        <f t="shared" si="7"/>
        <v>9002.1299999999992</v>
      </c>
      <c r="M138" s="6">
        <f>+VLOOKUP($A138,[1]Congest!$A$1:$O$65536,10,FALSE)-+VLOOKUP($D138,[1]Congest!$A$1:$O$65536,10,FALSE)</f>
        <v>6133.9599999999991</v>
      </c>
      <c r="N138" s="6">
        <f>+VLOOKUP($A138,[1]Congest!$A$1:$O$65536,11,FALSE)-+VLOOKUP($D138,[1]Congest!$A$1:$O$65536,11,FALSE)</f>
        <v>1194.0300000000002</v>
      </c>
      <c r="O138" s="6">
        <f>+VLOOKUP($A138,[1]Congest!$A$1:$O$65536,12,FALSE)-+VLOOKUP($D138,[1]Congest!$A$1:$O$65536,12,FALSE)</f>
        <v>650.0899999999998</v>
      </c>
      <c r="P138" s="6">
        <f>+VLOOKUP($A138,[1]Congest!$A$1:$O$65536,13,FALSE)-+VLOOKUP($D138,[1]Congest!$A$1:$O$65536,13,FALSE)</f>
        <v>837.17000000000007</v>
      </c>
      <c r="Q138" s="6">
        <f>+VLOOKUP($A138,[1]Congest!$A$1:$O$65536,14,FALSE)-+VLOOKUP($D138,[1]Congest!$A$1:$O$65536,14,FALSE)</f>
        <v>101.91999999999996</v>
      </c>
      <c r="R138" s="6">
        <f>+VLOOKUP($A138,[1]Congest!$A$1:$O$65536,15,FALSE)-+VLOOKUP($D138,[1]Congest!$A$1:$O$65536,15,FALSE)</f>
        <v>84.960000000000008</v>
      </c>
    </row>
    <row r="139" spans="1:18" x14ac:dyDescent="0.2">
      <c r="A139" s="5">
        <v>61847</v>
      </c>
      <c r="B139" s="6" t="str">
        <f>+VLOOKUP(A139,[1]Congest!$A$1:$C$65536,2,FALSE)</f>
        <v>PJM</v>
      </c>
      <c r="C139" s="6" t="str">
        <f>+VLOOKUP(A139,[1]Congest!$A$1:$C$65536,3,FALSE)</f>
        <v>PJM</v>
      </c>
      <c r="D139" s="5">
        <v>61752</v>
      </c>
      <c r="E139" s="6" t="str">
        <f>+VLOOKUP(D139,[1]Congest!$A$1:$C$65536,2,FALSE)</f>
        <v>WEST</v>
      </c>
      <c r="F139" s="6" t="str">
        <f>+VLOOKUP(D139,[1]Congest!$A$1:$C$65536,3,FALSE)</f>
        <v>WEST</v>
      </c>
      <c r="G139" s="18">
        <v>15</v>
      </c>
      <c r="H139" s="6">
        <v>503</v>
      </c>
      <c r="I139" s="6">
        <v>434.4</v>
      </c>
      <c r="J139" s="6">
        <f t="shared" si="6"/>
        <v>6516</v>
      </c>
      <c r="L139" s="6">
        <f t="shared" si="7"/>
        <v>8574.7299999999977</v>
      </c>
      <c r="M139" s="6">
        <f>+VLOOKUP($A139,[1]Congest!$A$1:$O$65536,10,FALSE)-+VLOOKUP($D139,[1]Congest!$A$1:$O$65536,10,FALSE)</f>
        <v>6032.3099999999995</v>
      </c>
      <c r="N139" s="6">
        <f>+VLOOKUP($A139,[1]Congest!$A$1:$O$65536,11,FALSE)-+VLOOKUP($D139,[1]Congest!$A$1:$O$65536,11,FALSE)</f>
        <v>1181.0000000000002</v>
      </c>
      <c r="O139" s="6">
        <f>+VLOOKUP($A139,[1]Congest!$A$1:$O$65536,12,FALSE)-+VLOOKUP($D139,[1]Congest!$A$1:$O$65536,12,FALSE)</f>
        <v>525.5</v>
      </c>
      <c r="P139" s="6">
        <f>+VLOOKUP($A139,[1]Congest!$A$1:$O$65536,13,FALSE)-+VLOOKUP($D139,[1]Congest!$A$1:$O$65536,13,FALSE)</f>
        <v>765.04</v>
      </c>
      <c r="Q139" s="6">
        <f>+VLOOKUP($A139,[1]Congest!$A$1:$O$65536,14,FALSE)-+VLOOKUP($D139,[1]Congest!$A$1:$O$65536,14,FALSE)</f>
        <v>10.149999999999977</v>
      </c>
      <c r="R139" s="6">
        <f>+VLOOKUP($A139,[1]Congest!$A$1:$O$65536,15,FALSE)-+VLOOKUP($D139,[1]Congest!$A$1:$O$65536,15,FALSE)</f>
        <v>60.729999999999976</v>
      </c>
    </row>
    <row r="140" spans="1:18" x14ac:dyDescent="0.2">
      <c r="B140" s="6"/>
      <c r="C140" s="6"/>
      <c r="E140" s="6"/>
      <c r="F140" s="6"/>
      <c r="G140" s="18"/>
      <c r="H140" s="6"/>
      <c r="I140" s="13" t="s">
        <v>6</v>
      </c>
      <c r="J140" s="13">
        <f>+SUM(J89:J139)</f>
        <v>37780.599999999868</v>
      </c>
      <c r="L140" s="6">
        <f>+SUMPRODUCT(G89:G139,L89:L139)</f>
        <v>1635283.9699999995</v>
      </c>
    </row>
    <row r="141" spans="1:18" x14ac:dyDescent="0.2">
      <c r="B141" s="6"/>
      <c r="C141" s="6"/>
      <c r="E141" s="6"/>
      <c r="F141" s="6"/>
      <c r="G141" s="18"/>
      <c r="H141" s="6"/>
      <c r="I141" s="13"/>
      <c r="J141" s="13"/>
      <c r="L141" s="6"/>
    </row>
    <row r="142" spans="1:18" x14ac:dyDescent="0.2">
      <c r="A142" s="11" t="s">
        <v>113</v>
      </c>
    </row>
    <row r="143" spans="1:18" s="19" customFormat="1" x14ac:dyDescent="0.2">
      <c r="A143" s="19" t="s">
        <v>0</v>
      </c>
      <c r="B143" s="13"/>
      <c r="C143" s="13"/>
      <c r="D143" s="19" t="s">
        <v>1</v>
      </c>
      <c r="E143" s="13"/>
      <c r="F143" s="13"/>
      <c r="G143" s="35" t="s">
        <v>2</v>
      </c>
      <c r="H143" s="13" t="s">
        <v>3</v>
      </c>
      <c r="I143" s="13" t="s">
        <v>4</v>
      </c>
      <c r="J143" s="13" t="s">
        <v>5</v>
      </c>
      <c r="K143" s="20"/>
      <c r="L143" s="13" t="s">
        <v>7</v>
      </c>
    </row>
    <row r="144" spans="1:18" x14ac:dyDescent="0.2">
      <c r="A144" s="5">
        <v>23518</v>
      </c>
      <c r="B144" s="6" t="str">
        <f>+VLOOKUP(A144,[1]Congest!$A$1:$C$65536,2,FALSE)</f>
        <v>ASTORIA___5</v>
      </c>
      <c r="C144" s="6" t="str">
        <f>+VLOOKUP(A144,[1]Congest!$A$1:$C$65536,3,FALSE)</f>
        <v>N.Y.C.</v>
      </c>
      <c r="D144" s="5">
        <v>23534</v>
      </c>
      <c r="E144" s="6" t="str">
        <f>+VLOOKUP(D144,[1]Congest!$A$1:$C$65536,2,FALSE)</f>
        <v>RAVENSWOOD___2</v>
      </c>
      <c r="F144" s="6" t="str">
        <f>+VLOOKUP(D144,[1]Congest!$A$1:$C$65536,3,FALSE)</f>
        <v>N.Y.C.</v>
      </c>
      <c r="G144" s="5">
        <v>7</v>
      </c>
      <c r="H144" s="6">
        <v>185</v>
      </c>
      <c r="I144" s="6">
        <v>185</v>
      </c>
      <c r="J144" s="6">
        <f>+G144*I144</f>
        <v>1295</v>
      </c>
      <c r="L144" s="6">
        <f>+SUM(M144:R144)</f>
        <v>1488.5500000000006</v>
      </c>
      <c r="M144" s="6">
        <f>+VLOOKUP($A144,[1]Congest!$A$1:$O$65536,10,FALSE)-+VLOOKUP($D144,[1]Congest!$A$1:$O$65536,10,FALSE)</f>
        <v>64.0300000000002</v>
      </c>
      <c r="N144" s="6">
        <f>+VLOOKUP($A144,[1]Congest!$A$1:$O$65536,11,FALSE)-+VLOOKUP($D144,[1]Congest!$A$1:$O$65536,11,FALSE)</f>
        <v>699.89999999999964</v>
      </c>
      <c r="O144" s="6">
        <f>+VLOOKUP($A144,[1]Congest!$A$1:$O$65536,12,FALSE)-+VLOOKUP($D144,[1]Congest!$A$1:$O$65536,12,FALSE)</f>
        <v>52.770000000000437</v>
      </c>
      <c r="P144" s="6">
        <f>+VLOOKUP($A144,[1]Congest!$A$1:$O$65536,13,FALSE)-+VLOOKUP($D144,[1]Congest!$A$1:$O$65536,13,FALSE)</f>
        <v>616.92000000000007</v>
      </c>
      <c r="Q144" s="6">
        <f>+VLOOKUP($A144,[1]Congest!$A$1:$O$65536,14,FALSE)-+VLOOKUP($D144,[1]Congest!$A$1:$O$65536,14,FALSE)</f>
        <v>54.930000000000291</v>
      </c>
      <c r="R144" s="6">
        <f>+VLOOKUP($A144,[1]Congest!$A$1:$O$65536,15,FALSE)-+VLOOKUP($D144,[1]Congest!$A$1:$O$65536,15,FALSE)</f>
        <v>0</v>
      </c>
    </row>
    <row r="145" spans="1:18" x14ac:dyDescent="0.2">
      <c r="A145" s="5">
        <v>23535</v>
      </c>
      <c r="B145" s="6" t="str">
        <f>+VLOOKUP(A145,[1]Congest!$A$1:$C$65536,2,FALSE)</f>
        <v>RAVENSWOOD___3</v>
      </c>
      <c r="C145" s="6" t="str">
        <f>+VLOOKUP(A145,[1]Congest!$A$1:$C$65536,3,FALSE)</f>
        <v>N.Y.C.</v>
      </c>
      <c r="D145" s="5">
        <v>23524</v>
      </c>
      <c r="E145" s="6" t="str">
        <f>+VLOOKUP(D145,[1]Congest!$A$1:$C$65536,2,FALSE)</f>
        <v>EAST RIVER___7</v>
      </c>
      <c r="F145" s="6" t="str">
        <f>+VLOOKUP(D145,[1]Congest!$A$1:$C$65536,3,FALSE)</f>
        <v>N.Y.C.</v>
      </c>
      <c r="G145" s="5">
        <v>29</v>
      </c>
      <c r="H145" s="6">
        <v>100</v>
      </c>
      <c r="I145" s="6">
        <v>100</v>
      </c>
      <c r="J145" s="6">
        <f t="shared" ref="J145:J193" si="8">+G145*I145</f>
        <v>2900</v>
      </c>
      <c r="L145" s="6">
        <f t="shared" ref="L145:L193" si="9">+SUM(M145:R145)</f>
        <v>2300.2999999999984</v>
      </c>
      <c r="M145" s="6">
        <f>+VLOOKUP($A145,[1]Congest!$A$1:$O$65536,10,FALSE)-+VLOOKUP($D145,[1]Congest!$A$1:$O$65536,10,FALSE)</f>
        <v>3.7900000000004184</v>
      </c>
      <c r="N145" s="6">
        <f>+VLOOKUP($A145,[1]Congest!$A$1:$O$65536,11,FALSE)-+VLOOKUP($D145,[1]Congest!$A$1:$O$65536,11,FALSE)</f>
        <v>61.029999999999973</v>
      </c>
      <c r="O145" s="6">
        <f>+VLOOKUP($A145,[1]Congest!$A$1:$O$65536,12,FALSE)-+VLOOKUP($D145,[1]Congest!$A$1:$O$65536,12,FALSE)</f>
        <v>1289.1300000000006</v>
      </c>
      <c r="P145" s="6">
        <f>+VLOOKUP($A145,[1]Congest!$A$1:$O$65536,13,FALSE)-+VLOOKUP($D145,[1]Congest!$A$1:$O$65536,13,FALSE)</f>
        <v>-84.400000000000546</v>
      </c>
      <c r="Q145" s="6">
        <f>+VLOOKUP($A145,[1]Congest!$A$1:$O$65536,14,FALSE)-+VLOOKUP($D145,[1]Congest!$A$1:$O$65536,14,FALSE)</f>
        <v>85.699999999997999</v>
      </c>
      <c r="R145" s="6">
        <f>+VLOOKUP($A145,[1]Congest!$A$1:$O$65536,15,FALSE)-+VLOOKUP($D145,[1]Congest!$A$1:$O$65536,15,FALSE)</f>
        <v>945.05000000000018</v>
      </c>
    </row>
    <row r="146" spans="1:18" x14ac:dyDescent="0.2">
      <c r="A146" s="5">
        <v>23535</v>
      </c>
      <c r="B146" s="6" t="str">
        <f>+VLOOKUP(A146,[1]Congest!$A$1:$C$65536,2,FALSE)</f>
        <v>RAVENSWOOD___3</v>
      </c>
      <c r="C146" s="6" t="str">
        <f>+VLOOKUP(A146,[1]Congest!$A$1:$C$65536,3,FALSE)</f>
        <v>N.Y.C.</v>
      </c>
      <c r="D146" s="5">
        <v>23540</v>
      </c>
      <c r="E146" s="6" t="str">
        <f>+VLOOKUP(D146,[1]Congest!$A$1:$C$65536,2,FALSE)</f>
        <v>HUDSON AVE_GT_4</v>
      </c>
      <c r="F146" s="6" t="str">
        <f>+VLOOKUP(D146,[1]Congest!$A$1:$C$65536,3,FALSE)</f>
        <v>N.Y.C.</v>
      </c>
      <c r="G146" s="5">
        <v>30</v>
      </c>
      <c r="H146" s="6">
        <v>100</v>
      </c>
      <c r="I146" s="6">
        <v>-776.28000000000065</v>
      </c>
      <c r="J146" s="6">
        <f t="shared" si="8"/>
        <v>-23288.40000000002</v>
      </c>
      <c r="L146" s="6">
        <f t="shared" si="9"/>
        <v>1091.1499999999971</v>
      </c>
      <c r="M146" s="6">
        <f>+VLOOKUP($A146,[1]Congest!$A$1:$O$65536,10,FALSE)-+VLOOKUP($D146,[1]Congest!$A$1:$O$65536,10,FALSE)</f>
        <v>3.8400000000001455</v>
      </c>
      <c r="N146" s="6">
        <f>+VLOOKUP($A146,[1]Congest!$A$1:$O$65536,11,FALSE)-+VLOOKUP($D146,[1]Congest!$A$1:$O$65536,11,FALSE)</f>
        <v>60.870000000000118</v>
      </c>
      <c r="O146" s="6">
        <f>+VLOOKUP($A146,[1]Congest!$A$1:$O$65536,12,FALSE)-+VLOOKUP($D146,[1]Congest!$A$1:$O$65536,12,FALSE)</f>
        <v>1290.2200000000007</v>
      </c>
      <c r="P146" s="6">
        <f>+VLOOKUP($A146,[1]Congest!$A$1:$O$65536,13,FALSE)-+VLOOKUP($D146,[1]Congest!$A$1:$O$65536,13,FALSE)</f>
        <v>-75.110000000000127</v>
      </c>
      <c r="Q146" s="6">
        <f>+VLOOKUP($A146,[1]Congest!$A$1:$O$65536,14,FALSE)-+VLOOKUP($D146,[1]Congest!$A$1:$O$65536,14,FALSE)</f>
        <v>83.919999999997344</v>
      </c>
      <c r="R146" s="6">
        <f>+VLOOKUP($A146,[1]Congest!$A$1:$O$65536,15,FALSE)-+VLOOKUP($D146,[1]Congest!$A$1:$O$65536,15,FALSE)</f>
        <v>-272.59000000000106</v>
      </c>
    </row>
    <row r="147" spans="1:18" x14ac:dyDescent="0.2">
      <c r="A147" s="5">
        <v>23535</v>
      </c>
      <c r="B147" s="6" t="str">
        <f>+VLOOKUP(A147,[1]Congest!$A$1:$C$65536,2,FALSE)</f>
        <v>RAVENSWOOD___3</v>
      </c>
      <c r="C147" s="6" t="str">
        <f>+VLOOKUP(A147,[1]Congest!$A$1:$C$65536,3,FALSE)</f>
        <v>N.Y.C.</v>
      </c>
      <c r="D147" s="5">
        <v>23786</v>
      </c>
      <c r="E147" s="6" t="str">
        <f>+VLOOKUP(D147,[1]Congest!$A$1:$C$65536,2,FALSE)</f>
        <v>LINDEN COGEN____</v>
      </c>
      <c r="F147" s="6" t="str">
        <f>+VLOOKUP(D147,[1]Congest!$A$1:$C$65536,3,FALSE)</f>
        <v>N.Y.C.</v>
      </c>
      <c r="G147" s="5">
        <v>30</v>
      </c>
      <c r="H147" s="6">
        <v>100</v>
      </c>
      <c r="I147" s="6">
        <v>-1030.8399999999999</v>
      </c>
      <c r="J147" s="6">
        <f t="shared" si="8"/>
        <v>-30925.199999999997</v>
      </c>
      <c r="L147" s="6">
        <f t="shared" si="9"/>
        <v>1648.1899999999971</v>
      </c>
      <c r="M147" s="6">
        <f>+VLOOKUP($A147,[1]Congest!$A$1:$O$65536,10,FALSE)-+VLOOKUP($D147,[1]Congest!$A$1:$O$65536,10,FALSE)</f>
        <v>3.8400000000001455</v>
      </c>
      <c r="N147" s="6">
        <f>+VLOOKUP($A147,[1]Congest!$A$1:$O$65536,11,FALSE)-+VLOOKUP($D147,[1]Congest!$A$1:$O$65536,11,FALSE)</f>
        <v>60.870000000000118</v>
      </c>
      <c r="O147" s="6">
        <f>+VLOOKUP($A147,[1]Congest!$A$1:$O$65536,12,FALSE)-+VLOOKUP($D147,[1]Congest!$A$1:$O$65536,12,FALSE)</f>
        <v>1290.2200000000007</v>
      </c>
      <c r="P147" s="6">
        <f>+VLOOKUP($A147,[1]Congest!$A$1:$O$65536,13,FALSE)-+VLOOKUP($D147,[1]Congest!$A$1:$O$65536,13,FALSE)</f>
        <v>-79.790000000000418</v>
      </c>
      <c r="Q147" s="6">
        <f>+VLOOKUP($A147,[1]Congest!$A$1:$O$65536,14,FALSE)-+VLOOKUP($D147,[1]Congest!$A$1:$O$65536,14,FALSE)</f>
        <v>83.919999999997344</v>
      </c>
      <c r="R147" s="6">
        <f>+VLOOKUP($A147,[1]Congest!$A$1:$O$65536,15,FALSE)-+VLOOKUP($D147,[1]Congest!$A$1:$O$65536,15,FALSE)</f>
        <v>289.1299999999992</v>
      </c>
    </row>
    <row r="148" spans="1:18" x14ac:dyDescent="0.2">
      <c r="A148" s="5">
        <v>23598</v>
      </c>
      <c r="B148" s="6" t="str">
        <f>+VLOOKUP(A148,[1]Congest!$A$1:$C$65536,2,FALSE)</f>
        <v>FITZPATRICK____</v>
      </c>
      <c r="C148" s="6" t="str">
        <f>+VLOOKUP(A148,[1]Congest!$A$1:$C$65536,3,FALSE)</f>
        <v>CENTRL</v>
      </c>
      <c r="D148" s="5">
        <v>23779</v>
      </c>
      <c r="E148" s="6" t="str">
        <f>+VLOOKUP(D148,[1]Congest!$A$1:$C$65536,2,FALSE)</f>
        <v>BETHLEHEM___STEEL</v>
      </c>
      <c r="F148" s="6" t="str">
        <f>+VLOOKUP(D148,[1]Congest!$A$1:$C$65536,3,FALSE)</f>
        <v>WEST</v>
      </c>
      <c r="G148" s="5">
        <v>15</v>
      </c>
      <c r="H148" s="6">
        <v>450</v>
      </c>
      <c r="I148" s="6">
        <v>429.14</v>
      </c>
      <c r="J148" s="6">
        <f t="shared" si="8"/>
        <v>6437.0999999999995</v>
      </c>
      <c r="L148" s="6">
        <f t="shared" si="9"/>
        <v>1417.9799999999998</v>
      </c>
      <c r="M148" s="6">
        <f>+VLOOKUP($A148,[1]Congest!$A$1:$O$65536,10,FALSE)-+VLOOKUP($D148,[1]Congest!$A$1:$O$65536,10,FALSE)</f>
        <v>224.40999999999997</v>
      </c>
      <c r="N148" s="6">
        <f>+VLOOKUP($A148,[1]Congest!$A$1:$O$65536,11,FALSE)-+VLOOKUP($D148,[1]Congest!$A$1:$O$65536,11,FALSE)</f>
        <v>441.31000000000012</v>
      </c>
      <c r="O148" s="6">
        <f>+VLOOKUP($A148,[1]Congest!$A$1:$O$65536,12,FALSE)-+VLOOKUP($D148,[1]Congest!$A$1:$O$65536,12,FALSE)</f>
        <v>278.57000000000005</v>
      </c>
      <c r="P148" s="6">
        <f>+VLOOKUP($A148,[1]Congest!$A$1:$O$65536,13,FALSE)-+VLOOKUP($D148,[1]Congest!$A$1:$O$65536,13,FALSE)</f>
        <v>201.70999999999998</v>
      </c>
      <c r="Q148" s="6">
        <f>+VLOOKUP($A148,[1]Congest!$A$1:$O$65536,14,FALSE)-+VLOOKUP($D148,[1]Congest!$A$1:$O$65536,14,FALSE)</f>
        <v>215.44999999999993</v>
      </c>
      <c r="R148" s="6">
        <f>+VLOOKUP($A148,[1]Congest!$A$1:$O$65536,15,FALSE)-+VLOOKUP($D148,[1]Congest!$A$1:$O$65536,15,FALSE)</f>
        <v>56.53</v>
      </c>
    </row>
    <row r="149" spans="1:18" x14ac:dyDescent="0.2">
      <c r="A149" s="5">
        <v>23598</v>
      </c>
      <c r="B149" s="6" t="str">
        <f>+VLOOKUP(A149,[1]Congest!$A$1:$C$65536,2,FALSE)</f>
        <v>FITZPATRICK____</v>
      </c>
      <c r="C149" s="6" t="str">
        <f>+VLOOKUP(A149,[1]Congest!$A$1:$C$65536,3,FALSE)</f>
        <v>CENTRL</v>
      </c>
      <c r="D149" s="5">
        <v>23781</v>
      </c>
      <c r="E149" s="6" t="str">
        <f>+VLOOKUP(D149,[1]Congest!$A$1:$C$65536,2,FALSE)</f>
        <v>INDECK___YERKES</v>
      </c>
      <c r="F149" s="6" t="str">
        <f>+VLOOKUP(D149,[1]Congest!$A$1:$C$65536,3,FALSE)</f>
        <v>WEST</v>
      </c>
      <c r="G149" s="5">
        <v>15</v>
      </c>
      <c r="H149" s="6">
        <v>450</v>
      </c>
      <c r="I149" s="6">
        <v>356.96</v>
      </c>
      <c r="J149" s="6">
        <f t="shared" si="8"/>
        <v>5354.4</v>
      </c>
      <c r="L149" s="6">
        <f t="shared" si="9"/>
        <v>1304.1600000000001</v>
      </c>
      <c r="M149" s="6">
        <f>+VLOOKUP($A149,[1]Congest!$A$1:$O$65536,10,FALSE)-+VLOOKUP($D149,[1]Congest!$A$1:$O$65536,10,FALSE)</f>
        <v>196.64000000000004</v>
      </c>
      <c r="N149" s="6">
        <f>+VLOOKUP($A149,[1]Congest!$A$1:$O$65536,11,FALSE)-+VLOOKUP($D149,[1]Congest!$A$1:$O$65536,11,FALSE)</f>
        <v>438.21000000000015</v>
      </c>
      <c r="O149" s="6">
        <f>+VLOOKUP($A149,[1]Congest!$A$1:$O$65536,12,FALSE)-+VLOOKUP($D149,[1]Congest!$A$1:$O$65536,12,FALSE)</f>
        <v>246.0799999999999</v>
      </c>
      <c r="P149" s="6">
        <f>+VLOOKUP($A149,[1]Congest!$A$1:$O$65536,13,FALSE)-+VLOOKUP($D149,[1]Congest!$A$1:$O$65536,13,FALSE)</f>
        <v>183.27000000000004</v>
      </c>
      <c r="Q149" s="6">
        <f>+VLOOKUP($A149,[1]Congest!$A$1:$O$65536,14,FALSE)-+VLOOKUP($D149,[1]Congest!$A$1:$O$65536,14,FALSE)</f>
        <v>189.49999999999994</v>
      </c>
      <c r="R149" s="6">
        <f>+VLOOKUP($A149,[1]Congest!$A$1:$O$65536,15,FALSE)-+VLOOKUP($D149,[1]Congest!$A$1:$O$65536,15,FALSE)</f>
        <v>50.460000000000008</v>
      </c>
    </row>
    <row r="150" spans="1:18" x14ac:dyDescent="0.2">
      <c r="A150" s="5">
        <v>23598</v>
      </c>
      <c r="B150" s="6" t="str">
        <f>+VLOOKUP(A150,[1]Congest!$A$1:$C$65536,2,FALSE)</f>
        <v>FITZPATRICK____</v>
      </c>
      <c r="C150" s="6" t="str">
        <f>+VLOOKUP(A150,[1]Congest!$A$1:$C$65536,3,FALSE)</f>
        <v>CENTRL</v>
      </c>
      <c r="D150" s="5">
        <v>24039</v>
      </c>
      <c r="E150" s="6" t="str">
        <f>+VLOOKUP(D150,[1]Congest!$A$1:$C$65536,2,FALSE)</f>
        <v>GARDENVILLE___LBMP</v>
      </c>
      <c r="F150" s="6" t="str">
        <f>+VLOOKUP(D150,[1]Congest!$A$1:$C$65536,3,FALSE)</f>
        <v>WEST</v>
      </c>
      <c r="G150" s="5">
        <v>15</v>
      </c>
      <c r="H150" s="6">
        <v>450</v>
      </c>
      <c r="I150" s="6">
        <v>429.14</v>
      </c>
      <c r="J150" s="6">
        <f t="shared" si="8"/>
        <v>6437.0999999999995</v>
      </c>
      <c r="L150" s="6">
        <f t="shared" si="9"/>
        <v>1410.1500000000003</v>
      </c>
      <c r="M150" s="6">
        <f>+VLOOKUP($A150,[1]Congest!$A$1:$O$65536,10,FALSE)-+VLOOKUP($D150,[1]Congest!$A$1:$O$65536,10,FALSE)</f>
        <v>220.97999999999996</v>
      </c>
      <c r="N150" s="6">
        <f>+VLOOKUP($A150,[1]Congest!$A$1:$O$65536,11,FALSE)-+VLOOKUP($D150,[1]Congest!$A$1:$O$65536,11,FALSE)</f>
        <v>441.07000000000016</v>
      </c>
      <c r="O150" s="6">
        <f>+VLOOKUP($A150,[1]Congest!$A$1:$O$65536,12,FALSE)-+VLOOKUP($D150,[1]Congest!$A$1:$O$65536,12,FALSE)</f>
        <v>277.03000000000009</v>
      </c>
      <c r="P150" s="6">
        <f>+VLOOKUP($A150,[1]Congest!$A$1:$O$65536,13,FALSE)-+VLOOKUP($D150,[1]Congest!$A$1:$O$65536,13,FALSE)</f>
        <v>200.68999999999997</v>
      </c>
      <c r="Q150" s="6">
        <f>+VLOOKUP($A150,[1]Congest!$A$1:$O$65536,14,FALSE)-+VLOOKUP($D150,[1]Congest!$A$1:$O$65536,14,FALSE)</f>
        <v>214.15000000000003</v>
      </c>
      <c r="R150" s="6">
        <f>+VLOOKUP($A150,[1]Congest!$A$1:$O$65536,15,FALSE)-+VLOOKUP($D150,[1]Congest!$A$1:$O$65536,15,FALSE)</f>
        <v>56.230000000000018</v>
      </c>
    </row>
    <row r="151" spans="1:18" x14ac:dyDescent="0.2">
      <c r="A151" s="5">
        <v>23598</v>
      </c>
      <c r="B151" s="6" t="str">
        <f>+VLOOKUP(A151,[1]Congest!$A$1:$C$65536,2,FALSE)</f>
        <v>FITZPATRICK____</v>
      </c>
      <c r="C151" s="6" t="str">
        <f>+VLOOKUP(A151,[1]Congest!$A$1:$C$65536,3,FALSE)</f>
        <v>CENTRL</v>
      </c>
      <c r="D151" s="5">
        <v>61752</v>
      </c>
      <c r="E151" s="6" t="str">
        <f>+VLOOKUP(D151,[1]Congest!$A$1:$C$65536,2,FALSE)</f>
        <v>WEST</v>
      </c>
      <c r="F151" s="6" t="str">
        <f>+VLOOKUP(D151,[1]Congest!$A$1:$C$65536,3,FALSE)</f>
        <v>WEST</v>
      </c>
      <c r="G151" s="5">
        <v>15</v>
      </c>
      <c r="H151" s="6">
        <v>450</v>
      </c>
      <c r="I151" s="6">
        <v>425.37</v>
      </c>
      <c r="J151" s="6">
        <f t="shared" si="8"/>
        <v>6380.55</v>
      </c>
      <c r="L151" s="6">
        <f t="shared" si="9"/>
        <v>1344.6400000000003</v>
      </c>
      <c r="M151" s="6">
        <f>+VLOOKUP($A151,[1]Congest!$A$1:$O$65536,10,FALSE)-+VLOOKUP($D151,[1]Congest!$A$1:$O$65536,10,FALSE)</f>
        <v>206.93000000000006</v>
      </c>
      <c r="N151" s="6">
        <f>+VLOOKUP($A151,[1]Congest!$A$1:$O$65536,11,FALSE)-+VLOOKUP($D151,[1]Congest!$A$1:$O$65536,11,FALSE)</f>
        <v>439.38000000000011</v>
      </c>
      <c r="O151" s="6">
        <f>+VLOOKUP($A151,[1]Congest!$A$1:$O$65536,12,FALSE)-+VLOOKUP($D151,[1]Congest!$A$1:$O$65536,12,FALSE)</f>
        <v>257.83000000000004</v>
      </c>
      <c r="P151" s="6">
        <f>+VLOOKUP($A151,[1]Congest!$A$1:$O$65536,13,FALSE)-+VLOOKUP($D151,[1]Congest!$A$1:$O$65536,13,FALSE)</f>
        <v>189.77</v>
      </c>
      <c r="Q151" s="6">
        <f>+VLOOKUP($A151,[1]Congest!$A$1:$O$65536,14,FALSE)-+VLOOKUP($D151,[1]Congest!$A$1:$O$65536,14,FALSE)</f>
        <v>198.29999999999995</v>
      </c>
      <c r="R151" s="6">
        <f>+VLOOKUP($A151,[1]Congest!$A$1:$O$65536,15,FALSE)-+VLOOKUP($D151,[1]Congest!$A$1:$O$65536,15,FALSE)</f>
        <v>52.429999999999993</v>
      </c>
    </row>
    <row r="152" spans="1:18" x14ac:dyDescent="0.2">
      <c r="A152" s="5">
        <v>23600</v>
      </c>
      <c r="B152" s="6" t="str">
        <f>+VLOOKUP(A152,[1]Congest!$A$1:$C$65536,2,FALSE)</f>
        <v>ST LAWRENCE____</v>
      </c>
      <c r="C152" s="6" t="str">
        <f>+VLOOKUP(A152,[1]Congest!$A$1:$C$65536,3,FALSE)</f>
        <v>NORTH</v>
      </c>
      <c r="D152" s="5">
        <v>23895</v>
      </c>
      <c r="E152" s="6" t="str">
        <f>+VLOOKUP(D152,[1]Congest!$A$1:$C$65536,2,FALSE)</f>
        <v>CH_RES_NIAGARA</v>
      </c>
      <c r="F152" s="6" t="str">
        <f>+VLOOKUP(D152,[1]Congest!$A$1:$C$65536,3,FALSE)</f>
        <v>WEST</v>
      </c>
      <c r="G152" s="5">
        <v>15</v>
      </c>
      <c r="H152" s="6">
        <v>698</v>
      </c>
      <c r="I152" s="6">
        <v>688.21</v>
      </c>
      <c r="J152" s="6">
        <f t="shared" si="8"/>
        <v>10323.150000000001</v>
      </c>
      <c r="L152" s="6">
        <f t="shared" si="9"/>
        <v>1703.28</v>
      </c>
      <c r="M152" s="6">
        <f>+VLOOKUP($A152,[1]Congest!$A$1:$O$65536,10,FALSE)-+VLOOKUP($D152,[1]Congest!$A$1:$O$65536,10,FALSE)</f>
        <v>393.71999999999991</v>
      </c>
      <c r="N152" s="6">
        <f>+VLOOKUP($A152,[1]Congest!$A$1:$O$65536,11,FALSE)-+VLOOKUP($D152,[1]Congest!$A$1:$O$65536,11,FALSE)</f>
        <v>135.13</v>
      </c>
      <c r="O152" s="6">
        <f>+VLOOKUP($A152,[1]Congest!$A$1:$O$65536,12,FALSE)-+VLOOKUP($D152,[1]Congest!$A$1:$O$65536,12,FALSE)</f>
        <v>435.47999999999996</v>
      </c>
      <c r="P152" s="6">
        <f>+VLOOKUP($A152,[1]Congest!$A$1:$O$65536,13,FALSE)-+VLOOKUP($D152,[1]Congest!$A$1:$O$65536,13,FALSE)</f>
        <v>266.76000000000005</v>
      </c>
      <c r="Q152" s="6">
        <f>+VLOOKUP($A152,[1]Congest!$A$1:$O$65536,14,FALSE)-+VLOOKUP($D152,[1]Congest!$A$1:$O$65536,14,FALSE)</f>
        <v>326.60000000000002</v>
      </c>
      <c r="R152" s="6">
        <f>+VLOOKUP($A152,[1]Congest!$A$1:$O$65536,15,FALSE)-+VLOOKUP($D152,[1]Congest!$A$1:$O$65536,15,FALSE)</f>
        <v>145.58999999999997</v>
      </c>
    </row>
    <row r="153" spans="1:18" x14ac:dyDescent="0.2">
      <c r="A153" s="5">
        <v>23604</v>
      </c>
      <c r="B153" s="6" t="str">
        <f>+VLOOKUP(A153,[1]Congest!$A$1:$C$65536,2,FALSE)</f>
        <v>STATION 5_MISC_HYD</v>
      </c>
      <c r="C153" s="6" t="str">
        <f>+VLOOKUP(A153,[1]Congest!$A$1:$C$65536,3,FALSE)</f>
        <v>GENESE</v>
      </c>
      <c r="D153" s="5">
        <v>23811</v>
      </c>
      <c r="E153" s="6" t="str">
        <f>+VLOOKUP(D153,[1]Congest!$A$1:$C$65536,2,FALSE)</f>
        <v>NEG WEST___LANCASTR</v>
      </c>
      <c r="F153" s="6" t="str">
        <f>+VLOOKUP(D153,[1]Congest!$A$1:$C$65536,3,FALSE)</f>
        <v>WEST</v>
      </c>
      <c r="G153" s="5">
        <v>1</v>
      </c>
      <c r="H153" s="6">
        <v>60</v>
      </c>
      <c r="I153" s="6">
        <v>60</v>
      </c>
      <c r="J153" s="6">
        <f t="shared" si="8"/>
        <v>60</v>
      </c>
      <c r="L153" s="6">
        <f t="shared" si="9"/>
        <v>563.00000000000011</v>
      </c>
      <c r="M153" s="6">
        <f>+VLOOKUP($A153,[1]Congest!$A$1:$O$65536,10,FALSE)-+VLOOKUP($D153,[1]Congest!$A$1:$O$65536,10,FALSE)</f>
        <v>134.52000000000004</v>
      </c>
      <c r="N153" s="6">
        <f>+VLOOKUP($A153,[1]Congest!$A$1:$O$65536,11,FALSE)-+VLOOKUP($D153,[1]Congest!$A$1:$O$65536,11,FALSE)</f>
        <v>15.13000000000001</v>
      </c>
      <c r="O153" s="6">
        <f>+VLOOKUP($A153,[1]Congest!$A$1:$O$65536,12,FALSE)-+VLOOKUP($D153,[1]Congest!$A$1:$O$65536,12,FALSE)</f>
        <v>164.19000000000005</v>
      </c>
      <c r="P153" s="6">
        <f>+VLOOKUP($A153,[1]Congest!$A$1:$O$65536,13,FALSE)-+VLOOKUP($D153,[1]Congest!$A$1:$O$65536,13,FALSE)</f>
        <v>95.60000000000008</v>
      </c>
      <c r="Q153" s="6">
        <f>+VLOOKUP($A153,[1]Congest!$A$1:$O$65536,14,FALSE)-+VLOOKUP($D153,[1]Congest!$A$1:$O$65536,14,FALSE)</f>
        <v>121.69999999999999</v>
      </c>
      <c r="R153" s="6">
        <f>+VLOOKUP($A153,[1]Congest!$A$1:$O$65536,15,FALSE)-+VLOOKUP($D153,[1]Congest!$A$1:$O$65536,15,FALSE)</f>
        <v>31.859999999999985</v>
      </c>
    </row>
    <row r="154" spans="1:18" x14ac:dyDescent="0.2">
      <c r="A154" s="5">
        <v>23653</v>
      </c>
      <c r="B154" s="6" t="str">
        <f>+VLOOKUP(A154,[1]Congest!$A$1:$C$65536,2,FALSE)</f>
        <v>PEEKSKILL____</v>
      </c>
      <c r="C154" s="6" t="str">
        <f>+VLOOKUP(A154,[1]Congest!$A$1:$C$65536,3,FALSE)</f>
        <v>MILLWD</v>
      </c>
      <c r="D154" s="5">
        <v>24000</v>
      </c>
      <c r="E154" s="6" t="str">
        <f>+VLOOKUP(D154,[1]Congest!$A$1:$C$65536,2,FALSE)</f>
        <v>PLEASANTVLY___LBMP</v>
      </c>
      <c r="F154" s="6" t="str">
        <f>+VLOOKUP(D154,[1]Congest!$A$1:$C$65536,3,FALSE)</f>
        <v>HUD VL</v>
      </c>
      <c r="G154" s="5">
        <v>20</v>
      </c>
      <c r="H154" s="6">
        <v>-100</v>
      </c>
      <c r="I154" s="6">
        <v>-208.88999999999942</v>
      </c>
      <c r="J154" s="6">
        <f t="shared" si="8"/>
        <v>-4177.7999999999884</v>
      </c>
      <c r="L154" s="6">
        <f t="shared" si="9"/>
        <v>1323.3100000000004</v>
      </c>
      <c r="M154" s="6">
        <f>+VLOOKUP($A154,[1]Congest!$A$1:$O$65536,10,FALSE)-+VLOOKUP($D154,[1]Congest!$A$1:$O$65536,10,FALSE)</f>
        <v>78.630000000000564</v>
      </c>
      <c r="N154" s="6">
        <f>+VLOOKUP($A154,[1]Congest!$A$1:$O$65536,11,FALSE)-+VLOOKUP($D154,[1]Congest!$A$1:$O$65536,11,FALSE)</f>
        <v>-208.82999999999981</v>
      </c>
      <c r="O154" s="6">
        <f>+VLOOKUP($A154,[1]Congest!$A$1:$O$65536,12,FALSE)-+VLOOKUP($D154,[1]Congest!$A$1:$O$65536,12,FALSE)</f>
        <v>88.109999999998763</v>
      </c>
      <c r="P154" s="6">
        <f>+VLOOKUP($A154,[1]Congest!$A$1:$O$65536,13,FALSE)-+VLOOKUP($D154,[1]Congest!$A$1:$O$65536,13,FALSE)</f>
        <v>22.630000000000109</v>
      </c>
      <c r="Q154" s="6">
        <f>+VLOOKUP($A154,[1]Congest!$A$1:$O$65536,14,FALSE)-+VLOOKUP($D154,[1]Congest!$A$1:$O$65536,14,FALSE)</f>
        <v>1022.2600000000007</v>
      </c>
      <c r="R154" s="6">
        <f>+VLOOKUP($A154,[1]Congest!$A$1:$O$65536,15,FALSE)-+VLOOKUP($D154,[1]Congest!$A$1:$O$65536,15,FALSE)</f>
        <v>320.51</v>
      </c>
    </row>
    <row r="155" spans="1:18" x14ac:dyDescent="0.2">
      <c r="A155" s="5">
        <v>23655</v>
      </c>
      <c r="B155" s="6" t="str">
        <f>+VLOOKUP(A155,[1]Congest!$A$1:$C$65536,2,FALSE)</f>
        <v>KENSICO____</v>
      </c>
      <c r="C155" s="6" t="str">
        <f>+VLOOKUP(A155,[1]Congest!$A$1:$C$65536,3,FALSE)</f>
        <v>DUNWOD</v>
      </c>
      <c r="D155" s="5">
        <v>24000</v>
      </c>
      <c r="E155" s="6" t="str">
        <f>+VLOOKUP(D155,[1]Congest!$A$1:$C$65536,2,FALSE)</f>
        <v>PLEASANTVLY___LBMP</v>
      </c>
      <c r="F155" s="6" t="str">
        <f>+VLOOKUP(D155,[1]Congest!$A$1:$C$65536,3,FALSE)</f>
        <v>HUD VL</v>
      </c>
      <c r="G155" s="5">
        <v>8</v>
      </c>
      <c r="H155" s="6">
        <v>-100</v>
      </c>
      <c r="I155" s="6">
        <v>-100</v>
      </c>
      <c r="J155" s="6">
        <f t="shared" si="8"/>
        <v>-800</v>
      </c>
      <c r="L155" s="6">
        <f t="shared" si="9"/>
        <v>929.18999999999949</v>
      </c>
      <c r="M155" s="6">
        <f>+VLOOKUP($A155,[1]Congest!$A$1:$O$65536,10,FALSE)-+VLOOKUP($D155,[1]Congest!$A$1:$O$65536,10,FALSE)</f>
        <v>62.430000000000746</v>
      </c>
      <c r="N155" s="6">
        <f>+VLOOKUP($A155,[1]Congest!$A$1:$O$65536,11,FALSE)-+VLOOKUP($D155,[1]Congest!$A$1:$O$65536,11,FALSE)</f>
        <v>-222.84000000000003</v>
      </c>
      <c r="O155" s="6">
        <f>+VLOOKUP($A155,[1]Congest!$A$1:$O$65536,12,FALSE)-+VLOOKUP($D155,[1]Congest!$A$1:$O$65536,12,FALSE)</f>
        <v>67.639999999999418</v>
      </c>
      <c r="P155" s="6">
        <f>+VLOOKUP($A155,[1]Congest!$A$1:$O$65536,13,FALSE)-+VLOOKUP($D155,[1]Congest!$A$1:$O$65536,13,FALSE)</f>
        <v>5.1600000000000819</v>
      </c>
      <c r="Q155" s="6">
        <f>+VLOOKUP($A155,[1]Congest!$A$1:$O$65536,14,FALSE)-+VLOOKUP($D155,[1]Congest!$A$1:$O$65536,14,FALSE)</f>
        <v>871.21999999999935</v>
      </c>
      <c r="R155" s="6">
        <f>+VLOOKUP($A155,[1]Congest!$A$1:$O$65536,15,FALSE)-+VLOOKUP($D155,[1]Congest!$A$1:$O$65536,15,FALSE)</f>
        <v>145.57999999999993</v>
      </c>
    </row>
    <row r="156" spans="1:18" x14ac:dyDescent="0.2">
      <c r="A156" s="5">
        <v>23744</v>
      </c>
      <c r="B156" s="6" t="str">
        <f>+VLOOKUP(A156,[1]Congest!$A$1:$C$65536,2,FALSE)</f>
        <v>NINE_MILE_2</v>
      </c>
      <c r="C156" s="6" t="str">
        <f>+VLOOKUP(A156,[1]Congest!$A$1:$C$65536,3,FALSE)</f>
        <v>CENTRL</v>
      </c>
      <c r="D156" s="5">
        <v>23543</v>
      </c>
      <c r="E156" s="6" t="str">
        <f>+VLOOKUP(D156,[1]Congest!$A$1:$C$65536,2,FALSE)</f>
        <v>KINTIGH____</v>
      </c>
      <c r="F156" s="6" t="str">
        <f>+VLOOKUP(D156,[1]Congest!$A$1:$C$65536,3,FALSE)</f>
        <v>WEST</v>
      </c>
      <c r="G156" s="5">
        <v>15</v>
      </c>
      <c r="H156" s="6">
        <v>450</v>
      </c>
      <c r="I156" s="6">
        <v>232.25</v>
      </c>
      <c r="J156" s="6">
        <f t="shared" si="8"/>
        <v>3483.75</v>
      </c>
      <c r="L156" s="6">
        <f t="shared" si="9"/>
        <v>1075.9000000000003</v>
      </c>
      <c r="M156" s="6">
        <f>+VLOOKUP($A156,[1]Congest!$A$1:$O$65536,10,FALSE)-+VLOOKUP($D156,[1]Congest!$A$1:$O$65536,10,FALSE)</f>
        <v>140.88</v>
      </c>
      <c r="N156" s="6">
        <f>+VLOOKUP($A156,[1]Congest!$A$1:$O$65536,11,FALSE)-+VLOOKUP($D156,[1]Congest!$A$1:$O$65536,11,FALSE)</f>
        <v>440.58</v>
      </c>
      <c r="O156" s="6">
        <f>+VLOOKUP($A156,[1]Congest!$A$1:$O$65536,12,FALSE)-+VLOOKUP($D156,[1]Congest!$A$1:$O$65536,12,FALSE)</f>
        <v>177.32000000000011</v>
      </c>
      <c r="P156" s="6">
        <f>+VLOOKUP($A156,[1]Congest!$A$1:$O$65536,13,FALSE)-+VLOOKUP($D156,[1]Congest!$A$1:$O$65536,13,FALSE)</f>
        <v>143.69999999999999</v>
      </c>
      <c r="Q156" s="6">
        <f>+VLOOKUP($A156,[1]Congest!$A$1:$O$65536,14,FALSE)-+VLOOKUP($D156,[1]Congest!$A$1:$O$65536,14,FALSE)</f>
        <v>136.17999999999995</v>
      </c>
      <c r="R156" s="6">
        <f>+VLOOKUP($A156,[1]Congest!$A$1:$O$65536,15,FALSE)-+VLOOKUP($D156,[1]Congest!$A$1:$O$65536,15,FALSE)</f>
        <v>37.240000000000009</v>
      </c>
    </row>
    <row r="157" spans="1:18" x14ac:dyDescent="0.2">
      <c r="A157" s="5">
        <v>23744</v>
      </c>
      <c r="B157" s="6" t="str">
        <f>+VLOOKUP(A157,[1]Congest!$A$1:$C$65536,2,FALSE)</f>
        <v>NINE_MILE_2</v>
      </c>
      <c r="C157" s="6" t="str">
        <f>+VLOOKUP(A157,[1]Congest!$A$1:$C$65536,3,FALSE)</f>
        <v>CENTRL</v>
      </c>
      <c r="D157" s="5">
        <v>24024</v>
      </c>
      <c r="E157" s="6" t="str">
        <f>+VLOOKUP(D157,[1]Congest!$A$1:$C$65536,2,FALSE)</f>
        <v>SITHE___BATAVIA</v>
      </c>
      <c r="F157" s="6" t="str">
        <f>+VLOOKUP(D157,[1]Congest!$A$1:$C$65536,3,FALSE)</f>
        <v>GENESE</v>
      </c>
      <c r="G157" s="5">
        <v>15</v>
      </c>
      <c r="H157" s="6">
        <v>300</v>
      </c>
      <c r="I157" s="6">
        <v>291.66000000000003</v>
      </c>
      <c r="J157" s="6">
        <f t="shared" si="8"/>
        <v>4374.9000000000005</v>
      </c>
      <c r="L157" s="6">
        <f t="shared" si="9"/>
        <v>1170.19</v>
      </c>
      <c r="M157" s="6">
        <f>+VLOOKUP($A157,[1]Congest!$A$1:$O$65536,10,FALSE)-+VLOOKUP($D157,[1]Congest!$A$1:$O$65536,10,FALSE)</f>
        <v>160.81000000000006</v>
      </c>
      <c r="N157" s="6">
        <f>+VLOOKUP($A157,[1]Congest!$A$1:$O$65536,11,FALSE)-+VLOOKUP($D157,[1]Congest!$A$1:$O$65536,11,FALSE)</f>
        <v>445.14</v>
      </c>
      <c r="O157" s="6">
        <f>+VLOOKUP($A157,[1]Congest!$A$1:$O$65536,12,FALSE)-+VLOOKUP($D157,[1]Congest!$A$1:$O$65536,12,FALSE)</f>
        <v>203.7700000000001</v>
      </c>
      <c r="P157" s="6">
        <f>+VLOOKUP($A157,[1]Congest!$A$1:$O$65536,13,FALSE)-+VLOOKUP($D157,[1]Congest!$A$1:$O$65536,13,FALSE)</f>
        <v>161.51</v>
      </c>
      <c r="Q157" s="6">
        <f>+VLOOKUP($A157,[1]Congest!$A$1:$O$65536,14,FALSE)-+VLOOKUP($D157,[1]Congest!$A$1:$O$65536,14,FALSE)</f>
        <v>156.90999999999997</v>
      </c>
      <c r="R157" s="6">
        <f>+VLOOKUP($A157,[1]Congest!$A$1:$O$65536,15,FALSE)-+VLOOKUP($D157,[1]Congest!$A$1:$O$65536,15,FALSE)</f>
        <v>42.05</v>
      </c>
    </row>
    <row r="158" spans="1:18" x14ac:dyDescent="0.2">
      <c r="A158" s="5">
        <v>23744</v>
      </c>
      <c r="B158" s="6" t="str">
        <f>+VLOOKUP(A158,[1]Congest!$A$1:$C$65536,2,FALSE)</f>
        <v>NINE_MILE_2</v>
      </c>
      <c r="C158" s="6" t="str">
        <f>+VLOOKUP(A158,[1]Congest!$A$1:$C$65536,3,FALSE)</f>
        <v>CENTRL</v>
      </c>
      <c r="D158" s="5">
        <v>24046</v>
      </c>
      <c r="E158" s="6" t="str">
        <f>+VLOOKUP(D158,[1]Congest!$A$1:$C$65536,2,FALSE)</f>
        <v>OAK ORCHARD___HYD</v>
      </c>
      <c r="F158" s="6" t="str">
        <f>+VLOOKUP(D158,[1]Congest!$A$1:$C$65536,3,FALSE)</f>
        <v>WEST</v>
      </c>
      <c r="G158" s="5">
        <v>15</v>
      </c>
      <c r="H158" s="6">
        <v>300</v>
      </c>
      <c r="I158" s="6">
        <v>216.8</v>
      </c>
      <c r="J158" s="6">
        <f t="shared" si="8"/>
        <v>3252</v>
      </c>
      <c r="L158" s="6">
        <f t="shared" si="9"/>
        <v>1009.07</v>
      </c>
      <c r="M158" s="6">
        <f>+VLOOKUP($A158,[1]Congest!$A$1:$O$65536,10,FALSE)-+VLOOKUP($D158,[1]Congest!$A$1:$O$65536,10,FALSE)</f>
        <v>124.60000000000002</v>
      </c>
      <c r="N158" s="6">
        <f>+VLOOKUP($A158,[1]Congest!$A$1:$O$65536,11,FALSE)-+VLOOKUP($D158,[1]Congest!$A$1:$O$65536,11,FALSE)</f>
        <v>439.65999999999997</v>
      </c>
      <c r="O158" s="6">
        <f>+VLOOKUP($A158,[1]Congest!$A$1:$O$65536,12,FALSE)-+VLOOKUP($D158,[1]Congest!$A$1:$O$65536,12,FALSE)</f>
        <v>156.0100000000001</v>
      </c>
      <c r="P158" s="6">
        <f>+VLOOKUP($A158,[1]Congest!$A$1:$O$65536,13,FALSE)-+VLOOKUP($D158,[1]Congest!$A$1:$O$65536,13,FALSE)</f>
        <v>131.93999999999994</v>
      </c>
      <c r="Q158" s="6">
        <f>+VLOOKUP($A158,[1]Congest!$A$1:$O$65536,14,FALSE)-+VLOOKUP($D158,[1]Congest!$A$1:$O$65536,14,FALSE)</f>
        <v>123.96</v>
      </c>
      <c r="R158" s="6">
        <f>+VLOOKUP($A158,[1]Congest!$A$1:$O$65536,15,FALSE)-+VLOOKUP($D158,[1]Congest!$A$1:$O$65536,15,FALSE)</f>
        <v>32.899999999999991</v>
      </c>
    </row>
    <row r="159" spans="1:18" x14ac:dyDescent="0.2">
      <c r="A159" s="5">
        <v>23777</v>
      </c>
      <c r="B159" s="6" t="str">
        <f>+VLOOKUP(A159,[1]Congest!$A$1:$C$65536,2,FALSE)</f>
        <v>SITHE___STERLING</v>
      </c>
      <c r="C159" s="6" t="str">
        <f>+VLOOKUP(A159,[1]Congest!$A$1:$C$65536,3,FALSE)</f>
        <v>MHK VL</v>
      </c>
      <c r="D159" s="5">
        <v>23543</v>
      </c>
      <c r="E159" s="6" t="str">
        <f>+VLOOKUP(D159,[1]Congest!$A$1:$C$65536,2,FALSE)</f>
        <v>KINTIGH____</v>
      </c>
      <c r="F159" s="6" t="str">
        <f>+VLOOKUP(D159,[1]Congest!$A$1:$C$65536,3,FALSE)</f>
        <v>WEST</v>
      </c>
      <c r="G159" s="5">
        <v>15</v>
      </c>
      <c r="H159" s="6">
        <v>407</v>
      </c>
      <c r="I159" s="6">
        <v>376.15</v>
      </c>
      <c r="J159" s="6">
        <f t="shared" si="8"/>
        <v>5642.25</v>
      </c>
      <c r="L159" s="6">
        <f t="shared" si="9"/>
        <v>965.19000000000028</v>
      </c>
      <c r="M159" s="6">
        <f>+VLOOKUP($A159,[1]Congest!$A$1:$O$65536,10,FALSE)-+VLOOKUP($D159,[1]Congest!$A$1:$O$65536,10,FALSE)</f>
        <v>234.97</v>
      </c>
      <c r="N159" s="6">
        <f>+VLOOKUP($A159,[1]Congest!$A$1:$O$65536,11,FALSE)-+VLOOKUP($D159,[1]Congest!$A$1:$O$65536,11,FALSE)</f>
        <v>78.830000000000013</v>
      </c>
      <c r="O159" s="6">
        <f>+VLOOKUP($A159,[1]Congest!$A$1:$O$65536,12,FALSE)-+VLOOKUP($D159,[1]Congest!$A$1:$O$65536,12,FALSE)</f>
        <v>252.91000000000014</v>
      </c>
      <c r="P159" s="6">
        <f>+VLOOKUP($A159,[1]Congest!$A$1:$O$65536,13,FALSE)-+VLOOKUP($D159,[1]Congest!$A$1:$O$65536,13,FALSE)</f>
        <v>149.79000000000002</v>
      </c>
      <c r="Q159" s="6">
        <f>+VLOOKUP($A159,[1]Congest!$A$1:$O$65536,14,FALSE)-+VLOOKUP($D159,[1]Congest!$A$1:$O$65536,14,FALSE)</f>
        <v>198.49999999999994</v>
      </c>
      <c r="R159" s="6">
        <f>+VLOOKUP($A159,[1]Congest!$A$1:$O$65536,15,FALSE)-+VLOOKUP($D159,[1]Congest!$A$1:$O$65536,15,FALSE)</f>
        <v>50.190000000000005</v>
      </c>
    </row>
    <row r="160" spans="1:18" x14ac:dyDescent="0.2">
      <c r="A160" s="5">
        <v>23778</v>
      </c>
      <c r="B160" s="6" t="str">
        <f>+VLOOKUP(A160,[1]Congest!$A$1:$C$65536,2,FALSE)</f>
        <v>GLEN PARK____</v>
      </c>
      <c r="C160" s="6" t="str">
        <f>+VLOOKUP(A160,[1]Congest!$A$1:$C$65536,3,FALSE)</f>
        <v>MHK VL</v>
      </c>
      <c r="D160" s="5">
        <v>24010</v>
      </c>
      <c r="E160" s="6" t="str">
        <f>+VLOOKUP(D160,[1]Congest!$A$1:$C$65536,2,FALSE)</f>
        <v>AMERICAN_REF_FUEL</v>
      </c>
      <c r="F160" s="6" t="str">
        <f>+VLOOKUP(D160,[1]Congest!$A$1:$C$65536,3,FALSE)</f>
        <v>WEST</v>
      </c>
      <c r="G160" s="5">
        <v>15</v>
      </c>
      <c r="H160" s="6">
        <v>459</v>
      </c>
      <c r="I160" s="6">
        <v>446.46</v>
      </c>
      <c r="J160" s="6">
        <f t="shared" si="8"/>
        <v>6696.9</v>
      </c>
      <c r="L160" s="6">
        <f t="shared" si="9"/>
        <v>1082.7299999999998</v>
      </c>
      <c r="M160" s="6">
        <f>+VLOOKUP($A160,[1]Congest!$A$1:$O$65536,10,FALSE)-+VLOOKUP($D160,[1]Congest!$A$1:$O$65536,10,FALSE)</f>
        <v>249.74999999999994</v>
      </c>
      <c r="N160" s="6">
        <f>+VLOOKUP($A160,[1]Congest!$A$1:$O$65536,11,FALSE)-+VLOOKUP($D160,[1]Congest!$A$1:$O$65536,11,FALSE)</f>
        <v>70.260000000000005</v>
      </c>
      <c r="O160" s="6">
        <f>+VLOOKUP($A160,[1]Congest!$A$1:$O$65536,12,FALSE)-+VLOOKUP($D160,[1]Congest!$A$1:$O$65536,12,FALSE)</f>
        <v>294.38999999999993</v>
      </c>
      <c r="P160" s="6">
        <f>+VLOOKUP($A160,[1]Congest!$A$1:$O$65536,13,FALSE)-+VLOOKUP($D160,[1]Congest!$A$1:$O$65536,13,FALSE)</f>
        <v>170.15999999999997</v>
      </c>
      <c r="Q160" s="6">
        <f>+VLOOKUP($A160,[1]Congest!$A$1:$O$65536,14,FALSE)-+VLOOKUP($D160,[1]Congest!$A$1:$O$65536,14,FALSE)</f>
        <v>228.87</v>
      </c>
      <c r="R160" s="6">
        <f>+VLOOKUP($A160,[1]Congest!$A$1:$O$65536,15,FALSE)-+VLOOKUP($D160,[1]Congest!$A$1:$O$65536,15,FALSE)</f>
        <v>69.300000000000011</v>
      </c>
    </row>
    <row r="161" spans="1:18" x14ac:dyDescent="0.2">
      <c r="A161" s="5">
        <v>23778</v>
      </c>
      <c r="B161" s="6" t="str">
        <f>+VLOOKUP(A161,[1]Congest!$A$1:$C$65536,2,FALSE)</f>
        <v>GLEN PARK____</v>
      </c>
      <c r="C161" s="6" t="str">
        <f>+VLOOKUP(A161,[1]Congest!$A$1:$C$65536,3,FALSE)</f>
        <v>MHK VL</v>
      </c>
      <c r="D161" s="5">
        <v>61846</v>
      </c>
      <c r="E161" s="6" t="str">
        <f>+VLOOKUP(D161,[1]Congest!$A$1:$C$65536,2,FALSE)</f>
        <v>O H</v>
      </c>
      <c r="F161" s="6" t="str">
        <f>+VLOOKUP(D161,[1]Congest!$A$1:$C$65536,3,FALSE)</f>
        <v>O H</v>
      </c>
      <c r="G161" s="5">
        <v>15</v>
      </c>
      <c r="H161" s="6">
        <v>408</v>
      </c>
      <c r="I161" s="6">
        <v>364.59</v>
      </c>
      <c r="J161" s="6">
        <f t="shared" si="8"/>
        <v>5468.8499999999995</v>
      </c>
      <c r="L161" s="6">
        <f t="shared" si="9"/>
        <v>925.74999999999966</v>
      </c>
      <c r="M161" s="6">
        <f>+VLOOKUP($A161,[1]Congest!$A$1:$O$65536,10,FALSE)-+VLOOKUP($D161,[1]Congest!$A$1:$O$65536,10,FALSE)</f>
        <v>228.29000000000002</v>
      </c>
      <c r="N161" s="6">
        <f>+VLOOKUP($A161,[1]Congest!$A$1:$O$65536,11,FALSE)-+VLOOKUP($D161,[1]Congest!$A$1:$O$65536,11,FALSE)</f>
        <v>-1.519999999999996</v>
      </c>
      <c r="O161" s="6">
        <f>+VLOOKUP($A161,[1]Congest!$A$1:$O$65536,12,FALSE)-+VLOOKUP($D161,[1]Congest!$A$1:$O$65536,12,FALSE)</f>
        <v>260.9899999999999</v>
      </c>
      <c r="P161" s="6">
        <f>+VLOOKUP($A161,[1]Congest!$A$1:$O$65536,13,FALSE)-+VLOOKUP($D161,[1]Congest!$A$1:$O$65536,13,FALSE)</f>
        <v>156.43999999999994</v>
      </c>
      <c r="Q161" s="6">
        <f>+VLOOKUP($A161,[1]Congest!$A$1:$O$65536,14,FALSE)-+VLOOKUP($D161,[1]Congest!$A$1:$O$65536,14,FALSE)</f>
        <v>226.39999999999992</v>
      </c>
      <c r="R161" s="6">
        <f>+VLOOKUP($A161,[1]Congest!$A$1:$O$65536,15,FALSE)-+VLOOKUP($D161,[1]Congest!$A$1:$O$65536,15,FALSE)</f>
        <v>55.149999999999984</v>
      </c>
    </row>
    <row r="162" spans="1:18" x14ac:dyDescent="0.2">
      <c r="A162" s="5">
        <v>23779</v>
      </c>
      <c r="B162" s="6" t="str">
        <f>+VLOOKUP(A162,[1]Congest!$A$1:$C$65536,2,FALSE)</f>
        <v>BETHLEHEM___STEEL</v>
      </c>
      <c r="C162" s="6" t="str">
        <f>+VLOOKUP(A162,[1]Congest!$A$1:$C$65536,3,FALSE)</f>
        <v>WEST</v>
      </c>
      <c r="D162" s="5">
        <v>23901</v>
      </c>
      <c r="E162" s="6" t="str">
        <f>+VLOOKUP(D162,[1]Congest!$A$1:$C$65536,2,FALSE)</f>
        <v>NORTHERN_CONS_POWER</v>
      </c>
      <c r="F162" s="6" t="str">
        <f>+VLOOKUP(D162,[1]Congest!$A$1:$C$65536,3,FALSE)</f>
        <v>WEST</v>
      </c>
      <c r="G162" s="5">
        <v>15</v>
      </c>
      <c r="H162" s="6">
        <v>100</v>
      </c>
      <c r="I162" s="6">
        <v>77.61</v>
      </c>
      <c r="J162" s="6">
        <f t="shared" si="8"/>
        <v>1164.1500000000001</v>
      </c>
      <c r="L162" s="6">
        <f t="shared" si="9"/>
        <v>354.06000000000006</v>
      </c>
      <c r="M162" s="6">
        <f>+VLOOKUP($A162,[1]Congest!$A$1:$O$65536,10,FALSE)-+VLOOKUP($D162,[1]Congest!$A$1:$O$65536,10,FALSE)</f>
        <v>84.170000000000186</v>
      </c>
      <c r="N162" s="6">
        <f>+VLOOKUP($A162,[1]Congest!$A$1:$O$65536,11,FALSE)-+VLOOKUP($D162,[1]Congest!$A$1:$O$65536,11,FALSE)</f>
        <v>11.100000000000009</v>
      </c>
      <c r="O162" s="6">
        <f>+VLOOKUP($A162,[1]Congest!$A$1:$O$65536,12,FALSE)-+VLOOKUP($D162,[1]Congest!$A$1:$O$65536,12,FALSE)</f>
        <v>103.8499999999998</v>
      </c>
      <c r="P162" s="6">
        <f>+VLOOKUP($A162,[1]Congest!$A$1:$O$65536,13,FALSE)-+VLOOKUP($D162,[1]Congest!$A$1:$O$65536,13,FALSE)</f>
        <v>60.190000000000083</v>
      </c>
      <c r="Q162" s="6">
        <f>+VLOOKUP($A162,[1]Congest!$A$1:$O$65536,14,FALSE)-+VLOOKUP($D162,[1]Congest!$A$1:$O$65536,14,FALSE)</f>
        <v>74.62</v>
      </c>
      <c r="R162" s="6">
        <f>+VLOOKUP($A162,[1]Congest!$A$1:$O$65536,15,FALSE)-+VLOOKUP($D162,[1]Congest!$A$1:$O$65536,15,FALSE)</f>
        <v>20.130000000000024</v>
      </c>
    </row>
    <row r="163" spans="1:18" x14ac:dyDescent="0.2">
      <c r="A163" s="5">
        <v>23800</v>
      </c>
      <c r="B163" s="6" t="str">
        <f>+VLOOKUP(A163,[1]Congest!$A$1:$C$65536,2,FALSE)</f>
        <v>SITHE___INDEPEND</v>
      </c>
      <c r="C163" s="6" t="str">
        <f>+VLOOKUP(A163,[1]Congest!$A$1:$C$65536,3,FALSE)</f>
        <v>CENTRL</v>
      </c>
      <c r="D163" s="5">
        <v>23561</v>
      </c>
      <c r="E163" s="6" t="str">
        <f>+VLOOKUP(D163,[1]Congest!$A$1:$C$65536,2,FALSE)</f>
        <v>HUNTLEY___67</v>
      </c>
      <c r="F163" s="6" t="str">
        <f>+VLOOKUP(D163,[1]Congest!$A$1:$C$65536,3,FALSE)</f>
        <v>WEST</v>
      </c>
      <c r="G163" s="5">
        <v>15</v>
      </c>
      <c r="H163" s="6">
        <v>380</v>
      </c>
      <c r="I163" s="6">
        <v>343.39</v>
      </c>
      <c r="J163" s="6">
        <f t="shared" si="8"/>
        <v>5150.8499999999995</v>
      </c>
      <c r="L163" s="6">
        <f t="shared" si="9"/>
        <v>1289.93</v>
      </c>
      <c r="M163" s="6">
        <f>+VLOOKUP($A163,[1]Congest!$A$1:$O$65536,10,FALSE)-+VLOOKUP($D163,[1]Congest!$A$1:$O$65536,10,FALSE)</f>
        <v>191.37999999999994</v>
      </c>
      <c r="N163" s="6">
        <f>+VLOOKUP($A163,[1]Congest!$A$1:$O$65536,11,FALSE)-+VLOOKUP($D163,[1]Congest!$A$1:$O$65536,11,FALSE)</f>
        <v>446.94000000000011</v>
      </c>
      <c r="O163" s="6">
        <f>+VLOOKUP($A163,[1]Congest!$A$1:$O$65536,12,FALSE)-+VLOOKUP($D163,[1]Congest!$A$1:$O$65536,12,FALSE)</f>
        <v>238.44999999999996</v>
      </c>
      <c r="P163" s="6">
        <f>+VLOOKUP($A163,[1]Congest!$A$1:$O$65536,13,FALSE)-+VLOOKUP($D163,[1]Congest!$A$1:$O$65536,13,FALSE)</f>
        <v>180.17000000000004</v>
      </c>
      <c r="Q163" s="6">
        <f>+VLOOKUP($A163,[1]Congest!$A$1:$O$65536,14,FALSE)-+VLOOKUP($D163,[1]Congest!$A$1:$O$65536,14,FALSE)</f>
        <v>183.66999999999996</v>
      </c>
      <c r="R163" s="6">
        <f>+VLOOKUP($A163,[1]Congest!$A$1:$O$65536,15,FALSE)-+VLOOKUP($D163,[1]Congest!$A$1:$O$65536,15,FALSE)</f>
        <v>49.319999999999993</v>
      </c>
    </row>
    <row r="164" spans="1:18" x14ac:dyDescent="0.2">
      <c r="A164" s="5">
        <v>23857</v>
      </c>
      <c r="B164" s="6" t="str">
        <f>+VLOOKUP(A164,[1]Congest!$A$1:$C$65536,2,FALSE)</f>
        <v>CARTHAGE___PAPER</v>
      </c>
      <c r="C164" s="6" t="str">
        <f>+VLOOKUP(A164,[1]Congest!$A$1:$C$65536,3,FALSE)</f>
        <v>MHK VL</v>
      </c>
      <c r="D164" s="5">
        <v>23760</v>
      </c>
      <c r="E164" s="6" t="str">
        <f>+VLOOKUP(D164,[1]Congest!$A$1:$C$65536,2,FALSE)</f>
        <v>NIAGARA____</v>
      </c>
      <c r="F164" s="6" t="str">
        <f>+VLOOKUP(D164,[1]Congest!$A$1:$C$65536,3,FALSE)</f>
        <v>WEST</v>
      </c>
      <c r="G164" s="5">
        <v>15</v>
      </c>
      <c r="H164" s="6">
        <v>455</v>
      </c>
      <c r="I164" s="6">
        <v>448.38</v>
      </c>
      <c r="J164" s="6">
        <f t="shared" si="8"/>
        <v>6725.7</v>
      </c>
      <c r="L164" s="6">
        <f t="shared" si="9"/>
        <v>1143.03</v>
      </c>
      <c r="M164" s="6">
        <f>+VLOOKUP($A164,[1]Congest!$A$1:$O$65536,10,FALSE)-+VLOOKUP($D164,[1]Congest!$A$1:$O$65536,10,FALSE)</f>
        <v>277.78000000000003</v>
      </c>
      <c r="N164" s="6">
        <f>+VLOOKUP($A164,[1]Congest!$A$1:$O$65536,11,FALSE)-+VLOOKUP($D164,[1]Congest!$A$1:$O$65536,11,FALSE)</f>
        <v>77.319999999999993</v>
      </c>
      <c r="O164" s="6">
        <f>+VLOOKUP($A164,[1]Congest!$A$1:$O$65536,12,FALSE)-+VLOOKUP($D164,[1]Congest!$A$1:$O$65536,12,FALSE)</f>
        <v>304.61</v>
      </c>
      <c r="P164" s="6">
        <f>+VLOOKUP($A164,[1]Congest!$A$1:$O$65536,13,FALSE)-+VLOOKUP($D164,[1]Congest!$A$1:$O$65536,13,FALSE)</f>
        <v>177.60000000000002</v>
      </c>
      <c r="Q164" s="6">
        <f>+VLOOKUP($A164,[1]Congest!$A$1:$O$65536,14,FALSE)-+VLOOKUP($D164,[1]Congest!$A$1:$O$65536,14,FALSE)</f>
        <v>234.42</v>
      </c>
      <c r="R164" s="6">
        <f>+VLOOKUP($A164,[1]Congest!$A$1:$O$65536,15,FALSE)-+VLOOKUP($D164,[1]Congest!$A$1:$O$65536,15,FALSE)</f>
        <v>71.3</v>
      </c>
    </row>
    <row r="165" spans="1:18" x14ac:dyDescent="0.2">
      <c r="A165" s="5">
        <v>23857</v>
      </c>
      <c r="B165" s="6" t="str">
        <f>+VLOOKUP(A165,[1]Congest!$A$1:$C$65536,2,FALSE)</f>
        <v>CARTHAGE___PAPER</v>
      </c>
      <c r="C165" s="6" t="str">
        <f>+VLOOKUP(A165,[1]Congest!$A$1:$C$65536,3,FALSE)</f>
        <v>MHK VL</v>
      </c>
      <c r="D165" s="5">
        <v>24026</v>
      </c>
      <c r="E165" s="6" t="str">
        <f>+VLOOKUP(D165,[1]Congest!$A$1:$C$65536,2,FALSE)</f>
        <v>OXBOW____</v>
      </c>
      <c r="F165" s="6" t="str">
        <f>+VLOOKUP(D165,[1]Congest!$A$1:$C$65536,3,FALSE)</f>
        <v>WEST</v>
      </c>
      <c r="G165" s="5">
        <v>4</v>
      </c>
      <c r="H165" s="6">
        <v>482</v>
      </c>
      <c r="I165" s="6">
        <v>482</v>
      </c>
      <c r="J165" s="6">
        <f t="shared" si="8"/>
        <v>1928</v>
      </c>
      <c r="L165" s="6">
        <f t="shared" si="9"/>
        <v>1194.0800000000002</v>
      </c>
      <c r="M165" s="6">
        <f>+VLOOKUP($A165,[1]Congest!$A$1:$O$65536,10,FALSE)-+VLOOKUP($D165,[1]Congest!$A$1:$O$65536,10,FALSE)</f>
        <v>289.44000000000011</v>
      </c>
      <c r="N165" s="6">
        <f>+VLOOKUP($A165,[1]Congest!$A$1:$O$65536,11,FALSE)-+VLOOKUP($D165,[1]Congest!$A$1:$O$65536,11,FALSE)</f>
        <v>79.020000000000024</v>
      </c>
      <c r="O165" s="6">
        <f>+VLOOKUP($A165,[1]Congest!$A$1:$O$65536,12,FALSE)-+VLOOKUP($D165,[1]Congest!$A$1:$O$65536,12,FALSE)</f>
        <v>319.17999999999995</v>
      </c>
      <c r="P165" s="6">
        <f>+VLOOKUP($A165,[1]Congest!$A$1:$O$65536,13,FALSE)-+VLOOKUP($D165,[1]Congest!$A$1:$O$65536,13,FALSE)</f>
        <v>186.40000000000003</v>
      </c>
      <c r="Q165" s="6">
        <f>+VLOOKUP($A165,[1]Congest!$A$1:$O$65536,14,FALSE)-+VLOOKUP($D165,[1]Congest!$A$1:$O$65536,14,FALSE)</f>
        <v>245.72999999999993</v>
      </c>
      <c r="R165" s="6">
        <f>+VLOOKUP($A165,[1]Congest!$A$1:$O$65536,15,FALSE)-+VLOOKUP($D165,[1]Congest!$A$1:$O$65536,15,FALSE)</f>
        <v>74.31</v>
      </c>
    </row>
    <row r="166" spans="1:18" x14ac:dyDescent="0.2">
      <c r="A166" s="5">
        <v>24014</v>
      </c>
      <c r="B166" s="6" t="str">
        <f>+VLOOKUP(A166,[1]Congest!$A$1:$C$65536,2,FALSE)</f>
        <v>LONG_LAKE_PHOENIX</v>
      </c>
      <c r="C166" s="6" t="str">
        <f>+VLOOKUP(A166,[1]Congest!$A$1:$C$65536,3,FALSE)</f>
        <v>CENTRL</v>
      </c>
      <c r="D166" s="5">
        <v>23791</v>
      </c>
      <c r="E166" s="6" t="str">
        <f>+VLOOKUP(D166,[1]Congest!$A$1:$C$65536,2,FALSE)</f>
        <v>NEG WEST_LEA_LOCKPORT</v>
      </c>
      <c r="F166" s="6" t="str">
        <f>+VLOOKUP(D166,[1]Congest!$A$1:$C$65536,3,FALSE)</f>
        <v>WEST</v>
      </c>
      <c r="G166" s="5">
        <v>15</v>
      </c>
      <c r="H166" s="6">
        <v>258</v>
      </c>
      <c r="I166" s="6">
        <v>232.03</v>
      </c>
      <c r="J166" s="6">
        <f t="shared" si="8"/>
        <v>3480.45</v>
      </c>
      <c r="L166" s="6">
        <f t="shared" si="9"/>
        <v>657.14</v>
      </c>
      <c r="M166" s="6">
        <f>+VLOOKUP($A166,[1]Congest!$A$1:$O$65536,10,FALSE)-+VLOOKUP($D166,[1]Congest!$A$1:$O$65536,10,FALSE)</f>
        <v>149.91000000000003</v>
      </c>
      <c r="N166" s="6">
        <f>+VLOOKUP($A166,[1]Congest!$A$1:$O$65536,11,FALSE)-+VLOOKUP($D166,[1]Congest!$A$1:$O$65536,11,FALSE)</f>
        <v>32.13000000000001</v>
      </c>
      <c r="O166" s="6">
        <f>+VLOOKUP($A166,[1]Congest!$A$1:$O$65536,12,FALSE)-+VLOOKUP($D166,[1]Congest!$A$1:$O$65536,12,FALSE)</f>
        <v>186.43</v>
      </c>
      <c r="P166" s="6">
        <f>+VLOOKUP($A166,[1]Congest!$A$1:$O$65536,13,FALSE)-+VLOOKUP($D166,[1]Congest!$A$1:$O$65536,13,FALSE)</f>
        <v>99.959999999999951</v>
      </c>
      <c r="Q166" s="6">
        <f>+VLOOKUP($A166,[1]Congest!$A$1:$O$65536,14,FALSE)-+VLOOKUP($D166,[1]Congest!$A$1:$O$65536,14,FALSE)</f>
        <v>146.84</v>
      </c>
      <c r="R166" s="6">
        <f>+VLOOKUP($A166,[1]Congest!$A$1:$O$65536,15,FALSE)-+VLOOKUP($D166,[1]Congest!$A$1:$O$65536,15,FALSE)</f>
        <v>41.87</v>
      </c>
    </row>
    <row r="167" spans="1:18" x14ac:dyDescent="0.2">
      <c r="A167" s="5">
        <v>24014</v>
      </c>
      <c r="B167" s="6" t="str">
        <f>+VLOOKUP(A167,[1]Congest!$A$1:$C$65536,2,FALSE)</f>
        <v>LONG_LAKE_PHOENIX</v>
      </c>
      <c r="C167" s="6" t="str">
        <f>+VLOOKUP(A167,[1]Congest!$A$1:$C$65536,3,FALSE)</f>
        <v>CENTRL</v>
      </c>
      <c r="D167" s="5">
        <v>24024</v>
      </c>
      <c r="E167" s="6" t="str">
        <f>+VLOOKUP(D167,[1]Congest!$A$1:$C$65536,2,FALSE)</f>
        <v>SITHE___BATAVIA</v>
      </c>
      <c r="F167" s="6" t="str">
        <f>+VLOOKUP(D167,[1]Congest!$A$1:$C$65536,3,FALSE)</f>
        <v>GENESE</v>
      </c>
      <c r="G167" s="5">
        <v>15</v>
      </c>
      <c r="H167" s="6">
        <v>215</v>
      </c>
      <c r="I167" s="6">
        <v>214.99</v>
      </c>
      <c r="J167" s="6">
        <f t="shared" si="8"/>
        <v>3224.8500000000004</v>
      </c>
      <c r="L167" s="6">
        <f t="shared" si="9"/>
        <v>580.91000000000008</v>
      </c>
      <c r="M167" s="6">
        <f>+VLOOKUP($A167,[1]Congest!$A$1:$O$65536,10,FALSE)-+VLOOKUP($D167,[1]Congest!$A$1:$O$65536,10,FALSE)</f>
        <v>130.19000000000011</v>
      </c>
      <c r="N167" s="6">
        <f>+VLOOKUP($A167,[1]Congest!$A$1:$O$65536,11,FALSE)-+VLOOKUP($D167,[1]Congest!$A$1:$O$65536,11,FALSE)</f>
        <v>31.789999999999992</v>
      </c>
      <c r="O167" s="6">
        <f>+VLOOKUP($A167,[1]Congest!$A$1:$O$65536,12,FALSE)-+VLOOKUP($D167,[1]Congest!$A$1:$O$65536,12,FALSE)</f>
        <v>163.07000000000005</v>
      </c>
      <c r="P167" s="6">
        <f>+VLOOKUP($A167,[1]Congest!$A$1:$O$65536,13,FALSE)-+VLOOKUP($D167,[1]Congest!$A$1:$O$65536,13,FALSE)</f>
        <v>88.349999999999966</v>
      </c>
      <c r="Q167" s="6">
        <f>+VLOOKUP($A167,[1]Congest!$A$1:$O$65536,14,FALSE)-+VLOOKUP($D167,[1]Congest!$A$1:$O$65536,14,FALSE)</f>
        <v>130.34</v>
      </c>
      <c r="R167" s="6">
        <f>+VLOOKUP($A167,[1]Congest!$A$1:$O$65536,15,FALSE)-+VLOOKUP($D167,[1]Congest!$A$1:$O$65536,15,FALSE)</f>
        <v>37.169999999999995</v>
      </c>
    </row>
    <row r="168" spans="1:18" x14ac:dyDescent="0.2">
      <c r="A168" s="5">
        <v>24017</v>
      </c>
      <c r="B168" s="6" t="str">
        <f>+VLOOKUP(A168,[1]Congest!$A$1:$C$65536,2,FALSE)</f>
        <v>SYRACUSE___POWER</v>
      </c>
      <c r="C168" s="6" t="str">
        <f>+VLOOKUP(A168,[1]Congest!$A$1:$C$65536,3,FALSE)</f>
        <v>CENTRL</v>
      </c>
      <c r="D168" s="5">
        <v>23760</v>
      </c>
      <c r="E168" s="6" t="str">
        <f>+VLOOKUP(D168,[1]Congest!$A$1:$C$65536,2,FALSE)</f>
        <v>NIAGARA____</v>
      </c>
      <c r="F168" s="6" t="str">
        <f>+VLOOKUP(D168,[1]Congest!$A$1:$C$65536,3,FALSE)</f>
        <v>WEST</v>
      </c>
      <c r="G168" s="5">
        <v>15</v>
      </c>
      <c r="H168" s="6">
        <v>198</v>
      </c>
      <c r="I168" s="6">
        <v>163.19</v>
      </c>
      <c r="J168" s="6">
        <f t="shared" si="8"/>
        <v>2447.85</v>
      </c>
      <c r="L168" s="6">
        <f t="shared" si="9"/>
        <v>478.11</v>
      </c>
      <c r="M168" s="6">
        <f>+VLOOKUP($A168,[1]Congest!$A$1:$O$65536,10,FALSE)-+VLOOKUP($D168,[1]Congest!$A$1:$O$65536,10,FALSE)</f>
        <v>109.03999999999999</v>
      </c>
      <c r="N168" s="6">
        <f>+VLOOKUP($A168,[1]Congest!$A$1:$O$65536,11,FALSE)-+VLOOKUP($D168,[1]Congest!$A$1:$O$65536,11,FALSE)</f>
        <v>22.829999999999984</v>
      </c>
      <c r="O168" s="6">
        <f>+VLOOKUP($A168,[1]Congest!$A$1:$O$65536,12,FALSE)-+VLOOKUP($D168,[1]Congest!$A$1:$O$65536,12,FALSE)</f>
        <v>133.25000000000009</v>
      </c>
      <c r="P168" s="6">
        <f>+VLOOKUP($A168,[1]Congest!$A$1:$O$65536,13,FALSE)-+VLOOKUP($D168,[1]Congest!$A$1:$O$65536,13,FALSE)</f>
        <v>74.509999999999991</v>
      </c>
      <c r="Q168" s="6">
        <f>+VLOOKUP($A168,[1]Congest!$A$1:$O$65536,14,FALSE)-+VLOOKUP($D168,[1]Congest!$A$1:$O$65536,14,FALSE)</f>
        <v>110.93999999999997</v>
      </c>
      <c r="R168" s="6">
        <f>+VLOOKUP($A168,[1]Congest!$A$1:$O$65536,15,FALSE)-+VLOOKUP($D168,[1]Congest!$A$1:$O$65536,15,FALSE)</f>
        <v>27.539999999999985</v>
      </c>
    </row>
    <row r="169" spans="1:18" x14ac:dyDescent="0.2">
      <c r="A169" s="5">
        <v>24024</v>
      </c>
      <c r="B169" s="6" t="str">
        <f>+VLOOKUP(A169,[1]Congest!$A$1:$C$65536,2,FALSE)</f>
        <v>SITHE___BATAVIA</v>
      </c>
      <c r="C169" s="6" t="str">
        <f>+VLOOKUP(A169,[1]Congest!$A$1:$C$65536,3,FALSE)</f>
        <v>GENESE</v>
      </c>
      <c r="D169" s="5">
        <v>23811</v>
      </c>
      <c r="E169" s="6" t="str">
        <f>+VLOOKUP(D169,[1]Congest!$A$1:$C$65536,2,FALSE)</f>
        <v>NEG WEST___LANCASTR</v>
      </c>
      <c r="F169" s="6" t="str">
        <f>+VLOOKUP(D169,[1]Congest!$A$1:$C$65536,3,FALSE)</f>
        <v>WEST</v>
      </c>
      <c r="G169" s="5">
        <v>15</v>
      </c>
      <c r="H169" s="6">
        <v>82</v>
      </c>
      <c r="I169" s="6">
        <v>67.23</v>
      </c>
      <c r="J169" s="6">
        <f t="shared" si="8"/>
        <v>1008.45</v>
      </c>
      <c r="L169" s="6">
        <f t="shared" si="9"/>
        <v>373.75</v>
      </c>
      <c r="M169" s="6">
        <f>+VLOOKUP($A169,[1]Congest!$A$1:$O$65536,10,FALSE)-+VLOOKUP($D169,[1]Congest!$A$1:$O$65536,10,FALSE)</f>
        <v>90.489999999999952</v>
      </c>
      <c r="N169" s="6">
        <f>+VLOOKUP($A169,[1]Congest!$A$1:$O$65536,11,FALSE)-+VLOOKUP($D169,[1]Congest!$A$1:$O$65536,11,FALSE)</f>
        <v>9.2200000000000273</v>
      </c>
      <c r="O169" s="6">
        <f>+VLOOKUP($A169,[1]Congest!$A$1:$O$65536,12,FALSE)-+VLOOKUP($D169,[1]Congest!$A$1:$O$65536,12,FALSE)</f>
        <v>108.77999999999992</v>
      </c>
      <c r="P169" s="6">
        <f>+VLOOKUP($A169,[1]Congest!$A$1:$O$65536,13,FALSE)-+VLOOKUP($D169,[1]Congest!$A$1:$O$65536,13,FALSE)</f>
        <v>61.390000000000072</v>
      </c>
      <c r="Q169" s="6">
        <f>+VLOOKUP($A169,[1]Congest!$A$1:$O$65536,14,FALSE)-+VLOOKUP($D169,[1]Congest!$A$1:$O$65536,14,FALSE)</f>
        <v>82.25</v>
      </c>
      <c r="R169" s="6">
        <f>+VLOOKUP($A169,[1]Congest!$A$1:$O$65536,15,FALSE)-+VLOOKUP($D169,[1]Congest!$A$1:$O$65536,15,FALSE)</f>
        <v>21.61999999999999</v>
      </c>
    </row>
    <row r="170" spans="1:18" x14ac:dyDescent="0.2">
      <c r="A170" s="5">
        <v>24039</v>
      </c>
      <c r="B170" s="6" t="str">
        <f>+VLOOKUP(A170,[1]Congest!$A$1:$C$65536,2,FALSE)</f>
        <v>GARDENVILLE___LBMP</v>
      </c>
      <c r="C170" s="6" t="str">
        <f>+VLOOKUP(A170,[1]Congest!$A$1:$C$65536,3,FALSE)</f>
        <v>WEST</v>
      </c>
      <c r="D170" s="5">
        <v>23901</v>
      </c>
      <c r="E170" s="6" t="str">
        <f>+VLOOKUP(D170,[1]Congest!$A$1:$C$65536,2,FALSE)</f>
        <v>NORTHERN_CONS_POWER</v>
      </c>
      <c r="F170" s="6" t="str">
        <f>+VLOOKUP(D170,[1]Congest!$A$1:$C$65536,3,FALSE)</f>
        <v>WEST</v>
      </c>
      <c r="G170" s="5">
        <v>15</v>
      </c>
      <c r="H170" s="6">
        <v>86</v>
      </c>
      <c r="I170" s="6">
        <v>77.61</v>
      </c>
      <c r="J170" s="6">
        <f t="shared" si="8"/>
        <v>1164.1500000000001</v>
      </c>
      <c r="L170" s="6">
        <f t="shared" si="9"/>
        <v>361.89</v>
      </c>
      <c r="M170" s="6">
        <f>+VLOOKUP($A170,[1]Congest!$A$1:$O$65536,10,FALSE)-+VLOOKUP($D170,[1]Congest!$A$1:$O$65536,10,FALSE)</f>
        <v>87.600000000000193</v>
      </c>
      <c r="N170" s="6">
        <f>+VLOOKUP($A170,[1]Congest!$A$1:$O$65536,11,FALSE)-+VLOOKUP($D170,[1]Congest!$A$1:$O$65536,11,FALSE)</f>
        <v>11.340000000000003</v>
      </c>
      <c r="O170" s="6">
        <f>+VLOOKUP($A170,[1]Congest!$A$1:$O$65536,12,FALSE)-+VLOOKUP($D170,[1]Congest!$A$1:$O$65536,12,FALSE)</f>
        <v>105.38999999999976</v>
      </c>
      <c r="P170" s="6">
        <f>+VLOOKUP($A170,[1]Congest!$A$1:$O$65536,13,FALSE)-+VLOOKUP($D170,[1]Congest!$A$1:$O$65536,13,FALSE)</f>
        <v>61.210000000000093</v>
      </c>
      <c r="Q170" s="6">
        <f>+VLOOKUP($A170,[1]Congest!$A$1:$O$65536,14,FALSE)-+VLOOKUP($D170,[1]Congest!$A$1:$O$65536,14,FALSE)</f>
        <v>75.919999999999902</v>
      </c>
      <c r="R170" s="6">
        <f>+VLOOKUP($A170,[1]Congest!$A$1:$O$65536,15,FALSE)-+VLOOKUP($D170,[1]Congest!$A$1:$O$65536,15,FALSE)</f>
        <v>20.430000000000007</v>
      </c>
    </row>
    <row r="171" spans="1:18" x14ac:dyDescent="0.2">
      <c r="A171" s="5">
        <v>24046</v>
      </c>
      <c r="B171" s="6" t="str">
        <f>+VLOOKUP(A171,[1]Congest!$A$1:$C$65536,2,FALSE)</f>
        <v>OAK ORCHARD___HYD</v>
      </c>
      <c r="C171" s="6" t="str">
        <f>+VLOOKUP(A171,[1]Congest!$A$1:$C$65536,3,FALSE)</f>
        <v>WEST</v>
      </c>
      <c r="D171" s="5">
        <v>23811</v>
      </c>
      <c r="E171" s="6" t="str">
        <f>+VLOOKUP(D171,[1]Congest!$A$1:$C$65536,2,FALSE)</f>
        <v>NEG WEST___LANCASTR</v>
      </c>
      <c r="F171" s="6" t="str">
        <f>+VLOOKUP(D171,[1]Congest!$A$1:$C$65536,3,FALSE)</f>
        <v>WEST</v>
      </c>
      <c r="G171" s="5">
        <v>15</v>
      </c>
      <c r="H171" s="6">
        <v>149</v>
      </c>
      <c r="I171" s="6">
        <v>142.09</v>
      </c>
      <c r="J171" s="6">
        <f t="shared" si="8"/>
        <v>2131.35</v>
      </c>
      <c r="L171" s="6">
        <f t="shared" si="9"/>
        <v>534.87</v>
      </c>
      <c r="M171" s="6">
        <f>+VLOOKUP($A171,[1]Congest!$A$1:$O$65536,10,FALSE)-+VLOOKUP($D171,[1]Congest!$A$1:$O$65536,10,FALSE)</f>
        <v>126.69999999999999</v>
      </c>
      <c r="N171" s="6">
        <f>+VLOOKUP($A171,[1]Congest!$A$1:$O$65536,11,FALSE)-+VLOOKUP($D171,[1]Congest!$A$1:$O$65536,11,FALSE)</f>
        <v>14.700000000000017</v>
      </c>
      <c r="O171" s="6">
        <f>+VLOOKUP($A171,[1]Congest!$A$1:$O$65536,12,FALSE)-+VLOOKUP($D171,[1]Congest!$A$1:$O$65536,12,FALSE)</f>
        <v>156.53999999999991</v>
      </c>
      <c r="P171" s="6">
        <f>+VLOOKUP($A171,[1]Congest!$A$1:$O$65536,13,FALSE)-+VLOOKUP($D171,[1]Congest!$A$1:$O$65536,13,FALSE)</f>
        <v>90.960000000000093</v>
      </c>
      <c r="Q171" s="6">
        <f>+VLOOKUP($A171,[1]Congest!$A$1:$O$65536,14,FALSE)-+VLOOKUP($D171,[1]Congest!$A$1:$O$65536,14,FALSE)</f>
        <v>115.19999999999999</v>
      </c>
      <c r="R171" s="6">
        <f>+VLOOKUP($A171,[1]Congest!$A$1:$O$65536,15,FALSE)-+VLOOKUP($D171,[1]Congest!$A$1:$O$65536,15,FALSE)</f>
        <v>30.769999999999989</v>
      </c>
    </row>
    <row r="172" spans="1:18" x14ac:dyDescent="0.2">
      <c r="A172" s="5">
        <v>24048</v>
      </c>
      <c r="B172" s="6" t="str">
        <f>+VLOOKUP(A172,[1]Congest!$A$1:$C$65536,2,FALSE)</f>
        <v>BEAVER RIVER___HYD</v>
      </c>
      <c r="C172" s="6" t="str">
        <f>+VLOOKUP(A172,[1]Congest!$A$1:$C$65536,3,FALSE)</f>
        <v>MHK VL</v>
      </c>
      <c r="D172" s="5">
        <v>23781</v>
      </c>
      <c r="E172" s="6" t="str">
        <f>+VLOOKUP(D172,[1]Congest!$A$1:$C$65536,2,FALSE)</f>
        <v>INDECK___YERKES</v>
      </c>
      <c r="F172" s="6" t="str">
        <f>+VLOOKUP(D172,[1]Congest!$A$1:$C$65536,3,FALSE)</f>
        <v>WEST</v>
      </c>
      <c r="G172" s="5">
        <v>15</v>
      </c>
      <c r="H172" s="6">
        <v>589</v>
      </c>
      <c r="I172" s="6">
        <v>564.67999999999995</v>
      </c>
      <c r="J172" s="6">
        <f t="shared" si="8"/>
        <v>8470.1999999999989</v>
      </c>
      <c r="L172" s="6">
        <f t="shared" si="9"/>
        <v>1416.27</v>
      </c>
      <c r="M172" s="6">
        <f>+VLOOKUP($A172,[1]Congest!$A$1:$O$65536,10,FALSE)-+VLOOKUP($D172,[1]Congest!$A$1:$O$65536,10,FALSE)</f>
        <v>325.14000000000004</v>
      </c>
      <c r="N172" s="6">
        <f>+VLOOKUP($A172,[1]Congest!$A$1:$O$65536,11,FALSE)-+VLOOKUP($D172,[1]Congest!$A$1:$O$65536,11,FALSE)</f>
        <v>96.720000000000027</v>
      </c>
      <c r="O172" s="6">
        <f>+VLOOKUP($A172,[1]Congest!$A$1:$O$65536,12,FALSE)-+VLOOKUP($D172,[1]Congest!$A$1:$O$65536,12,FALSE)</f>
        <v>383.69999999999993</v>
      </c>
      <c r="P172" s="6">
        <f>+VLOOKUP($A172,[1]Congest!$A$1:$O$65536,13,FALSE)-+VLOOKUP($D172,[1]Congest!$A$1:$O$65536,13,FALSE)</f>
        <v>232.64000000000004</v>
      </c>
      <c r="Q172" s="6">
        <f>+VLOOKUP($A172,[1]Congest!$A$1:$O$65536,14,FALSE)-+VLOOKUP($D172,[1]Congest!$A$1:$O$65536,14,FALSE)</f>
        <v>292.11999999999995</v>
      </c>
      <c r="R172" s="6">
        <f>+VLOOKUP($A172,[1]Congest!$A$1:$O$65536,15,FALSE)-+VLOOKUP($D172,[1]Congest!$A$1:$O$65536,15,FALSE)</f>
        <v>85.95</v>
      </c>
    </row>
    <row r="173" spans="1:18" x14ac:dyDescent="0.2">
      <c r="A173" s="5">
        <v>24049</v>
      </c>
      <c r="B173" s="6" t="str">
        <f>+VLOOKUP(A173,[1]Congest!$A$1:$C$65536,2,FALSE)</f>
        <v>WEST CANADA___HYD</v>
      </c>
      <c r="C173" s="6" t="str">
        <f>+VLOOKUP(A173,[1]Congest!$A$1:$C$65536,3,FALSE)</f>
        <v>MHK VL</v>
      </c>
      <c r="D173" s="5">
        <v>23646</v>
      </c>
      <c r="E173" s="6" t="str">
        <f>+VLOOKUP(D173,[1]Congest!$A$1:$C$65536,2,FALSE)</f>
        <v>RANKINE____</v>
      </c>
      <c r="F173" s="6" t="str">
        <f>+VLOOKUP(D173,[1]Congest!$A$1:$C$65536,3,FALSE)</f>
        <v>WEST</v>
      </c>
      <c r="G173" s="5">
        <v>10</v>
      </c>
      <c r="H173" s="6">
        <v>859</v>
      </c>
      <c r="I173" s="6">
        <v>859</v>
      </c>
      <c r="J173" s="6">
        <f t="shared" si="8"/>
        <v>8590</v>
      </c>
      <c r="L173" s="6">
        <f t="shared" si="9"/>
        <v>1790.44</v>
      </c>
      <c r="M173" s="6">
        <f>+VLOOKUP($A173,[1]Congest!$A$1:$O$65536,10,FALSE)-+VLOOKUP($D173,[1]Congest!$A$1:$O$65536,10,FALSE)</f>
        <v>421.46999999999997</v>
      </c>
      <c r="N173" s="6">
        <f>+VLOOKUP($A173,[1]Congest!$A$1:$O$65536,11,FALSE)-+VLOOKUP($D173,[1]Congest!$A$1:$O$65536,11,FALSE)</f>
        <v>138.65</v>
      </c>
      <c r="O173" s="6">
        <f>+VLOOKUP($A173,[1]Congest!$A$1:$O$65536,12,FALSE)-+VLOOKUP($D173,[1]Congest!$A$1:$O$65536,12,FALSE)</f>
        <v>480.3900000000001</v>
      </c>
      <c r="P173" s="6">
        <f>+VLOOKUP($A173,[1]Congest!$A$1:$O$65536,13,FALSE)-+VLOOKUP($D173,[1]Congest!$A$1:$O$65536,13,FALSE)</f>
        <v>293.27999999999997</v>
      </c>
      <c r="Q173" s="6">
        <f>+VLOOKUP($A173,[1]Congest!$A$1:$O$65536,14,FALSE)-+VLOOKUP($D173,[1]Congest!$A$1:$O$65536,14,FALSE)</f>
        <v>368.53</v>
      </c>
      <c r="R173" s="6">
        <f>+VLOOKUP($A173,[1]Congest!$A$1:$O$65536,15,FALSE)-+VLOOKUP($D173,[1]Congest!$A$1:$O$65536,15,FALSE)</f>
        <v>88.11999999999999</v>
      </c>
    </row>
    <row r="174" spans="1:18" x14ac:dyDescent="0.2">
      <c r="A174" s="5">
        <v>24049</v>
      </c>
      <c r="B174" s="6" t="str">
        <f>+VLOOKUP(A174,[1]Congest!$A$1:$C$65536,2,FALSE)</f>
        <v>WEST CANADA___HYD</v>
      </c>
      <c r="C174" s="6" t="str">
        <f>+VLOOKUP(A174,[1]Congest!$A$1:$C$65536,3,FALSE)</f>
        <v>MHK VL</v>
      </c>
      <c r="D174" s="5">
        <v>23779</v>
      </c>
      <c r="E174" s="6" t="str">
        <f>+VLOOKUP(D174,[1]Congest!$A$1:$C$65536,2,FALSE)</f>
        <v>BETHLEHEM___STEEL</v>
      </c>
      <c r="F174" s="6" t="str">
        <f>+VLOOKUP(D174,[1]Congest!$A$1:$C$65536,3,FALSE)</f>
        <v>WEST</v>
      </c>
      <c r="G174" s="5">
        <v>15</v>
      </c>
      <c r="H174" s="6">
        <v>831</v>
      </c>
      <c r="I174" s="6">
        <v>818.35</v>
      </c>
      <c r="J174" s="6">
        <f t="shared" si="8"/>
        <v>12275.25</v>
      </c>
      <c r="L174" s="6">
        <f t="shared" si="9"/>
        <v>1790.8600000000001</v>
      </c>
      <c r="M174" s="6">
        <f>+VLOOKUP($A174,[1]Congest!$A$1:$O$65536,10,FALSE)-+VLOOKUP($D174,[1]Congest!$A$1:$O$65536,10,FALSE)</f>
        <v>421.46999999999997</v>
      </c>
      <c r="N174" s="6">
        <f>+VLOOKUP($A174,[1]Congest!$A$1:$O$65536,11,FALSE)-+VLOOKUP($D174,[1]Congest!$A$1:$O$65536,11,FALSE)</f>
        <v>138.65</v>
      </c>
      <c r="O174" s="6">
        <f>+VLOOKUP($A174,[1]Congest!$A$1:$O$65536,12,FALSE)-+VLOOKUP($D174,[1]Congest!$A$1:$O$65536,12,FALSE)</f>
        <v>480.3900000000001</v>
      </c>
      <c r="P174" s="6">
        <f>+VLOOKUP($A174,[1]Congest!$A$1:$O$65536,13,FALSE)-+VLOOKUP($D174,[1]Congest!$A$1:$O$65536,13,FALSE)</f>
        <v>293.27999999999997</v>
      </c>
      <c r="Q174" s="6">
        <f>+VLOOKUP($A174,[1]Congest!$A$1:$O$65536,14,FALSE)-+VLOOKUP($D174,[1]Congest!$A$1:$O$65536,14,FALSE)</f>
        <v>368.95</v>
      </c>
      <c r="R174" s="6">
        <f>+VLOOKUP($A174,[1]Congest!$A$1:$O$65536,15,FALSE)-+VLOOKUP($D174,[1]Congest!$A$1:$O$65536,15,FALSE)</f>
        <v>88.11999999999999</v>
      </c>
    </row>
    <row r="175" spans="1:18" x14ac:dyDescent="0.2">
      <c r="A175" s="5">
        <v>24249</v>
      </c>
      <c r="B175" s="6" t="str">
        <f>+VLOOKUP(A175,[1]Congest!$A$1:$C$65536,2,FALSE)</f>
        <v>RAVENSWOOD_GT3_2</v>
      </c>
      <c r="C175" s="6" t="str">
        <f>+VLOOKUP(A175,[1]Congest!$A$1:$C$65536,3,FALSE)</f>
        <v>N.Y.C.</v>
      </c>
      <c r="D175" s="5">
        <v>23519</v>
      </c>
      <c r="E175" s="6" t="str">
        <f>+VLOOKUP(D175,[1]Congest!$A$1:$C$65536,2,FALSE)</f>
        <v>POLETTI____</v>
      </c>
      <c r="F175" s="6" t="str">
        <f>+VLOOKUP(D175,[1]Congest!$A$1:$C$65536,3,FALSE)</f>
        <v>N.Y.C.</v>
      </c>
      <c r="G175" s="5">
        <v>30</v>
      </c>
      <c r="H175" s="6">
        <v>100</v>
      </c>
      <c r="I175" s="6">
        <v>-828.30999999999949</v>
      </c>
      <c r="J175" s="6">
        <f t="shared" si="8"/>
        <v>-24849.299999999985</v>
      </c>
      <c r="L175" s="6">
        <f t="shared" si="9"/>
        <v>2285.869999999999</v>
      </c>
      <c r="M175" s="6">
        <f>+VLOOKUP($A175,[1]Congest!$A$1:$O$65536,10,FALSE)-+VLOOKUP($D175,[1]Congest!$A$1:$O$65536,10,FALSE)</f>
        <v>3.7900000000004184</v>
      </c>
      <c r="N175" s="6">
        <f>+VLOOKUP($A175,[1]Congest!$A$1:$O$65536,11,FALSE)-+VLOOKUP($D175,[1]Congest!$A$1:$O$65536,11,FALSE)</f>
        <v>60.700000000000045</v>
      </c>
      <c r="O175" s="6">
        <f>+VLOOKUP($A175,[1]Congest!$A$1:$O$65536,12,FALSE)-+VLOOKUP($D175,[1]Congest!$A$1:$O$65536,12,FALSE)</f>
        <v>1289.5700000000002</v>
      </c>
      <c r="P175" s="6">
        <f>+VLOOKUP($A175,[1]Congest!$A$1:$O$65536,13,FALSE)-+VLOOKUP($D175,[1]Congest!$A$1:$O$65536,13,FALSE)</f>
        <v>-76.920000000000073</v>
      </c>
      <c r="Q175" s="6">
        <f>+VLOOKUP($A175,[1]Congest!$A$1:$O$65536,14,FALSE)-+VLOOKUP($D175,[1]Congest!$A$1:$O$65536,14,FALSE)</f>
        <v>85.699999999997999</v>
      </c>
      <c r="R175" s="6">
        <f>+VLOOKUP($A175,[1]Congest!$A$1:$O$65536,15,FALSE)-+VLOOKUP($D175,[1]Congest!$A$1:$O$65536,15,FALSE)</f>
        <v>923.03000000000065</v>
      </c>
    </row>
    <row r="176" spans="1:18" x14ac:dyDescent="0.2">
      <c r="A176" s="5">
        <v>61754</v>
      </c>
      <c r="B176" s="6" t="str">
        <f>+VLOOKUP(A176,[1]Congest!$A$1:$C$65536,2,FALSE)</f>
        <v>CENTRL</v>
      </c>
      <c r="C176" s="6" t="str">
        <f>+VLOOKUP(A176,[1]Congest!$A$1:$C$65536,3,FALSE)</f>
        <v>CENTRL</v>
      </c>
      <c r="D176" s="5">
        <v>24024</v>
      </c>
      <c r="E176" s="6" t="str">
        <f>+VLOOKUP(D176,[1]Congest!$A$1:$C$65536,2,FALSE)</f>
        <v>SITHE___BATAVIA</v>
      </c>
      <c r="F176" s="6" t="str">
        <f>+VLOOKUP(D176,[1]Congest!$A$1:$C$65536,3,FALSE)</f>
        <v>GENESE</v>
      </c>
      <c r="G176" s="5">
        <v>15</v>
      </c>
      <c r="H176" s="6">
        <v>0</v>
      </c>
      <c r="I176" s="6">
        <v>-62.930000000000064</v>
      </c>
      <c r="J176" s="6">
        <f t="shared" si="8"/>
        <v>-943.95000000000095</v>
      </c>
      <c r="L176" s="6">
        <f t="shared" si="9"/>
        <v>148.7700000000001</v>
      </c>
      <c r="M176" s="6">
        <f>+VLOOKUP($A176,[1]Congest!$A$1:$O$65536,10,FALSE)-+VLOOKUP($D176,[1]Congest!$A$1:$O$65536,10,FALSE)</f>
        <v>21.460000000000093</v>
      </c>
      <c r="N176" s="6">
        <f>+VLOOKUP($A176,[1]Congest!$A$1:$O$65536,11,FALSE)-+VLOOKUP($D176,[1]Congest!$A$1:$O$65536,11,FALSE)</f>
        <v>45.819999999999979</v>
      </c>
      <c r="O176" s="6">
        <f>+VLOOKUP($A176,[1]Congest!$A$1:$O$65536,12,FALSE)-+VLOOKUP($D176,[1]Congest!$A$1:$O$65536,12,FALSE)</f>
        <v>27.670000000000073</v>
      </c>
      <c r="P176" s="6">
        <f>+VLOOKUP($A176,[1]Congest!$A$1:$O$65536,13,FALSE)-+VLOOKUP($D176,[1]Congest!$A$1:$O$65536,13,FALSE)</f>
        <v>18.75</v>
      </c>
      <c r="Q176" s="6">
        <f>+VLOOKUP($A176,[1]Congest!$A$1:$O$65536,14,FALSE)-+VLOOKUP($D176,[1]Congest!$A$1:$O$65536,14,FALSE)</f>
        <v>27.639999999999958</v>
      </c>
      <c r="R176" s="6">
        <f>+VLOOKUP($A176,[1]Congest!$A$1:$O$65536,15,FALSE)-+VLOOKUP($D176,[1]Congest!$A$1:$O$65536,15,FALSE)</f>
        <v>7.43</v>
      </c>
    </row>
    <row r="177" spans="1:18" x14ac:dyDescent="0.2">
      <c r="A177" s="5">
        <v>61756</v>
      </c>
      <c r="B177" s="6" t="str">
        <f>+VLOOKUP(A177,[1]Congest!$A$1:$C$65536,2,FALSE)</f>
        <v>MHK VL</v>
      </c>
      <c r="C177" s="6" t="str">
        <f>+VLOOKUP(A177,[1]Congest!$A$1:$C$65536,3,FALSE)</f>
        <v>MHK VL</v>
      </c>
      <c r="D177" s="5">
        <v>23780</v>
      </c>
      <c r="E177" s="6" t="str">
        <f>+VLOOKUP(D177,[1]Congest!$A$1:$C$65536,2,FALSE)</f>
        <v>FORT_DRUM_COGEN</v>
      </c>
      <c r="F177" s="6" t="str">
        <f>+VLOOKUP(D177,[1]Congest!$A$1:$C$65536,3,FALSE)</f>
        <v>MHK VL</v>
      </c>
      <c r="G177" s="5">
        <v>30</v>
      </c>
      <c r="H177" s="6">
        <v>-350</v>
      </c>
      <c r="I177" s="6">
        <v>-376.78</v>
      </c>
      <c r="J177" s="6">
        <f t="shared" si="8"/>
        <v>-11303.4</v>
      </c>
      <c r="L177" s="6">
        <f t="shared" si="9"/>
        <v>2.1799999999999713</v>
      </c>
      <c r="M177" s="6">
        <f>+VLOOKUP($A177,[1]Congest!$A$1:$O$65536,10,FALSE)-+VLOOKUP($D177,[1]Congest!$A$1:$O$65536,10,FALSE)</f>
        <v>4.9000000000000128</v>
      </c>
      <c r="N177" s="6">
        <f>+VLOOKUP($A177,[1]Congest!$A$1:$O$65536,11,FALSE)-+VLOOKUP($D177,[1]Congest!$A$1:$O$65536,11,FALSE)</f>
        <v>17.47</v>
      </c>
      <c r="O177" s="6">
        <f>+VLOOKUP($A177,[1]Congest!$A$1:$O$65536,12,FALSE)-+VLOOKUP($D177,[1]Congest!$A$1:$O$65536,12,FALSE)</f>
        <v>-6.7800000000000438</v>
      </c>
      <c r="P177" s="6">
        <f>+VLOOKUP($A177,[1]Congest!$A$1:$O$65536,13,FALSE)-+VLOOKUP($D177,[1]Congest!$A$1:$O$65536,13,FALSE)</f>
        <v>4.6600000000000037</v>
      </c>
      <c r="Q177" s="6">
        <f>+VLOOKUP($A177,[1]Congest!$A$1:$O$65536,14,FALSE)-+VLOOKUP($D177,[1]Congest!$A$1:$O$65536,14,FALSE)</f>
        <v>-9.68</v>
      </c>
      <c r="R177" s="6">
        <f>+VLOOKUP($A177,[1]Congest!$A$1:$O$65536,15,FALSE)-+VLOOKUP($D177,[1]Congest!$A$1:$O$65536,15,FALSE)</f>
        <v>-8.39</v>
      </c>
    </row>
    <row r="178" spans="1:18" x14ac:dyDescent="0.2">
      <c r="A178" s="5">
        <v>61756</v>
      </c>
      <c r="B178" s="6" t="str">
        <f>+VLOOKUP(A178,[1]Congest!$A$1:$C$65536,2,FALSE)</f>
        <v>MHK VL</v>
      </c>
      <c r="C178" s="6" t="str">
        <f>+VLOOKUP(A178,[1]Congest!$A$1:$C$65536,3,FALSE)</f>
        <v>MHK VL</v>
      </c>
      <c r="D178" s="5">
        <v>23805</v>
      </c>
      <c r="E178" s="6" t="str">
        <f>+VLOOKUP(D178,[1]Congest!$A$1:$C$65536,2,FALSE)</f>
        <v>WATERTOWN___HYD</v>
      </c>
      <c r="F178" s="6" t="str">
        <f>+VLOOKUP(D178,[1]Congest!$A$1:$C$65536,3,FALSE)</f>
        <v>MHK VL</v>
      </c>
      <c r="G178" s="5">
        <v>30</v>
      </c>
      <c r="H178" s="6">
        <v>-350</v>
      </c>
      <c r="I178" s="6">
        <v>-370.13</v>
      </c>
      <c r="J178" s="6">
        <f t="shared" si="8"/>
        <v>-11103.9</v>
      </c>
      <c r="L178" s="6">
        <f t="shared" si="9"/>
        <v>17.919999999999963</v>
      </c>
      <c r="M178" s="6">
        <f>+VLOOKUP($A178,[1]Congest!$A$1:$O$65536,10,FALSE)-+VLOOKUP($D178,[1]Congest!$A$1:$O$65536,10,FALSE)</f>
        <v>13.169999999999995</v>
      </c>
      <c r="N178" s="6">
        <f>+VLOOKUP($A178,[1]Congest!$A$1:$O$65536,11,FALSE)-+VLOOKUP($D178,[1]Congest!$A$1:$O$65536,11,FALSE)</f>
        <v>18.370000000000012</v>
      </c>
      <c r="O178" s="6">
        <f>+VLOOKUP($A178,[1]Congest!$A$1:$O$65536,12,FALSE)-+VLOOKUP($D178,[1]Congest!$A$1:$O$65536,12,FALSE)</f>
        <v>-4.390000000000029</v>
      </c>
      <c r="P178" s="6">
        <f>+VLOOKUP($A178,[1]Congest!$A$1:$O$65536,13,FALSE)-+VLOOKUP($D178,[1]Congest!$A$1:$O$65536,13,FALSE)</f>
        <v>6.2599999999999909</v>
      </c>
      <c r="Q178" s="6">
        <f>+VLOOKUP($A178,[1]Congest!$A$1:$O$65536,14,FALSE)-+VLOOKUP($D178,[1]Congest!$A$1:$O$65536,14,FALSE)</f>
        <v>-7.6900000000000048</v>
      </c>
      <c r="R178" s="6">
        <f>+VLOOKUP($A178,[1]Congest!$A$1:$O$65536,15,FALSE)-+VLOOKUP($D178,[1]Congest!$A$1:$O$65536,15,FALSE)</f>
        <v>-7.8000000000000007</v>
      </c>
    </row>
    <row r="179" spans="1:18" x14ac:dyDescent="0.2">
      <c r="A179" s="5">
        <v>61756</v>
      </c>
      <c r="B179" s="6" t="str">
        <f>+VLOOKUP(A179,[1]Congest!$A$1:$C$65536,2,FALSE)</f>
        <v>MHK VL</v>
      </c>
      <c r="C179" s="6" t="str">
        <f>+VLOOKUP(A179,[1]Congest!$A$1:$C$65536,3,FALSE)</f>
        <v>MHK VL</v>
      </c>
      <c r="D179" s="5">
        <v>23901</v>
      </c>
      <c r="E179" s="6" t="str">
        <f>+VLOOKUP(D179,[1]Congest!$A$1:$C$65536,2,FALSE)</f>
        <v>NORTHERN_CONS_POWER</v>
      </c>
      <c r="F179" s="6" t="str">
        <f>+VLOOKUP(D179,[1]Congest!$A$1:$C$65536,3,FALSE)</f>
        <v>WEST</v>
      </c>
      <c r="G179" s="5">
        <v>9</v>
      </c>
      <c r="H179" s="6">
        <v>250</v>
      </c>
      <c r="I179" s="6">
        <v>250</v>
      </c>
      <c r="J179" s="6">
        <f t="shared" si="8"/>
        <v>2250</v>
      </c>
      <c r="L179" s="6">
        <f t="shared" si="9"/>
        <v>1635.1300000000003</v>
      </c>
      <c r="M179" s="6">
        <f>+VLOOKUP($A179,[1]Congest!$A$1:$O$65536,10,FALSE)-+VLOOKUP($D179,[1]Congest!$A$1:$O$65536,10,FALSE)</f>
        <v>390.72000000000014</v>
      </c>
      <c r="N179" s="6">
        <f>+VLOOKUP($A179,[1]Congest!$A$1:$O$65536,11,FALSE)-+VLOOKUP($D179,[1]Congest!$A$1:$O$65536,11,FALSE)</f>
        <v>107.72000000000001</v>
      </c>
      <c r="O179" s="6">
        <f>+VLOOKUP($A179,[1]Congest!$A$1:$O$65536,12,FALSE)-+VLOOKUP($D179,[1]Congest!$A$1:$O$65536,12,FALSE)</f>
        <v>443.28999999999991</v>
      </c>
      <c r="P179" s="6">
        <f>+VLOOKUP($A179,[1]Congest!$A$1:$O$65536,13,FALSE)-+VLOOKUP($D179,[1]Congest!$A$1:$O$65536,13,FALSE)</f>
        <v>266.37000000000006</v>
      </c>
      <c r="Q179" s="6">
        <f>+VLOOKUP($A179,[1]Congest!$A$1:$O$65536,14,FALSE)-+VLOOKUP($D179,[1]Congest!$A$1:$O$65536,14,FALSE)</f>
        <v>335.65999999999997</v>
      </c>
      <c r="R179" s="6">
        <f>+VLOOKUP($A179,[1]Congest!$A$1:$O$65536,15,FALSE)-+VLOOKUP($D179,[1]Congest!$A$1:$O$65536,15,FALSE)</f>
        <v>91.370000000000019</v>
      </c>
    </row>
    <row r="180" spans="1:18" x14ac:dyDescent="0.2">
      <c r="A180" s="5">
        <v>61756</v>
      </c>
      <c r="B180" s="6" t="str">
        <f>+VLOOKUP(A180,[1]Congest!$A$1:$C$65536,2,FALSE)</f>
        <v>MHK VL</v>
      </c>
      <c r="C180" s="6" t="str">
        <f>+VLOOKUP(A180,[1]Congest!$A$1:$C$65536,3,FALSE)</f>
        <v>MHK VL</v>
      </c>
      <c r="D180" s="5">
        <v>24014</v>
      </c>
      <c r="E180" s="6" t="str">
        <f>+VLOOKUP(D180,[1]Congest!$A$1:$C$65536,2,FALSE)</f>
        <v>LONG_LAKE_PHOENIX</v>
      </c>
      <c r="F180" s="6" t="str">
        <f>+VLOOKUP(D180,[1]Congest!$A$1:$C$65536,3,FALSE)</f>
        <v>CENTRL</v>
      </c>
      <c r="G180" s="5">
        <v>15</v>
      </c>
      <c r="H180" s="6">
        <v>0</v>
      </c>
      <c r="I180" s="6">
        <v>-172.72</v>
      </c>
      <c r="J180" s="6">
        <f t="shared" si="8"/>
        <v>-2590.8000000000002</v>
      </c>
      <c r="L180" s="6">
        <f t="shared" si="9"/>
        <v>459.20999999999992</v>
      </c>
      <c r="M180" s="6">
        <f>+VLOOKUP($A180,[1]Congest!$A$1:$O$65536,10,FALSE)-+VLOOKUP($D180,[1]Congest!$A$1:$O$65536,10,FALSE)</f>
        <v>117.29999999999995</v>
      </c>
      <c r="N180" s="6">
        <f>+VLOOKUP($A180,[1]Congest!$A$1:$O$65536,11,FALSE)-+VLOOKUP($D180,[1]Congest!$A$1:$O$65536,11,FALSE)</f>
        <v>59.779999999999987</v>
      </c>
      <c r="O180" s="6">
        <f>+VLOOKUP($A180,[1]Congest!$A$1:$O$65536,12,FALSE)-+VLOOKUP($D180,[1]Congest!$A$1:$O$65536,12,FALSE)</f>
        <v>106.37000000000006</v>
      </c>
      <c r="P180" s="6">
        <f>+VLOOKUP($A180,[1]Congest!$A$1:$O$65536,13,FALSE)-+VLOOKUP($D180,[1]Congest!$A$1:$O$65536,13,FALSE)</f>
        <v>79.080000000000013</v>
      </c>
      <c r="Q180" s="6">
        <f>+VLOOKUP($A180,[1]Congest!$A$1:$O$65536,14,FALSE)-+VLOOKUP($D180,[1]Congest!$A$1:$O$65536,14,FALSE)</f>
        <v>76.419999999999987</v>
      </c>
      <c r="R180" s="6">
        <f>+VLOOKUP($A180,[1]Congest!$A$1:$O$65536,15,FALSE)-+VLOOKUP($D180,[1]Congest!$A$1:$O$65536,15,FALSE)</f>
        <v>20.259999999999998</v>
      </c>
    </row>
    <row r="181" spans="1:18" x14ac:dyDescent="0.2">
      <c r="A181" s="5">
        <v>61756</v>
      </c>
      <c r="B181" s="6" t="str">
        <f>+VLOOKUP(A181,[1]Congest!$A$1:$C$65536,2,FALSE)</f>
        <v>MHK VL</v>
      </c>
      <c r="C181" s="6" t="str">
        <f>+VLOOKUP(A181,[1]Congest!$A$1:$C$65536,3,FALSE)</f>
        <v>MHK VL</v>
      </c>
      <c r="D181" s="5">
        <v>24060</v>
      </c>
      <c r="E181" s="6" t="str">
        <f>+VLOOKUP(D181,[1]Congest!$A$1:$C$65536,2,FALSE)</f>
        <v>CARR STREET_E._SYR</v>
      </c>
      <c r="F181" s="6" t="str">
        <f>+VLOOKUP(D181,[1]Congest!$A$1:$C$65536,3,FALSE)</f>
        <v>CENTRL</v>
      </c>
      <c r="G181" s="5">
        <v>15</v>
      </c>
      <c r="H181" s="6">
        <v>0</v>
      </c>
      <c r="I181" s="6">
        <v>-147.66999999999999</v>
      </c>
      <c r="J181" s="6">
        <f t="shared" si="8"/>
        <v>-2215.0499999999997</v>
      </c>
      <c r="L181" s="6">
        <f t="shared" si="9"/>
        <v>518.82999999999993</v>
      </c>
      <c r="M181" s="6">
        <f>+VLOOKUP($A181,[1]Congest!$A$1:$O$65536,10,FALSE)-+VLOOKUP($D181,[1]Congest!$A$1:$O$65536,10,FALSE)</f>
        <v>133.02000000000004</v>
      </c>
      <c r="N181" s="6">
        <f>+VLOOKUP($A181,[1]Congest!$A$1:$O$65536,11,FALSE)-+VLOOKUP($D181,[1]Congest!$A$1:$O$65536,11,FALSE)</f>
        <v>62.349999999999994</v>
      </c>
      <c r="O181" s="6">
        <f>+VLOOKUP($A181,[1]Congest!$A$1:$O$65536,12,FALSE)-+VLOOKUP($D181,[1]Congest!$A$1:$O$65536,12,FALSE)</f>
        <v>126.11999999999992</v>
      </c>
      <c r="P181" s="6">
        <f>+VLOOKUP($A181,[1]Congest!$A$1:$O$65536,13,FALSE)-+VLOOKUP($D181,[1]Congest!$A$1:$O$65536,13,FALSE)</f>
        <v>85.330000000000013</v>
      </c>
      <c r="Q181" s="6">
        <f>+VLOOKUP($A181,[1]Congest!$A$1:$O$65536,14,FALSE)-+VLOOKUP($D181,[1]Congest!$A$1:$O$65536,14,FALSE)</f>
        <v>89.659999999999968</v>
      </c>
      <c r="R181" s="6">
        <f>+VLOOKUP($A181,[1]Congest!$A$1:$O$65536,15,FALSE)-+VLOOKUP($D181,[1]Congest!$A$1:$O$65536,15,FALSE)</f>
        <v>22.349999999999998</v>
      </c>
    </row>
    <row r="182" spans="1:18" x14ac:dyDescent="0.2">
      <c r="A182" s="5">
        <v>61759</v>
      </c>
      <c r="B182" s="6" t="str">
        <f>+VLOOKUP(A182,[1]Congest!$A$1:$C$65536,2,FALSE)</f>
        <v>MILLWD</v>
      </c>
      <c r="C182" s="6" t="str">
        <f>+VLOOKUP(A182,[1]Congest!$A$1:$C$65536,3,FALSE)</f>
        <v>MILLWD</v>
      </c>
      <c r="D182" s="5">
        <v>23776</v>
      </c>
      <c r="E182" s="6" t="str">
        <f>+VLOOKUP(D182,[1]Congest!$A$1:$C$65536,2,FALSE)</f>
        <v>E_FISHKILL___LBMP</v>
      </c>
      <c r="F182" s="6" t="str">
        <f>+VLOOKUP(D182,[1]Congest!$A$1:$C$65536,3,FALSE)</f>
        <v>MILLWD</v>
      </c>
      <c r="G182" s="5">
        <v>15</v>
      </c>
      <c r="H182" s="6">
        <v>-200</v>
      </c>
      <c r="I182" s="6">
        <v>-253.75</v>
      </c>
      <c r="J182" s="6">
        <f t="shared" si="8"/>
        <v>-3806.25</v>
      </c>
      <c r="L182" s="6">
        <f t="shared" si="9"/>
        <v>1848.569999999999</v>
      </c>
      <c r="M182" s="6">
        <f>+VLOOKUP($A182,[1]Congest!$A$1:$O$65536,10,FALSE)-+VLOOKUP($D182,[1]Congest!$A$1:$O$65536,10,FALSE)</f>
        <v>42.6299999999992</v>
      </c>
      <c r="N182" s="6">
        <f>+VLOOKUP($A182,[1]Congest!$A$1:$O$65536,11,FALSE)-+VLOOKUP($D182,[1]Congest!$A$1:$O$65536,11,FALSE)</f>
        <v>158.66000000000031</v>
      </c>
      <c r="O182" s="6">
        <f>+VLOOKUP($A182,[1]Congest!$A$1:$O$65536,12,FALSE)-+VLOOKUP($D182,[1]Congest!$A$1:$O$65536,12,FALSE)</f>
        <v>66.029999999999291</v>
      </c>
      <c r="P182" s="6">
        <f>+VLOOKUP($A182,[1]Congest!$A$1:$O$65536,13,FALSE)-+VLOOKUP($D182,[1]Congest!$A$1:$O$65536,13,FALSE)</f>
        <v>-13.490000000000236</v>
      </c>
      <c r="Q182" s="6">
        <f>+VLOOKUP($A182,[1]Congest!$A$1:$O$65536,14,FALSE)-+VLOOKUP($D182,[1]Congest!$A$1:$O$65536,14,FALSE)</f>
        <v>1215.2900000000004</v>
      </c>
      <c r="R182" s="6">
        <f>+VLOOKUP($A182,[1]Congest!$A$1:$O$65536,15,FALSE)-+VLOOKUP($D182,[1]Congest!$A$1:$O$65536,15,FALSE)</f>
        <v>379.45000000000005</v>
      </c>
    </row>
    <row r="183" spans="1:18" x14ac:dyDescent="0.2">
      <c r="A183" s="5">
        <v>61759</v>
      </c>
      <c r="B183" s="6" t="str">
        <f>+VLOOKUP(A183,[1]Congest!$A$1:$C$65536,2,FALSE)</f>
        <v>MILLWD</v>
      </c>
      <c r="C183" s="6" t="str">
        <f>+VLOOKUP(A183,[1]Congest!$A$1:$C$65536,3,FALSE)</f>
        <v>MILLWD</v>
      </c>
      <c r="D183" s="5">
        <v>61845</v>
      </c>
      <c r="E183" s="6" t="str">
        <f>+VLOOKUP(D183,[1]Congest!$A$1:$C$65536,2,FALSE)</f>
        <v>NPX</v>
      </c>
      <c r="F183" s="6" t="str">
        <f>+VLOOKUP(D183,[1]Congest!$A$1:$C$65536,3,FALSE)</f>
        <v>NPX</v>
      </c>
      <c r="G183" s="5">
        <v>15</v>
      </c>
      <c r="H183" s="6">
        <v>350</v>
      </c>
      <c r="I183" s="6">
        <v>346.1299999999992</v>
      </c>
      <c r="J183" s="6">
        <f t="shared" si="8"/>
        <v>5191.949999999988</v>
      </c>
      <c r="L183" s="6">
        <f t="shared" si="9"/>
        <v>3906.9799999999987</v>
      </c>
      <c r="M183" s="6">
        <f>+VLOOKUP($A183,[1]Congest!$A$1:$O$65536,10,FALSE)-+VLOOKUP($D183,[1]Congest!$A$1:$O$65536,10,FALSE)</f>
        <v>476.42999999999938</v>
      </c>
      <c r="N183" s="6">
        <f>+VLOOKUP($A183,[1]Congest!$A$1:$O$65536,11,FALSE)-+VLOOKUP($D183,[1]Congest!$A$1:$O$65536,11,FALSE)</f>
        <v>107.31000000000029</v>
      </c>
      <c r="O183" s="6">
        <f>+VLOOKUP($A183,[1]Congest!$A$1:$O$65536,12,FALSE)-+VLOOKUP($D183,[1]Congest!$A$1:$O$65536,12,FALSE)</f>
        <v>502.67999999999802</v>
      </c>
      <c r="P183" s="6">
        <f>+VLOOKUP($A183,[1]Congest!$A$1:$O$65536,13,FALSE)-+VLOOKUP($D183,[1]Congest!$A$1:$O$65536,13,FALSE)</f>
        <v>670.96000000000072</v>
      </c>
      <c r="Q183" s="6">
        <f>+VLOOKUP($A183,[1]Congest!$A$1:$O$65536,14,FALSE)-+VLOOKUP($D183,[1]Congest!$A$1:$O$65536,14,FALSE)</f>
        <v>1144.5600000000004</v>
      </c>
      <c r="R183" s="6">
        <f>+VLOOKUP($A183,[1]Congest!$A$1:$O$65536,15,FALSE)-+VLOOKUP($D183,[1]Congest!$A$1:$O$65536,15,FALSE)</f>
        <v>1005.04</v>
      </c>
    </row>
    <row r="184" spans="1:18" x14ac:dyDescent="0.2">
      <c r="A184" s="5">
        <v>61760</v>
      </c>
      <c r="B184" s="6" t="str">
        <f>+VLOOKUP(A184,[1]Congest!$A$1:$C$65536,2,FALSE)</f>
        <v>DUNWOD</v>
      </c>
      <c r="C184" s="6" t="str">
        <f>+VLOOKUP(A184,[1]Congest!$A$1:$C$65536,3,FALSE)</f>
        <v>DUNWOD</v>
      </c>
      <c r="D184" s="5">
        <v>24000</v>
      </c>
      <c r="E184" s="6" t="str">
        <f>+VLOOKUP(D184,[1]Congest!$A$1:$C$65536,2,FALSE)</f>
        <v>PLEASANTVLY___LBMP</v>
      </c>
      <c r="F184" s="6" t="str">
        <f>+VLOOKUP(D184,[1]Congest!$A$1:$C$65536,3,FALSE)</f>
        <v>HUD VL</v>
      </c>
      <c r="G184" s="5">
        <v>15</v>
      </c>
      <c r="H184" s="6">
        <v>50</v>
      </c>
      <c r="I184" s="6">
        <v>2.3000000000001819</v>
      </c>
      <c r="J184" s="6">
        <f t="shared" si="8"/>
        <v>34.500000000002728</v>
      </c>
      <c r="L184" s="6">
        <f t="shared" si="9"/>
        <v>932.0699999999996</v>
      </c>
      <c r="M184" s="6">
        <f>+VLOOKUP($A184,[1]Congest!$A$1:$O$65536,10,FALSE)-+VLOOKUP($D184,[1]Congest!$A$1:$O$65536,10,FALSE)</f>
        <v>62.430000000000746</v>
      </c>
      <c r="N184" s="6">
        <f>+VLOOKUP($A184,[1]Congest!$A$1:$O$65536,11,FALSE)-+VLOOKUP($D184,[1]Congest!$A$1:$O$65536,11,FALSE)</f>
        <v>-222.84000000000003</v>
      </c>
      <c r="O184" s="6">
        <f>+VLOOKUP($A184,[1]Congest!$A$1:$O$65536,12,FALSE)-+VLOOKUP($D184,[1]Congest!$A$1:$O$65536,12,FALSE)</f>
        <v>70.519999999999527</v>
      </c>
      <c r="P184" s="6">
        <f>+VLOOKUP($A184,[1]Congest!$A$1:$O$65536,13,FALSE)-+VLOOKUP($D184,[1]Congest!$A$1:$O$65536,13,FALSE)</f>
        <v>5.1600000000000819</v>
      </c>
      <c r="Q184" s="6">
        <f>+VLOOKUP($A184,[1]Congest!$A$1:$O$65536,14,FALSE)-+VLOOKUP($D184,[1]Congest!$A$1:$O$65536,14,FALSE)</f>
        <v>871.21999999999935</v>
      </c>
      <c r="R184" s="6">
        <f>+VLOOKUP($A184,[1]Congest!$A$1:$O$65536,15,FALSE)-+VLOOKUP($D184,[1]Congest!$A$1:$O$65536,15,FALSE)</f>
        <v>145.57999999999993</v>
      </c>
    </row>
    <row r="185" spans="1:18" x14ac:dyDescent="0.2">
      <c r="A185" s="5">
        <v>61844</v>
      </c>
      <c r="B185" s="6" t="str">
        <f>+VLOOKUP(A185,[1]Congest!$A$1:$C$65536,2,FALSE)</f>
        <v>H Q</v>
      </c>
      <c r="C185" s="6" t="str">
        <f>+VLOOKUP(A185,[1]Congest!$A$1:$C$65536,3,FALSE)</f>
        <v>H Q</v>
      </c>
      <c r="D185" s="5">
        <v>23543</v>
      </c>
      <c r="E185" s="6" t="str">
        <f>+VLOOKUP(D185,[1]Congest!$A$1:$C$65536,2,FALSE)</f>
        <v>KINTIGH____</v>
      </c>
      <c r="F185" s="6" t="str">
        <f>+VLOOKUP(D185,[1]Congest!$A$1:$C$65536,3,FALSE)</f>
        <v>WEST</v>
      </c>
      <c r="G185" s="5">
        <v>15</v>
      </c>
      <c r="H185" s="6">
        <v>611</v>
      </c>
      <c r="I185" s="6">
        <v>558.69000000000005</v>
      </c>
      <c r="J185" s="6">
        <f t="shared" si="8"/>
        <v>8380.35</v>
      </c>
      <c r="L185" s="6">
        <f t="shared" si="9"/>
        <v>2097.31</v>
      </c>
      <c r="M185" s="6">
        <f>+VLOOKUP($A185,[1]Congest!$A$1:$O$65536,10,FALSE)-+VLOOKUP($D185,[1]Congest!$A$1:$O$65536,10,FALSE)</f>
        <v>344.2</v>
      </c>
      <c r="N185" s="6">
        <f>+VLOOKUP($A185,[1]Congest!$A$1:$O$65536,11,FALSE)-+VLOOKUP($D185,[1]Congest!$A$1:$O$65536,11,FALSE)</f>
        <v>254.64</v>
      </c>
      <c r="O185" s="6">
        <f>+VLOOKUP($A185,[1]Congest!$A$1:$O$65536,12,FALSE)-+VLOOKUP($D185,[1]Congest!$A$1:$O$65536,12,FALSE)</f>
        <v>376.73000000000013</v>
      </c>
      <c r="P185" s="6">
        <f>+VLOOKUP($A185,[1]Congest!$A$1:$O$65536,13,FALSE)-+VLOOKUP($D185,[1]Congest!$A$1:$O$65536,13,FALSE)</f>
        <v>203.69000000000003</v>
      </c>
      <c r="Q185" s="6">
        <f>+VLOOKUP($A185,[1]Congest!$A$1:$O$65536,14,FALSE)-+VLOOKUP($D185,[1]Congest!$A$1:$O$65536,14,FALSE)</f>
        <v>569.44999999999993</v>
      </c>
      <c r="R185" s="6">
        <f>+VLOOKUP($A185,[1]Congest!$A$1:$O$65536,15,FALSE)-+VLOOKUP($D185,[1]Congest!$A$1:$O$65536,15,FALSE)</f>
        <v>348.6</v>
      </c>
    </row>
    <row r="186" spans="1:18" x14ac:dyDescent="0.2">
      <c r="A186" s="5">
        <v>61844</v>
      </c>
      <c r="B186" s="6" t="str">
        <f>+VLOOKUP(A186,[1]Congest!$A$1:$C$65536,2,FALSE)</f>
        <v>H Q</v>
      </c>
      <c r="C186" s="6" t="str">
        <f>+VLOOKUP(A186,[1]Congest!$A$1:$C$65536,3,FALSE)</f>
        <v>H Q</v>
      </c>
      <c r="D186" s="5">
        <v>23778</v>
      </c>
      <c r="E186" s="6" t="str">
        <f>+VLOOKUP(D186,[1]Congest!$A$1:$C$65536,2,FALSE)</f>
        <v>GLEN PARK____</v>
      </c>
      <c r="F186" s="6" t="str">
        <f>+VLOOKUP(D186,[1]Congest!$A$1:$C$65536,3,FALSE)</f>
        <v>MHK VL</v>
      </c>
      <c r="G186" s="5">
        <v>15</v>
      </c>
      <c r="H186" s="6">
        <v>429</v>
      </c>
      <c r="I186" s="6">
        <v>229.58</v>
      </c>
      <c r="J186" s="6">
        <f t="shared" si="8"/>
        <v>3443.7000000000003</v>
      </c>
      <c r="L186" s="6">
        <f t="shared" si="9"/>
        <v>1217.97</v>
      </c>
      <c r="M186" s="6">
        <f>+VLOOKUP($A186,[1]Congest!$A$1:$O$65536,10,FALSE)-+VLOOKUP($D186,[1]Congest!$A$1:$O$65536,10,FALSE)</f>
        <v>141.9</v>
      </c>
      <c r="N186" s="6">
        <f>+VLOOKUP($A186,[1]Congest!$A$1:$O$65536,11,FALSE)-+VLOOKUP($D186,[1]Congest!$A$1:$O$65536,11,FALSE)</f>
        <v>190.47000000000003</v>
      </c>
      <c r="O186" s="6">
        <f>+VLOOKUP($A186,[1]Congest!$A$1:$O$65536,12,FALSE)-+VLOOKUP($D186,[1]Congest!$A$1:$O$65536,12,FALSE)</f>
        <v>141.64000000000001</v>
      </c>
      <c r="P186" s="6">
        <f>+VLOOKUP($A186,[1]Congest!$A$1:$O$65536,13,FALSE)-+VLOOKUP($D186,[1]Congest!$A$1:$O$65536,13,FALSE)</f>
        <v>68.240000000000009</v>
      </c>
      <c r="Q186" s="6">
        <f>+VLOOKUP($A186,[1]Congest!$A$1:$O$65536,14,FALSE)-+VLOOKUP($D186,[1]Congest!$A$1:$O$65536,14,FALSE)</f>
        <v>384.69000000000005</v>
      </c>
      <c r="R186" s="6">
        <f>+VLOOKUP($A186,[1]Congest!$A$1:$O$65536,15,FALSE)-+VLOOKUP($D186,[1]Congest!$A$1:$O$65536,15,FALSE)</f>
        <v>291.03000000000003</v>
      </c>
    </row>
    <row r="187" spans="1:18" x14ac:dyDescent="0.2">
      <c r="A187" s="5">
        <v>61844</v>
      </c>
      <c r="B187" s="6" t="str">
        <f>+VLOOKUP(A187,[1]Congest!$A$1:$C$65536,2,FALSE)</f>
        <v>H Q</v>
      </c>
      <c r="C187" s="6" t="str">
        <f>+VLOOKUP(A187,[1]Congest!$A$1:$C$65536,3,FALSE)</f>
        <v>H Q</v>
      </c>
      <c r="D187" s="5">
        <v>23779</v>
      </c>
      <c r="E187" s="6" t="str">
        <f>+VLOOKUP(D187,[1]Congest!$A$1:$C$65536,2,FALSE)</f>
        <v>BETHLEHEM___STEEL</v>
      </c>
      <c r="F187" s="6" t="str">
        <f>+VLOOKUP(D187,[1]Congest!$A$1:$C$65536,3,FALSE)</f>
        <v>WEST</v>
      </c>
      <c r="G187" s="5">
        <v>15</v>
      </c>
      <c r="H187" s="6">
        <v>759</v>
      </c>
      <c r="I187" s="6">
        <v>748.22</v>
      </c>
      <c r="J187" s="6">
        <f t="shared" si="8"/>
        <v>11223.300000000001</v>
      </c>
      <c r="L187" s="6">
        <f t="shared" si="9"/>
        <v>2432.5500000000002</v>
      </c>
      <c r="M187" s="6">
        <f>+VLOOKUP($A187,[1]Congest!$A$1:$O$65536,10,FALSE)-+VLOOKUP($D187,[1]Congest!$A$1:$O$65536,10,FALSE)</f>
        <v>423.18999999999994</v>
      </c>
      <c r="N187" s="6">
        <f>+VLOOKUP($A187,[1]Congest!$A$1:$O$65536,11,FALSE)-+VLOOKUP($D187,[1]Congest!$A$1:$O$65536,11,FALSE)</f>
        <v>264.25</v>
      </c>
      <c r="O187" s="6">
        <f>+VLOOKUP($A187,[1]Congest!$A$1:$O$65536,12,FALSE)-+VLOOKUP($D187,[1]Congest!$A$1:$O$65536,12,FALSE)</f>
        <v>473.18000000000012</v>
      </c>
      <c r="P187" s="6">
        <f>+VLOOKUP($A187,[1]Congest!$A$1:$O$65536,13,FALSE)-+VLOOKUP($D187,[1]Congest!$A$1:$O$65536,13,FALSE)</f>
        <v>260.25</v>
      </c>
      <c r="Q187" s="6">
        <f>+VLOOKUP($A187,[1]Congest!$A$1:$O$65536,14,FALSE)-+VLOOKUP($D187,[1]Congest!$A$1:$O$65536,14,FALSE)</f>
        <v>644.46</v>
      </c>
      <c r="R187" s="6">
        <f>+VLOOKUP($A187,[1]Congest!$A$1:$O$65536,15,FALSE)-+VLOOKUP($D187,[1]Congest!$A$1:$O$65536,15,FALSE)</f>
        <v>367.22</v>
      </c>
    </row>
    <row r="188" spans="1:18" x14ac:dyDescent="0.2">
      <c r="A188" s="5">
        <v>61844</v>
      </c>
      <c r="B188" s="6" t="str">
        <f>+VLOOKUP(A188,[1]Congest!$A$1:$C$65536,2,FALSE)</f>
        <v>H Q</v>
      </c>
      <c r="C188" s="6" t="str">
        <f>+VLOOKUP(A188,[1]Congest!$A$1:$C$65536,3,FALSE)</f>
        <v>H Q</v>
      </c>
      <c r="D188" s="5">
        <v>23811</v>
      </c>
      <c r="E188" s="6" t="str">
        <f>+VLOOKUP(D188,[1]Congest!$A$1:$C$65536,2,FALSE)</f>
        <v>NEG WEST___LANCASTR</v>
      </c>
      <c r="F188" s="6" t="str">
        <f>+VLOOKUP(D188,[1]Congest!$A$1:$C$65536,3,FALSE)</f>
        <v>WEST</v>
      </c>
      <c r="G188" s="5">
        <v>15</v>
      </c>
      <c r="H188" s="6">
        <v>703</v>
      </c>
      <c r="I188" s="6">
        <v>685.33</v>
      </c>
      <c r="J188" s="6">
        <f t="shared" si="8"/>
        <v>10279.950000000001</v>
      </c>
      <c r="L188" s="6">
        <f t="shared" si="9"/>
        <v>2565.3500000000004</v>
      </c>
      <c r="M188" s="6">
        <f>+VLOOKUP($A188,[1]Congest!$A$1:$O$65536,10,FALSE)-+VLOOKUP($D188,[1]Congest!$A$1:$O$65536,10,FALSE)</f>
        <v>454.62</v>
      </c>
      <c r="N188" s="6">
        <f>+VLOOKUP($A188,[1]Congest!$A$1:$O$65536,11,FALSE)-+VLOOKUP($D188,[1]Congest!$A$1:$O$65536,11,FALSE)</f>
        <v>268.42</v>
      </c>
      <c r="O188" s="6">
        <f>+VLOOKUP($A188,[1]Congest!$A$1:$O$65536,12,FALSE)-+VLOOKUP($D188,[1]Congest!$A$1:$O$65536,12,FALSE)</f>
        <v>511.96000000000004</v>
      </c>
      <c r="P188" s="6">
        <f>+VLOOKUP($A188,[1]Congest!$A$1:$O$65536,13,FALSE)-+VLOOKUP($D188,[1]Congest!$A$1:$O$65536,13,FALSE)</f>
        <v>282.89000000000004</v>
      </c>
      <c r="Q188" s="6">
        <f>+VLOOKUP($A188,[1]Congest!$A$1:$O$65536,14,FALSE)-+VLOOKUP($D188,[1]Congest!$A$1:$O$65536,14,FALSE)</f>
        <v>672.43000000000006</v>
      </c>
      <c r="R188" s="6">
        <f>+VLOOKUP($A188,[1]Congest!$A$1:$O$65536,15,FALSE)-+VLOOKUP($D188,[1]Congest!$A$1:$O$65536,15,FALSE)</f>
        <v>375.03</v>
      </c>
    </row>
    <row r="189" spans="1:18" x14ac:dyDescent="0.2">
      <c r="A189" s="5">
        <v>61844</v>
      </c>
      <c r="B189" s="6" t="str">
        <f>+VLOOKUP(A189,[1]Congest!$A$1:$C$65536,2,FALSE)</f>
        <v>H Q</v>
      </c>
      <c r="C189" s="6" t="str">
        <f>+VLOOKUP(A189,[1]Congest!$A$1:$C$65536,3,FALSE)</f>
        <v>H Q</v>
      </c>
      <c r="D189" s="5">
        <v>23914</v>
      </c>
      <c r="E189" s="6" t="str">
        <f>+VLOOKUP(D189,[1]Congest!$A$1:$C$65536,2,FALSE)</f>
        <v>RUSSELL___STATION</v>
      </c>
      <c r="F189" s="6" t="str">
        <f>+VLOOKUP(D189,[1]Congest!$A$1:$C$65536,3,FALSE)</f>
        <v>GENESE</v>
      </c>
      <c r="G189" s="5">
        <v>15</v>
      </c>
      <c r="H189" s="6">
        <v>703</v>
      </c>
      <c r="I189" s="6">
        <v>541</v>
      </c>
      <c r="J189" s="6">
        <f t="shared" si="8"/>
        <v>8115</v>
      </c>
      <c r="L189" s="6">
        <f t="shared" si="9"/>
        <v>2017.2600000000002</v>
      </c>
      <c r="M189" s="6">
        <f>+VLOOKUP($A189,[1]Congest!$A$1:$O$65536,10,FALSE)-+VLOOKUP($D189,[1]Congest!$A$1:$O$65536,10,FALSE)</f>
        <v>324.27999999999997</v>
      </c>
      <c r="N189" s="6">
        <f>+VLOOKUP($A189,[1]Congest!$A$1:$O$65536,11,FALSE)-+VLOOKUP($D189,[1]Congest!$A$1:$O$65536,11,FALSE)</f>
        <v>253.86</v>
      </c>
      <c r="O189" s="6">
        <f>+VLOOKUP($A189,[1]Congest!$A$1:$O$65536,12,FALSE)-+VLOOKUP($D189,[1]Congest!$A$1:$O$65536,12,FALSE)</f>
        <v>351.88000000000005</v>
      </c>
      <c r="P189" s="6">
        <f>+VLOOKUP($A189,[1]Congest!$A$1:$O$65536,13,FALSE)-+VLOOKUP($D189,[1]Congest!$A$1:$O$65536,13,FALSE)</f>
        <v>189.70000000000002</v>
      </c>
      <c r="Q189" s="6">
        <f>+VLOOKUP($A189,[1]Congest!$A$1:$O$65536,14,FALSE)-+VLOOKUP($D189,[1]Congest!$A$1:$O$65536,14,FALSE)</f>
        <v>553.94000000000005</v>
      </c>
      <c r="R189" s="6">
        <f>+VLOOKUP($A189,[1]Congest!$A$1:$O$65536,15,FALSE)-+VLOOKUP($D189,[1]Congest!$A$1:$O$65536,15,FALSE)</f>
        <v>343.6</v>
      </c>
    </row>
    <row r="190" spans="1:18" x14ac:dyDescent="0.2">
      <c r="A190" s="5">
        <v>61844</v>
      </c>
      <c r="B190" s="6" t="str">
        <f>+VLOOKUP(A190,[1]Congest!$A$1:$C$65536,2,FALSE)</f>
        <v>H Q</v>
      </c>
      <c r="C190" s="6" t="str">
        <f>+VLOOKUP(A190,[1]Congest!$A$1:$C$65536,3,FALSE)</f>
        <v>H Q</v>
      </c>
      <c r="D190" s="5">
        <v>24008</v>
      </c>
      <c r="E190" s="6" t="str">
        <f>+VLOOKUP(D190,[1]Congest!$A$1:$C$65536,2,FALSE)</f>
        <v>NYISO_LBMP_REFERENCE</v>
      </c>
      <c r="F190" s="6" t="str">
        <f>+VLOOKUP(D190,[1]Congest!$A$1:$C$65536,3,FALSE)</f>
        <v>MHK VL</v>
      </c>
      <c r="G190" s="5">
        <v>15</v>
      </c>
      <c r="H190" s="6">
        <v>145</v>
      </c>
      <c r="I190" s="6">
        <v>72.58</v>
      </c>
      <c r="J190" s="6">
        <f t="shared" si="8"/>
        <v>1088.7</v>
      </c>
      <c r="L190" s="6">
        <f t="shared" si="9"/>
        <v>850.26</v>
      </c>
      <c r="M190" s="6">
        <f>+VLOOKUP($A190,[1]Congest!$A$1:$O$65536,10,FALSE)-+VLOOKUP($D190,[1]Congest!$A$1:$O$65536,10,FALSE)</f>
        <v>63.15</v>
      </c>
      <c r="N190" s="6">
        <f>+VLOOKUP($A190,[1]Congest!$A$1:$O$65536,11,FALSE)-+VLOOKUP($D190,[1]Congest!$A$1:$O$65536,11,FALSE)</f>
        <v>137.68</v>
      </c>
      <c r="O190" s="6">
        <f>+VLOOKUP($A190,[1]Congest!$A$1:$O$65536,12,FALSE)-+VLOOKUP($D190,[1]Congest!$A$1:$O$65536,12,FALSE)</f>
        <v>37.059999999999981</v>
      </c>
      <c r="P190" s="6">
        <f>+VLOOKUP($A190,[1]Congest!$A$1:$O$65536,13,FALSE)-+VLOOKUP($D190,[1]Congest!$A$1:$O$65536,13,FALSE)</f>
        <v>5.0199999999999996</v>
      </c>
      <c r="Q190" s="6">
        <f>+VLOOKUP($A190,[1]Congest!$A$1:$O$65536,14,FALSE)-+VLOOKUP($D190,[1]Congest!$A$1:$O$65536,14,FALSE)</f>
        <v>319.54000000000002</v>
      </c>
      <c r="R190" s="6">
        <f>+VLOOKUP($A190,[1]Congest!$A$1:$O$65536,15,FALSE)-+VLOOKUP($D190,[1]Congest!$A$1:$O$65536,15,FALSE)</f>
        <v>287.81</v>
      </c>
    </row>
    <row r="191" spans="1:18" x14ac:dyDescent="0.2">
      <c r="A191" s="5">
        <v>61844</v>
      </c>
      <c r="B191" s="6" t="str">
        <f>+VLOOKUP(A191,[1]Congest!$A$1:$C$65536,2,FALSE)</f>
        <v>H Q</v>
      </c>
      <c r="C191" s="6" t="str">
        <f>+VLOOKUP(A191,[1]Congest!$A$1:$C$65536,3,FALSE)</f>
        <v>H Q</v>
      </c>
      <c r="D191" s="5">
        <v>24049</v>
      </c>
      <c r="E191" s="6" t="str">
        <f>+VLOOKUP(D191,[1]Congest!$A$1:$C$65536,2,FALSE)</f>
        <v>WEST CANADA___HYD</v>
      </c>
      <c r="F191" s="6" t="str">
        <f>+VLOOKUP(D191,[1]Congest!$A$1:$C$65536,3,FALSE)</f>
        <v>MHK VL</v>
      </c>
      <c r="G191" s="5">
        <v>15</v>
      </c>
      <c r="H191" s="6">
        <v>100</v>
      </c>
      <c r="I191" s="6">
        <v>-70.13</v>
      </c>
      <c r="J191" s="6">
        <f t="shared" si="8"/>
        <v>-1051.9499999999998</v>
      </c>
      <c r="L191" s="6">
        <f t="shared" si="9"/>
        <v>641.69000000000005</v>
      </c>
      <c r="M191" s="6">
        <f>+VLOOKUP($A191,[1]Congest!$A$1:$O$65536,10,FALSE)-+VLOOKUP($D191,[1]Congest!$A$1:$O$65536,10,FALSE)</f>
        <v>1.7199999999999918</v>
      </c>
      <c r="N191" s="6">
        <f>+VLOOKUP($A191,[1]Congest!$A$1:$O$65536,11,FALSE)-+VLOOKUP($D191,[1]Congest!$A$1:$O$65536,11,FALSE)</f>
        <v>125.60000000000001</v>
      </c>
      <c r="O191" s="6">
        <f>+VLOOKUP($A191,[1]Congest!$A$1:$O$65536,12,FALSE)-+VLOOKUP($D191,[1]Congest!$A$1:$O$65536,12,FALSE)</f>
        <v>-7.2100000000000009</v>
      </c>
      <c r="P191" s="6">
        <f>+VLOOKUP($A191,[1]Congest!$A$1:$O$65536,13,FALSE)-+VLOOKUP($D191,[1]Congest!$A$1:$O$65536,13,FALSE)</f>
        <v>-33.03</v>
      </c>
      <c r="Q191" s="6">
        <f>+VLOOKUP($A191,[1]Congest!$A$1:$O$65536,14,FALSE)-+VLOOKUP($D191,[1]Congest!$A$1:$O$65536,14,FALSE)</f>
        <v>275.51</v>
      </c>
      <c r="R191" s="6">
        <f>+VLOOKUP($A191,[1]Congest!$A$1:$O$65536,15,FALSE)-+VLOOKUP($D191,[1]Congest!$A$1:$O$65536,15,FALSE)</f>
        <v>279.10000000000002</v>
      </c>
    </row>
    <row r="192" spans="1:18" x14ac:dyDescent="0.2">
      <c r="A192" s="5">
        <v>61844</v>
      </c>
      <c r="B192" s="6" t="str">
        <f>+VLOOKUP(A192,[1]Congest!$A$1:$C$65536,2,FALSE)</f>
        <v>H Q</v>
      </c>
      <c r="C192" s="6" t="str">
        <f>+VLOOKUP(A192,[1]Congest!$A$1:$C$65536,3,FALSE)</f>
        <v>H Q</v>
      </c>
      <c r="D192" s="5">
        <v>61753</v>
      </c>
      <c r="E192" s="6" t="str">
        <f>+VLOOKUP(D192,[1]Congest!$A$1:$C$65536,2,FALSE)</f>
        <v>GENESE</v>
      </c>
      <c r="F192" s="6" t="str">
        <f>+VLOOKUP(D192,[1]Congest!$A$1:$C$65536,3,FALSE)</f>
        <v>GENESE</v>
      </c>
      <c r="G192" s="5">
        <v>15</v>
      </c>
      <c r="H192" s="6">
        <v>651</v>
      </c>
      <c r="I192" s="6">
        <v>554.72</v>
      </c>
      <c r="J192" s="6">
        <f t="shared" si="8"/>
        <v>8320.8000000000011</v>
      </c>
      <c r="L192" s="6">
        <f t="shared" si="9"/>
        <v>2065.6</v>
      </c>
      <c r="M192" s="6">
        <f>+VLOOKUP($A192,[1]Congest!$A$1:$O$65536,10,FALSE)-+VLOOKUP($D192,[1]Congest!$A$1:$O$65536,10,FALSE)</f>
        <v>335.43999999999994</v>
      </c>
      <c r="N192" s="6">
        <f>+VLOOKUP($A192,[1]Congest!$A$1:$O$65536,11,FALSE)-+VLOOKUP($D192,[1]Congest!$A$1:$O$65536,11,FALSE)</f>
        <v>255.16</v>
      </c>
      <c r="O192" s="6">
        <f>+VLOOKUP($A192,[1]Congest!$A$1:$O$65536,12,FALSE)-+VLOOKUP($D192,[1]Congest!$A$1:$O$65536,12,FALSE)</f>
        <v>366.21</v>
      </c>
      <c r="P192" s="6">
        <f>+VLOOKUP($A192,[1]Congest!$A$1:$O$65536,13,FALSE)-+VLOOKUP($D192,[1]Congest!$A$1:$O$65536,13,FALSE)</f>
        <v>198.43999999999997</v>
      </c>
      <c r="Q192" s="6">
        <f>+VLOOKUP($A192,[1]Congest!$A$1:$O$65536,14,FALSE)-+VLOOKUP($D192,[1]Congest!$A$1:$O$65536,14,FALSE)</f>
        <v>563.94000000000005</v>
      </c>
      <c r="R192" s="6">
        <f>+VLOOKUP($A192,[1]Congest!$A$1:$O$65536,15,FALSE)-+VLOOKUP($D192,[1]Congest!$A$1:$O$65536,15,FALSE)</f>
        <v>346.40999999999997</v>
      </c>
    </row>
    <row r="193" spans="1:18" x14ac:dyDescent="0.2">
      <c r="A193" s="5">
        <v>61847</v>
      </c>
      <c r="B193" s="6" t="str">
        <f>+VLOOKUP(A193,[1]Congest!$A$1:$C$65536,2,FALSE)</f>
        <v>PJM</v>
      </c>
      <c r="C193" s="6" t="str">
        <f>+VLOOKUP(A193,[1]Congest!$A$1:$C$65536,3,FALSE)</f>
        <v>PJM</v>
      </c>
      <c r="D193" s="5">
        <v>61752</v>
      </c>
      <c r="E193" s="6" t="str">
        <f>+VLOOKUP(D193,[1]Congest!$A$1:$C$65536,2,FALSE)</f>
        <v>WEST</v>
      </c>
      <c r="F193" s="6" t="str">
        <f>+VLOOKUP(D193,[1]Congest!$A$1:$C$65536,3,FALSE)</f>
        <v>WEST</v>
      </c>
      <c r="G193" s="5">
        <v>15</v>
      </c>
      <c r="H193" s="6">
        <v>503</v>
      </c>
      <c r="I193" s="6">
        <v>471.74</v>
      </c>
      <c r="J193" s="6">
        <f t="shared" si="8"/>
        <v>7076.1</v>
      </c>
      <c r="L193" s="6">
        <f t="shared" si="9"/>
        <v>8574.7299999999977</v>
      </c>
      <c r="M193" s="6">
        <f>+VLOOKUP($A193,[1]Congest!$A$1:$O$65536,10,FALSE)-+VLOOKUP($D193,[1]Congest!$A$1:$O$65536,10,FALSE)</f>
        <v>6032.3099999999995</v>
      </c>
      <c r="N193" s="6">
        <f>+VLOOKUP($A193,[1]Congest!$A$1:$O$65536,11,FALSE)-+VLOOKUP($D193,[1]Congest!$A$1:$O$65536,11,FALSE)</f>
        <v>1181.0000000000002</v>
      </c>
      <c r="O193" s="6">
        <f>+VLOOKUP($A193,[1]Congest!$A$1:$O$65536,12,FALSE)-+VLOOKUP($D193,[1]Congest!$A$1:$O$65536,12,FALSE)</f>
        <v>525.5</v>
      </c>
      <c r="P193" s="6">
        <f>+VLOOKUP($A193,[1]Congest!$A$1:$O$65536,13,FALSE)-+VLOOKUP($D193,[1]Congest!$A$1:$O$65536,13,FALSE)</f>
        <v>765.04</v>
      </c>
      <c r="Q193" s="6">
        <f>+VLOOKUP($A193,[1]Congest!$A$1:$O$65536,14,FALSE)-+VLOOKUP($D193,[1]Congest!$A$1:$O$65536,14,FALSE)</f>
        <v>10.149999999999977</v>
      </c>
      <c r="R193" s="6">
        <f>+VLOOKUP($A193,[1]Congest!$A$1:$O$65536,15,FALSE)-+VLOOKUP($D193,[1]Congest!$A$1:$O$65536,15,FALSE)</f>
        <v>60.729999999999976</v>
      </c>
    </row>
    <row r="194" spans="1:18" x14ac:dyDescent="0.2">
      <c r="B194" s="6"/>
      <c r="C194" s="6"/>
      <c r="E194" s="6"/>
      <c r="F194" s="6"/>
      <c r="G194" s="18"/>
      <c r="H194" s="6"/>
      <c r="I194" s="13" t="s">
        <v>6</v>
      </c>
      <c r="J194" s="13">
        <f>+SUM(J144:J193)</f>
        <v>74215.55</v>
      </c>
      <c r="L194" s="6">
        <f>+SUMPRODUCT(G144:G193,L144:L193)</f>
        <v>1090352.6099999999</v>
      </c>
    </row>
    <row r="195" spans="1:18" x14ac:dyDescent="0.2">
      <c r="A195" s="22" t="s">
        <v>97</v>
      </c>
      <c r="B195" s="6"/>
      <c r="C195" s="6"/>
      <c r="E195" s="6"/>
      <c r="F195" s="6"/>
      <c r="G195" s="18"/>
      <c r="H195" s="6"/>
      <c r="I195" s="13"/>
      <c r="J195" s="13"/>
      <c r="L195" s="6"/>
    </row>
    <row r="196" spans="1:18" x14ac:dyDescent="0.2">
      <c r="A196" s="5">
        <v>61758</v>
      </c>
      <c r="B196" s="6" t="str">
        <f>+VLOOKUP(A196,[1]Congest!$A$1:$C$65536,2,FALSE)</f>
        <v>HUD VL</v>
      </c>
      <c r="C196" s="6" t="str">
        <f>+VLOOKUP(A196,[1]Congest!$A$1:$C$65536,3,FALSE)</f>
        <v>HUD VL</v>
      </c>
      <c r="D196" s="5">
        <v>61760</v>
      </c>
      <c r="E196" s="6" t="str">
        <f>+VLOOKUP(D196,[1]Congest!$A$1:$C$65536,2,FALSE)</f>
        <v>DUNWOD</v>
      </c>
      <c r="F196" s="6" t="str">
        <f>+VLOOKUP(D196,[1]Congest!$A$1:$C$65536,3,FALSE)</f>
        <v>DUNWOD</v>
      </c>
      <c r="G196" s="5">
        <v>8</v>
      </c>
      <c r="H196" s="6">
        <v>45</v>
      </c>
      <c r="I196" s="6">
        <v>26.54</v>
      </c>
      <c r="J196" s="6">
        <f>+G196*I196</f>
        <v>212.32</v>
      </c>
      <c r="L196" s="6">
        <f>+SUM(M196:R196)</f>
        <v>191.06000000000006</v>
      </c>
      <c r="M196" s="6">
        <f>+VLOOKUP($A196,[1]Congest!$A$1:$O$65536,10,FALSE)-+VLOOKUP($D196,[1]Congest!$A$1:$O$65536,10,FALSE)</f>
        <v>10.340000000000146</v>
      </c>
      <c r="N196" s="6">
        <f>+VLOOKUP($A196,[1]Congest!$A$1:$O$65536,11,FALSE)-+VLOOKUP($D196,[1]Congest!$A$1:$O$65536,11,FALSE)</f>
        <v>455.94000000000011</v>
      </c>
      <c r="O196" s="6">
        <f>+VLOOKUP($A196,[1]Congest!$A$1:$O$65536,12,FALSE)-+VLOOKUP($D196,[1]Congest!$A$1:$O$65536,12,FALSE)</f>
        <v>21.239999999999782</v>
      </c>
      <c r="P196" s="6">
        <f>+VLOOKUP($A196,[1]Congest!$A$1:$O$65536,13,FALSE)-+VLOOKUP($D196,[1]Congest!$A$1:$O$65536,13,FALSE)</f>
        <v>36.6099999999999</v>
      </c>
      <c r="Q196" s="6">
        <f>+VLOOKUP($A196,[1]Congest!$A$1:$O$65536,14,FALSE)-+VLOOKUP($D196,[1]Congest!$A$1:$O$65536,14,FALSE)</f>
        <v>-340.44000000000005</v>
      </c>
      <c r="R196" s="6">
        <f>+VLOOKUP($A196,[1]Congest!$A$1:$O$65536,15,FALSE)-+VLOOKUP($D196,[1]Congest!$A$1:$O$65536,15,FALSE)</f>
        <v>7.3700000000002319</v>
      </c>
    </row>
    <row r="197" spans="1:18" x14ac:dyDescent="0.2">
      <c r="A197" s="5">
        <v>61758</v>
      </c>
      <c r="B197" s="6" t="str">
        <f>+VLOOKUP(A197,[1]Congest!$A$1:$C$65536,2,FALSE)</f>
        <v>HUD VL</v>
      </c>
      <c r="C197" s="6" t="str">
        <f>+VLOOKUP(A197,[1]Congest!$A$1:$C$65536,3,FALSE)</f>
        <v>HUD VL</v>
      </c>
      <c r="D197" s="5">
        <v>61761</v>
      </c>
      <c r="E197" s="6" t="str">
        <f>+VLOOKUP(D197,[1]Congest!$A$1:$C$65536,2,FALSE)</f>
        <v>N.Y.C.</v>
      </c>
      <c r="F197" s="6" t="str">
        <f>+VLOOKUP(D197,[1]Congest!$A$1:$C$65536,3,FALSE)</f>
        <v>N.Y.C.</v>
      </c>
      <c r="G197" s="5">
        <v>60</v>
      </c>
      <c r="H197" s="6">
        <v>8640</v>
      </c>
      <c r="I197" s="6">
        <v>8283.33</v>
      </c>
      <c r="J197" s="6">
        <f>+G197*I197</f>
        <v>496999.8</v>
      </c>
      <c r="L197" s="6">
        <f>+SUM(M197:R197)</f>
        <v>13427.029999999999</v>
      </c>
      <c r="M197" s="6">
        <f>+VLOOKUP($A197,[1]Congest!$A$1:$O$65536,10,FALSE)-+VLOOKUP($D197,[1]Congest!$A$1:$O$65536,10,FALSE)</f>
        <v>299.82000000000016</v>
      </c>
      <c r="N197" s="6">
        <f>+VLOOKUP($A197,[1]Congest!$A$1:$O$65536,11,FALSE)-+VLOOKUP($D197,[1]Congest!$A$1:$O$65536,11,FALSE)</f>
        <v>2953.24</v>
      </c>
      <c r="O197" s="6">
        <f>+VLOOKUP($A197,[1]Congest!$A$1:$O$65536,12,FALSE)-+VLOOKUP($D197,[1]Congest!$A$1:$O$65536,12,FALSE)</f>
        <v>506.03999999999905</v>
      </c>
      <c r="P197" s="6">
        <f>+VLOOKUP($A197,[1]Congest!$A$1:$O$65536,13,FALSE)-+VLOOKUP($D197,[1]Congest!$A$1:$O$65536,13,FALSE)</f>
        <v>1760.0399999999993</v>
      </c>
      <c r="Q197" s="6">
        <f>+VLOOKUP($A197,[1]Congest!$A$1:$O$65536,14,FALSE)-+VLOOKUP($D197,[1]Congest!$A$1:$O$65536,14,FALSE)</f>
        <v>2990.3399999999988</v>
      </c>
      <c r="R197" s="6">
        <f>+VLOOKUP($A197,[1]Congest!$A$1:$O$65536,15,FALSE)-+VLOOKUP($D197,[1]Congest!$A$1:$O$65536,15,FALSE)</f>
        <v>4917.550000000002</v>
      </c>
    </row>
    <row r="198" spans="1:18" x14ac:dyDescent="0.2">
      <c r="B198" s="6"/>
      <c r="C198" s="6"/>
      <c r="E198" s="6"/>
      <c r="F198" s="6"/>
      <c r="G198" s="18"/>
      <c r="H198" s="6"/>
      <c r="I198" s="13" t="s">
        <v>6</v>
      </c>
      <c r="J198" s="13">
        <f>+J197+J196</f>
        <v>497212.12</v>
      </c>
      <c r="L198" s="6">
        <f>+SUMPRODUCT(G196:G197,L196:L197)</f>
        <v>807150.27999999991</v>
      </c>
    </row>
    <row r="199" spans="1:18" x14ac:dyDescent="0.2">
      <c r="B199" s="6"/>
      <c r="C199" s="6"/>
      <c r="E199" s="6"/>
      <c r="F199" s="6"/>
      <c r="G199" s="18"/>
      <c r="H199" s="6"/>
      <c r="I199" s="13"/>
      <c r="J199" s="13"/>
      <c r="L199" s="6"/>
    </row>
    <row r="200" spans="1:18" x14ac:dyDescent="0.2">
      <c r="A200" s="19" t="s">
        <v>8</v>
      </c>
      <c r="G200" s="18"/>
      <c r="H200" s="6"/>
      <c r="I200" s="6"/>
      <c r="J200" s="6"/>
    </row>
    <row r="201" spans="1:18" s="19" customFormat="1" x14ac:dyDescent="0.2">
      <c r="A201" s="19" t="s">
        <v>0</v>
      </c>
      <c r="B201" s="13"/>
      <c r="C201" s="13"/>
      <c r="D201" s="19" t="s">
        <v>1</v>
      </c>
      <c r="E201" s="13"/>
      <c r="F201" s="13"/>
      <c r="G201" s="19" t="s">
        <v>2</v>
      </c>
      <c r="H201" s="13"/>
      <c r="I201" s="13" t="s">
        <v>4</v>
      </c>
      <c r="J201" s="13"/>
      <c r="K201" s="20"/>
      <c r="L201" s="13" t="s">
        <v>7</v>
      </c>
    </row>
    <row r="202" spans="1:18" x14ac:dyDescent="0.2">
      <c r="A202" s="5">
        <v>23513</v>
      </c>
      <c r="B202" s="6" t="str">
        <f>+VLOOKUP(A202,[1]Congest!$A$1:$C$65536,2,FALSE)</f>
        <v>ARTHUR_KILL_3</v>
      </c>
      <c r="C202" s="6" t="str">
        <f>+VLOOKUP(A202,[1]Congest!$A$1:$C$65536,3,FALSE)</f>
        <v>N.Y.C.</v>
      </c>
      <c r="D202" s="5">
        <v>23512</v>
      </c>
      <c r="E202" s="6" t="str">
        <f>+VLOOKUP(D202,[1]Congest!$A$1:$C$65536,2,FALSE)</f>
        <v>ARTHUR_KILL_2</v>
      </c>
      <c r="F202" s="6" t="str">
        <f>+VLOOKUP(D202,[1]Congest!$A$1:$C$65536,3,FALSE)</f>
        <v>N.Y.C.</v>
      </c>
      <c r="G202" s="5">
        <v>25</v>
      </c>
      <c r="I202" s="6">
        <v>8217.06</v>
      </c>
      <c r="K202" s="18"/>
      <c r="L202" s="6">
        <f>+SUM(M202:R202)</f>
        <v>9647.3000000000011</v>
      </c>
      <c r="M202" s="6">
        <f>+VLOOKUP($A202,[1]Congest!$A$1:$O$65536,10,FALSE)-+VLOOKUP($D202,[1]Congest!$A$1:$O$65536,10,FALSE)</f>
        <v>589.99000000000024</v>
      </c>
      <c r="N202" s="6">
        <f>+VLOOKUP($A202,[1]Congest!$A$1:$O$65536,11,FALSE)-+VLOOKUP($D202,[1]Congest!$A$1:$O$65536,11,FALSE)</f>
        <v>5287.41</v>
      </c>
      <c r="O202" s="6">
        <f>+VLOOKUP($A202,[1]Congest!$A$1:$O$65536,12,FALSE)-+VLOOKUP($D202,[1]Congest!$A$1:$O$65536,12,FALSE)</f>
        <v>-227.10000000000082</v>
      </c>
      <c r="P202" s="6">
        <f>+VLOOKUP($A202,[1]Congest!$A$1:$O$65536,13,FALSE)-+VLOOKUP($D202,[1]Congest!$A$1:$O$65536,13,FALSE)</f>
        <v>2794.5400000000004</v>
      </c>
      <c r="Q202" s="6">
        <f>+VLOOKUP($A202,[1]Congest!$A$1:$O$65536,14,FALSE)-+VLOOKUP($D202,[1]Congest!$A$1:$O$65536,14,FALSE)</f>
        <v>86.760000000001128</v>
      </c>
      <c r="R202" s="6">
        <f>+VLOOKUP($A202,[1]Congest!$A$1:$O$65536,15,FALSE)-+VLOOKUP($D202,[1]Congest!$A$1:$O$65536,15,FALSE)</f>
        <v>1115.6999999999989</v>
      </c>
    </row>
    <row r="203" spans="1:18" x14ac:dyDescent="0.2">
      <c r="A203" s="5">
        <v>23513</v>
      </c>
      <c r="B203" s="6" t="str">
        <f>+VLOOKUP(A203,[1]Congest!$A$1:$C$65536,2,FALSE)</f>
        <v>ARTHUR_KILL_3</v>
      </c>
      <c r="C203" s="6" t="str">
        <f>+VLOOKUP(A203,[1]Congest!$A$1:$C$65536,3,FALSE)</f>
        <v>N.Y.C.</v>
      </c>
      <c r="D203" s="5">
        <v>23519</v>
      </c>
      <c r="E203" s="6" t="str">
        <f>+VLOOKUP(D203,[1]Congest!$A$1:$C$65536,2,FALSE)</f>
        <v>POLETTI____</v>
      </c>
      <c r="F203" s="6" t="str">
        <f>+VLOOKUP(D203,[1]Congest!$A$1:$C$65536,3,FALSE)</f>
        <v>N.Y.C.</v>
      </c>
      <c r="G203" s="5">
        <v>10</v>
      </c>
      <c r="I203" s="6">
        <v>217.2</v>
      </c>
      <c r="L203" s="6">
        <f t="shared" ref="L203:L266" si="10">+SUM(M203:R203)</f>
        <v>444.74000000000115</v>
      </c>
      <c r="M203" s="6">
        <f>+VLOOKUP($A203,[1]Congest!$A$1:$O$65536,10,FALSE)-+VLOOKUP($D203,[1]Congest!$A$1:$O$65536,10,FALSE)</f>
        <v>-4.9999999999727152E-2</v>
      </c>
      <c r="N203" s="6">
        <f>+VLOOKUP($A203,[1]Congest!$A$1:$O$65536,11,FALSE)-+VLOOKUP($D203,[1]Congest!$A$1:$O$65536,11,FALSE)</f>
        <v>-0.17000000000007276</v>
      </c>
      <c r="O203" s="6">
        <f>+VLOOKUP($A203,[1]Congest!$A$1:$O$65536,12,FALSE)-+VLOOKUP($D203,[1]Congest!$A$1:$O$65536,12,FALSE)</f>
        <v>-0.6500000000005457</v>
      </c>
      <c r="P203" s="6">
        <f>+VLOOKUP($A203,[1]Congest!$A$1:$O$65536,13,FALSE)-+VLOOKUP($D203,[1]Congest!$A$1:$O$65536,13,FALSE)</f>
        <v>-151.22999999999956</v>
      </c>
      <c r="Q203" s="6">
        <f>+VLOOKUP($A203,[1]Congest!$A$1:$O$65536,14,FALSE)-+VLOOKUP($D203,[1]Congest!$A$1:$O$65536,14,FALSE)</f>
        <v>17.240000000000691</v>
      </c>
      <c r="R203" s="6">
        <f>+VLOOKUP($A203,[1]Congest!$A$1:$O$65536,15,FALSE)-+VLOOKUP($D203,[1]Congest!$A$1:$O$65536,15,FALSE)</f>
        <v>579.60000000000036</v>
      </c>
    </row>
    <row r="204" spans="1:18" x14ac:dyDescent="0.2">
      <c r="A204" s="5">
        <v>23513</v>
      </c>
      <c r="B204" s="6" t="str">
        <f>+VLOOKUP(A204,[1]Congest!$A$1:$C$65536,2,FALSE)</f>
        <v>ARTHUR_KILL_3</v>
      </c>
      <c r="C204" s="6" t="str">
        <f>+VLOOKUP(A204,[1]Congest!$A$1:$C$65536,3,FALSE)</f>
        <v>N.Y.C.</v>
      </c>
      <c r="D204" s="5">
        <v>23660</v>
      </c>
      <c r="E204" s="6" t="str">
        <f>+VLOOKUP(D204,[1]Congest!$A$1:$C$65536,2,FALSE)</f>
        <v>EAST RIVER___6</v>
      </c>
      <c r="F204" s="6" t="str">
        <f>+VLOOKUP(D204,[1]Congest!$A$1:$C$65536,3,FALSE)</f>
        <v>N.Y.C.</v>
      </c>
      <c r="G204" s="5">
        <v>7</v>
      </c>
      <c r="I204" s="6">
        <v>252.49</v>
      </c>
      <c r="L204" s="6">
        <f t="shared" si="10"/>
        <v>457.8400000000006</v>
      </c>
      <c r="M204" s="6">
        <f>+VLOOKUP($A204,[1]Congest!$A$1:$O$65536,10,FALSE)-+VLOOKUP($D204,[1]Congest!$A$1:$O$65536,10,FALSE)</f>
        <v>-4.9999999999727152E-2</v>
      </c>
      <c r="N204" s="6">
        <f>+VLOOKUP($A204,[1]Congest!$A$1:$O$65536,11,FALSE)-+VLOOKUP($D204,[1]Congest!$A$1:$O$65536,11,FALSE)</f>
        <v>0.15999999999985448</v>
      </c>
      <c r="O204" s="6">
        <f>+VLOOKUP($A204,[1]Congest!$A$1:$O$65536,12,FALSE)-+VLOOKUP($D204,[1]Congest!$A$1:$O$65536,12,FALSE)</f>
        <v>-1.0900000000001455</v>
      </c>
      <c r="P204" s="6">
        <f>+VLOOKUP($A204,[1]Congest!$A$1:$O$65536,13,FALSE)-+VLOOKUP($D204,[1]Congest!$A$1:$O$65536,13,FALSE)</f>
        <v>-160.03999999999996</v>
      </c>
      <c r="Q204" s="6">
        <f>+VLOOKUP($A204,[1]Congest!$A$1:$O$65536,14,FALSE)-+VLOOKUP($D204,[1]Congest!$A$1:$O$65536,14,FALSE)</f>
        <v>17.240000000000691</v>
      </c>
      <c r="R204" s="6">
        <f>+VLOOKUP($A204,[1]Congest!$A$1:$O$65536,15,FALSE)-+VLOOKUP($D204,[1]Congest!$A$1:$O$65536,15,FALSE)</f>
        <v>601.61999999999989</v>
      </c>
    </row>
    <row r="205" spans="1:18" x14ac:dyDescent="0.2">
      <c r="A205" s="5">
        <v>23513</v>
      </c>
      <c r="B205" s="6" t="str">
        <f>+VLOOKUP(A205,[1]Congest!$A$1:$C$65536,2,FALSE)</f>
        <v>ARTHUR_KILL_3</v>
      </c>
      <c r="C205" s="6" t="str">
        <f>+VLOOKUP(A205,[1]Congest!$A$1:$C$65536,3,FALSE)</f>
        <v>N.Y.C.</v>
      </c>
      <c r="D205" s="5">
        <v>23810</v>
      </c>
      <c r="E205" s="6" t="str">
        <f>+VLOOKUP(D205,[1]Congest!$A$1:$C$65536,2,FALSE)</f>
        <v>HUDSON AVE_GT_3</v>
      </c>
      <c r="F205" s="6" t="str">
        <f>+VLOOKUP(D205,[1]Congest!$A$1:$C$65536,3,FALSE)</f>
        <v>N.Y.C.</v>
      </c>
      <c r="G205" s="5">
        <v>7</v>
      </c>
      <c r="I205" s="6">
        <v>256.63</v>
      </c>
      <c r="L205" s="6">
        <f t="shared" si="10"/>
        <v>-751.31000000000085</v>
      </c>
      <c r="M205" s="6">
        <f>+VLOOKUP($A205,[1]Congest!$A$1:$O$65536,10,FALSE)-+VLOOKUP($D205,[1]Congest!$A$1:$O$65536,10,FALSE)</f>
        <v>0</v>
      </c>
      <c r="N205" s="6">
        <f>+VLOOKUP($A205,[1]Congest!$A$1:$O$65536,11,FALSE)-+VLOOKUP($D205,[1]Congest!$A$1:$O$65536,11,FALSE)</f>
        <v>0</v>
      </c>
      <c r="O205" s="6">
        <f>+VLOOKUP($A205,[1]Congest!$A$1:$O$65536,12,FALSE)-+VLOOKUP($D205,[1]Congest!$A$1:$O$65536,12,FALSE)</f>
        <v>0</v>
      </c>
      <c r="P205" s="6">
        <f>+VLOOKUP($A205,[1]Congest!$A$1:$O$65536,13,FALSE)-+VLOOKUP($D205,[1]Congest!$A$1:$O$65536,13,FALSE)</f>
        <v>-150.74999999999955</v>
      </c>
      <c r="Q205" s="6">
        <f>+VLOOKUP($A205,[1]Congest!$A$1:$O$65536,14,FALSE)-+VLOOKUP($D205,[1]Congest!$A$1:$O$65536,14,FALSE)</f>
        <v>15.460000000000036</v>
      </c>
      <c r="R205" s="6">
        <f>+VLOOKUP($A205,[1]Congest!$A$1:$O$65536,15,FALSE)-+VLOOKUP($D205,[1]Congest!$A$1:$O$65536,15,FALSE)</f>
        <v>-616.02000000000135</v>
      </c>
    </row>
    <row r="206" spans="1:18" x14ac:dyDescent="0.2">
      <c r="A206" s="5">
        <v>23513</v>
      </c>
      <c r="B206" s="6" t="str">
        <f>+VLOOKUP(A206,[1]Congest!$A$1:$C$65536,2,FALSE)</f>
        <v>ARTHUR_KILL_3</v>
      </c>
      <c r="C206" s="6" t="str">
        <f>+VLOOKUP(A206,[1]Congest!$A$1:$C$65536,3,FALSE)</f>
        <v>N.Y.C.</v>
      </c>
      <c r="D206" s="5">
        <v>24257</v>
      </c>
      <c r="E206" s="6" t="str">
        <f>+VLOOKUP(D206,[1]Congest!$A$1:$C$65536,2,FALSE)</f>
        <v>RAVENSWOOD_GT_9</v>
      </c>
      <c r="F206" s="6" t="str">
        <f>+VLOOKUP(D206,[1]Congest!$A$1:$C$65536,3,FALSE)</f>
        <v>N.Y.C.</v>
      </c>
      <c r="G206" s="5">
        <v>1</v>
      </c>
      <c r="I206" s="6">
        <v>-3563.72</v>
      </c>
      <c r="L206" s="6">
        <f t="shared" si="10"/>
        <v>-1843.7599999999986</v>
      </c>
      <c r="M206" s="6">
        <f>+VLOOKUP($A206,[1]Congest!$A$1:$O$65536,10,FALSE)-+VLOOKUP($D206,[1]Congest!$A$1:$O$65536,10,FALSE)</f>
        <v>-3.8400000000001455</v>
      </c>
      <c r="N206" s="6">
        <f>+VLOOKUP($A206,[1]Congest!$A$1:$O$65536,11,FALSE)-+VLOOKUP($D206,[1]Congest!$A$1:$O$65536,11,FALSE)</f>
        <v>-60.870000000000118</v>
      </c>
      <c r="O206" s="6">
        <f>+VLOOKUP($A206,[1]Congest!$A$1:$O$65536,12,FALSE)-+VLOOKUP($D206,[1]Congest!$A$1:$O$65536,12,FALSE)</f>
        <v>-1290.2200000000007</v>
      </c>
      <c r="P206" s="6">
        <f>+VLOOKUP($A206,[1]Congest!$A$1:$O$65536,13,FALSE)-+VLOOKUP($D206,[1]Congest!$A$1:$O$65536,13,FALSE)</f>
        <v>-76.940000000000055</v>
      </c>
      <c r="Q206" s="6">
        <f>+VLOOKUP($A206,[1]Congest!$A$1:$O$65536,14,FALSE)-+VLOOKUP($D206,[1]Congest!$A$1:$O$65536,14,FALSE)</f>
        <v>-68.459999999997308</v>
      </c>
      <c r="R206" s="6">
        <f>+VLOOKUP($A206,[1]Congest!$A$1:$O$65536,15,FALSE)-+VLOOKUP($D206,[1]Congest!$A$1:$O$65536,15,FALSE)</f>
        <v>-343.43000000000029</v>
      </c>
    </row>
    <row r="207" spans="1:18" x14ac:dyDescent="0.2">
      <c r="A207" s="5">
        <v>23517</v>
      </c>
      <c r="B207" s="6" t="str">
        <f>+VLOOKUP(A207,[1]Congest!$A$1:$C$65536,2,FALSE)</f>
        <v>ASTORIA___4</v>
      </c>
      <c r="C207" s="6" t="str">
        <f>+VLOOKUP(A207,[1]Congest!$A$1:$C$65536,3,FALSE)</f>
        <v>N.Y.C.</v>
      </c>
      <c r="D207" s="5">
        <v>23512</v>
      </c>
      <c r="E207" s="6" t="str">
        <f>+VLOOKUP(D207,[1]Congest!$A$1:$C$65536,2,FALSE)</f>
        <v>ARTHUR_KILL_2</v>
      </c>
      <c r="F207" s="6" t="str">
        <f>+VLOOKUP(D207,[1]Congest!$A$1:$C$65536,3,FALSE)</f>
        <v>N.Y.C.</v>
      </c>
      <c r="G207" s="5">
        <v>5</v>
      </c>
      <c r="I207" s="6">
        <v>-9.6</v>
      </c>
      <c r="L207" s="6">
        <f t="shared" si="10"/>
        <v>701.46000000000095</v>
      </c>
      <c r="M207" s="6">
        <f>+VLOOKUP($A207,[1]Congest!$A$1:$O$65536,10,FALSE)-+VLOOKUP($D207,[1]Congest!$A$1:$O$65536,10,FALSE)</f>
        <v>38.770000000000437</v>
      </c>
      <c r="N207" s="6">
        <f>+VLOOKUP($A207,[1]Congest!$A$1:$O$65536,11,FALSE)-+VLOOKUP($D207,[1]Congest!$A$1:$O$65536,11,FALSE)</f>
        <v>0</v>
      </c>
      <c r="O207" s="6">
        <f>+VLOOKUP($A207,[1]Congest!$A$1:$O$65536,12,FALSE)-+VLOOKUP($D207,[1]Congest!$A$1:$O$65536,12,FALSE)</f>
        <v>45.770000000000437</v>
      </c>
      <c r="P207" s="6">
        <f>+VLOOKUP($A207,[1]Congest!$A$1:$O$65536,13,FALSE)-+VLOOKUP($D207,[1]Congest!$A$1:$O$65536,13,FALSE)</f>
        <v>616.92000000000007</v>
      </c>
      <c r="Q207" s="6">
        <f>+VLOOKUP($A207,[1]Congest!$A$1:$O$65536,14,FALSE)-+VLOOKUP($D207,[1]Congest!$A$1:$O$65536,14,FALSE)</f>
        <v>0</v>
      </c>
      <c r="R207" s="6">
        <f>+VLOOKUP($A207,[1]Congest!$A$1:$O$65536,15,FALSE)-+VLOOKUP($D207,[1]Congest!$A$1:$O$65536,15,FALSE)</f>
        <v>0</v>
      </c>
    </row>
    <row r="208" spans="1:18" x14ac:dyDescent="0.2">
      <c r="A208" s="5">
        <v>23518</v>
      </c>
      <c r="B208" s="6" t="str">
        <f>+VLOOKUP(A208,[1]Congest!$A$1:$C$65536,2,FALSE)</f>
        <v>ASTORIA___5</v>
      </c>
      <c r="C208" s="6" t="str">
        <f>+VLOOKUP(A208,[1]Congest!$A$1:$C$65536,3,FALSE)</f>
        <v>N.Y.C.</v>
      </c>
      <c r="D208" s="5">
        <v>23512</v>
      </c>
      <c r="E208" s="6" t="str">
        <f>+VLOOKUP(D208,[1]Congest!$A$1:$C$65536,2,FALSE)</f>
        <v>ARTHUR_KILL_2</v>
      </c>
      <c r="F208" s="6" t="str">
        <f>+VLOOKUP(D208,[1]Congest!$A$1:$C$65536,3,FALSE)</f>
        <v>N.Y.C.</v>
      </c>
      <c r="G208" s="5">
        <v>5</v>
      </c>
      <c r="I208" s="6">
        <v>-59.98</v>
      </c>
      <c r="L208" s="6">
        <f t="shared" si="10"/>
        <v>1463.2900000000009</v>
      </c>
      <c r="M208" s="6">
        <f>+VLOOKUP($A208,[1]Congest!$A$1:$O$65536,10,FALSE)-+VLOOKUP($D208,[1]Congest!$A$1:$O$65536,10,FALSE)</f>
        <v>38.770000000000437</v>
      </c>
      <c r="N208" s="6">
        <f>+VLOOKUP($A208,[1]Congest!$A$1:$O$65536,11,FALSE)-+VLOOKUP($D208,[1]Congest!$A$1:$O$65536,11,FALSE)</f>
        <v>699.89999999999964</v>
      </c>
      <c r="O208" s="6">
        <f>+VLOOKUP($A208,[1]Congest!$A$1:$O$65536,12,FALSE)-+VLOOKUP($D208,[1]Congest!$A$1:$O$65536,12,FALSE)</f>
        <v>52.770000000000437</v>
      </c>
      <c r="P208" s="6">
        <f>+VLOOKUP($A208,[1]Congest!$A$1:$O$65536,13,FALSE)-+VLOOKUP($D208,[1]Congest!$A$1:$O$65536,13,FALSE)</f>
        <v>616.92000000000007</v>
      </c>
      <c r="Q208" s="6">
        <f>+VLOOKUP($A208,[1]Congest!$A$1:$O$65536,14,FALSE)-+VLOOKUP($D208,[1]Congest!$A$1:$O$65536,14,FALSE)</f>
        <v>54.930000000000291</v>
      </c>
      <c r="R208" s="6">
        <f>+VLOOKUP($A208,[1]Congest!$A$1:$O$65536,15,FALSE)-+VLOOKUP($D208,[1]Congest!$A$1:$O$65536,15,FALSE)</f>
        <v>0</v>
      </c>
    </row>
    <row r="209" spans="1:18" x14ac:dyDescent="0.2">
      <c r="A209" s="5">
        <v>23518</v>
      </c>
      <c r="B209" s="6" t="str">
        <f>+VLOOKUP(A209,[1]Congest!$A$1:$C$65536,2,FALSE)</f>
        <v>ASTORIA___5</v>
      </c>
      <c r="C209" s="6" t="str">
        <f>+VLOOKUP(A209,[1]Congest!$A$1:$C$65536,3,FALSE)</f>
        <v>N.Y.C.</v>
      </c>
      <c r="D209" s="5">
        <v>23517</v>
      </c>
      <c r="E209" s="6" t="str">
        <f>+VLOOKUP(D209,[1]Congest!$A$1:$C$65536,2,FALSE)</f>
        <v>ASTORIA___4</v>
      </c>
      <c r="F209" s="6" t="str">
        <f>+VLOOKUP(D209,[1]Congest!$A$1:$C$65536,3,FALSE)</f>
        <v>N.Y.C.</v>
      </c>
      <c r="G209" s="5">
        <v>5</v>
      </c>
      <c r="I209" s="6">
        <v>-50.38</v>
      </c>
      <c r="L209" s="6">
        <f t="shared" si="10"/>
        <v>761.82999999999993</v>
      </c>
      <c r="M209" s="6">
        <f>+VLOOKUP($A209,[1]Congest!$A$1:$O$65536,10,FALSE)-+VLOOKUP($D209,[1]Congest!$A$1:$O$65536,10,FALSE)</f>
        <v>0</v>
      </c>
      <c r="N209" s="6">
        <f>+VLOOKUP($A209,[1]Congest!$A$1:$O$65536,11,FALSE)-+VLOOKUP($D209,[1]Congest!$A$1:$O$65536,11,FALSE)</f>
        <v>699.89999999999964</v>
      </c>
      <c r="O209" s="6">
        <f>+VLOOKUP($A209,[1]Congest!$A$1:$O$65536,12,FALSE)-+VLOOKUP($D209,[1]Congest!$A$1:$O$65536,12,FALSE)</f>
        <v>7</v>
      </c>
      <c r="P209" s="6">
        <f>+VLOOKUP($A209,[1]Congest!$A$1:$O$65536,13,FALSE)-+VLOOKUP($D209,[1]Congest!$A$1:$O$65536,13,FALSE)</f>
        <v>0</v>
      </c>
      <c r="Q209" s="6">
        <f>+VLOOKUP($A209,[1]Congest!$A$1:$O$65536,14,FALSE)-+VLOOKUP($D209,[1]Congest!$A$1:$O$65536,14,FALSE)</f>
        <v>54.930000000000291</v>
      </c>
      <c r="R209" s="6">
        <f>+VLOOKUP($A209,[1]Congest!$A$1:$O$65536,15,FALSE)-+VLOOKUP($D209,[1]Congest!$A$1:$O$65536,15,FALSE)</f>
        <v>0</v>
      </c>
    </row>
    <row r="210" spans="1:18" x14ac:dyDescent="0.2">
      <c r="A210" s="5">
        <v>23518</v>
      </c>
      <c r="B210" s="6" t="str">
        <f>+VLOOKUP(A210,[1]Congest!$A$1:$C$65536,2,FALSE)</f>
        <v>ASTORIA___5</v>
      </c>
      <c r="C210" s="6" t="str">
        <f>+VLOOKUP(A210,[1]Congest!$A$1:$C$65536,3,FALSE)</f>
        <v>N.Y.C.</v>
      </c>
      <c r="D210" s="5">
        <v>23534</v>
      </c>
      <c r="E210" s="6" t="str">
        <f>+VLOOKUP(D210,[1]Congest!$A$1:$C$65536,2,FALSE)</f>
        <v>RAVENSWOOD___2</v>
      </c>
      <c r="F210" s="6" t="str">
        <f>+VLOOKUP(D210,[1]Congest!$A$1:$C$65536,3,FALSE)</f>
        <v>N.Y.C.</v>
      </c>
      <c r="G210" s="5">
        <v>5</v>
      </c>
      <c r="I210" s="6">
        <v>-9.81</v>
      </c>
      <c r="L210" s="6">
        <f t="shared" si="10"/>
        <v>1488.5500000000006</v>
      </c>
      <c r="M210" s="6">
        <f>+VLOOKUP($A210,[1]Congest!$A$1:$O$65536,10,FALSE)-+VLOOKUP($D210,[1]Congest!$A$1:$O$65536,10,FALSE)</f>
        <v>64.0300000000002</v>
      </c>
      <c r="N210" s="6">
        <f>+VLOOKUP($A210,[1]Congest!$A$1:$O$65536,11,FALSE)-+VLOOKUP($D210,[1]Congest!$A$1:$O$65536,11,FALSE)</f>
        <v>699.89999999999964</v>
      </c>
      <c r="O210" s="6">
        <f>+VLOOKUP($A210,[1]Congest!$A$1:$O$65536,12,FALSE)-+VLOOKUP($D210,[1]Congest!$A$1:$O$65536,12,FALSE)</f>
        <v>52.770000000000437</v>
      </c>
      <c r="P210" s="6">
        <f>+VLOOKUP($A210,[1]Congest!$A$1:$O$65536,13,FALSE)-+VLOOKUP($D210,[1]Congest!$A$1:$O$65536,13,FALSE)</f>
        <v>616.92000000000007</v>
      </c>
      <c r="Q210" s="6">
        <f>+VLOOKUP($A210,[1]Congest!$A$1:$O$65536,14,FALSE)-+VLOOKUP($D210,[1]Congest!$A$1:$O$65536,14,FALSE)</f>
        <v>54.930000000000291</v>
      </c>
      <c r="R210" s="6">
        <f>+VLOOKUP($A210,[1]Congest!$A$1:$O$65536,15,FALSE)-+VLOOKUP($D210,[1]Congest!$A$1:$O$65536,15,FALSE)</f>
        <v>0</v>
      </c>
    </row>
    <row r="211" spans="1:18" x14ac:dyDescent="0.2">
      <c r="A211" s="5">
        <v>23518</v>
      </c>
      <c r="B211" s="6" t="str">
        <f>+VLOOKUP(A211,[1]Congest!$A$1:$C$65536,2,FALSE)</f>
        <v>ASTORIA___5</v>
      </c>
      <c r="C211" s="6" t="str">
        <f>+VLOOKUP(A211,[1]Congest!$A$1:$C$65536,3,FALSE)</f>
        <v>N.Y.C.</v>
      </c>
      <c r="D211" s="5">
        <v>23770</v>
      </c>
      <c r="E211" s="6" t="str">
        <f>+VLOOKUP(D211,[1]Congest!$A$1:$C$65536,2,FALSE)</f>
        <v>YORK___WARBASSE</v>
      </c>
      <c r="F211" s="6" t="str">
        <f>+VLOOKUP(D211,[1]Congest!$A$1:$C$65536,3,FALSE)</f>
        <v>N.Y.C.</v>
      </c>
      <c r="G211" s="5">
        <v>5</v>
      </c>
      <c r="I211" s="6">
        <v>0</v>
      </c>
      <c r="L211" s="6">
        <f t="shared" si="10"/>
        <v>1488.5500000000006</v>
      </c>
      <c r="M211" s="6">
        <f>+VLOOKUP($A211,[1]Congest!$A$1:$O$65536,10,FALSE)-+VLOOKUP($D211,[1]Congest!$A$1:$O$65536,10,FALSE)</f>
        <v>64.0300000000002</v>
      </c>
      <c r="N211" s="6">
        <f>+VLOOKUP($A211,[1]Congest!$A$1:$O$65536,11,FALSE)-+VLOOKUP($D211,[1]Congest!$A$1:$O$65536,11,FALSE)</f>
        <v>699.89999999999964</v>
      </c>
      <c r="O211" s="6">
        <f>+VLOOKUP($A211,[1]Congest!$A$1:$O$65536,12,FALSE)-+VLOOKUP($D211,[1]Congest!$A$1:$O$65536,12,FALSE)</f>
        <v>52.770000000000437</v>
      </c>
      <c r="P211" s="6">
        <f>+VLOOKUP($A211,[1]Congest!$A$1:$O$65536,13,FALSE)-+VLOOKUP($D211,[1]Congest!$A$1:$O$65536,13,FALSE)</f>
        <v>616.92000000000007</v>
      </c>
      <c r="Q211" s="6">
        <f>+VLOOKUP($A211,[1]Congest!$A$1:$O$65536,14,FALSE)-+VLOOKUP($D211,[1]Congest!$A$1:$O$65536,14,FALSE)</f>
        <v>54.930000000000291</v>
      </c>
      <c r="R211" s="6">
        <f>+VLOOKUP($A211,[1]Congest!$A$1:$O$65536,15,FALSE)-+VLOOKUP($D211,[1]Congest!$A$1:$O$65536,15,FALSE)</f>
        <v>0</v>
      </c>
    </row>
    <row r="212" spans="1:18" x14ac:dyDescent="0.2">
      <c r="A212" s="5">
        <v>23518</v>
      </c>
      <c r="B212" s="6" t="str">
        <f>+VLOOKUP(A212,[1]Congest!$A$1:$C$65536,2,FALSE)</f>
        <v>ASTORIA___5</v>
      </c>
      <c r="C212" s="6" t="str">
        <f>+VLOOKUP(A212,[1]Congest!$A$1:$C$65536,3,FALSE)</f>
        <v>N.Y.C.</v>
      </c>
      <c r="D212" s="5">
        <v>24077</v>
      </c>
      <c r="E212" s="6" t="str">
        <f>+VLOOKUP(D212,[1]Congest!$A$1:$C$65536,2,FALSE)</f>
        <v>GOWANUS_GT1_1</v>
      </c>
      <c r="F212" s="6" t="str">
        <f>+VLOOKUP(D212,[1]Congest!$A$1:$C$65536,3,FALSE)</f>
        <v>N.Y.C.</v>
      </c>
      <c r="G212" s="5">
        <v>5</v>
      </c>
      <c r="I212" s="6">
        <v>0</v>
      </c>
      <c r="L212" s="6">
        <f t="shared" si="10"/>
        <v>1488.5500000000006</v>
      </c>
      <c r="M212" s="6">
        <f>+VLOOKUP($A212,[1]Congest!$A$1:$O$65536,10,FALSE)-+VLOOKUP($D212,[1]Congest!$A$1:$O$65536,10,FALSE)</f>
        <v>64.0300000000002</v>
      </c>
      <c r="N212" s="6">
        <f>+VLOOKUP($A212,[1]Congest!$A$1:$O$65536,11,FALSE)-+VLOOKUP($D212,[1]Congest!$A$1:$O$65536,11,FALSE)</f>
        <v>699.89999999999964</v>
      </c>
      <c r="O212" s="6">
        <f>+VLOOKUP($A212,[1]Congest!$A$1:$O$65536,12,FALSE)-+VLOOKUP($D212,[1]Congest!$A$1:$O$65536,12,FALSE)</f>
        <v>52.770000000000437</v>
      </c>
      <c r="P212" s="6">
        <f>+VLOOKUP($A212,[1]Congest!$A$1:$O$65536,13,FALSE)-+VLOOKUP($D212,[1]Congest!$A$1:$O$65536,13,FALSE)</f>
        <v>616.92000000000007</v>
      </c>
      <c r="Q212" s="6">
        <f>+VLOOKUP($A212,[1]Congest!$A$1:$O$65536,14,FALSE)-+VLOOKUP($D212,[1]Congest!$A$1:$O$65536,14,FALSE)</f>
        <v>54.930000000000291</v>
      </c>
      <c r="R212" s="6">
        <f>+VLOOKUP($A212,[1]Congest!$A$1:$O$65536,15,FALSE)-+VLOOKUP($D212,[1]Congest!$A$1:$O$65536,15,FALSE)</f>
        <v>0</v>
      </c>
    </row>
    <row r="213" spans="1:18" x14ac:dyDescent="0.2">
      <c r="A213" s="5">
        <v>23518</v>
      </c>
      <c r="B213" s="6" t="str">
        <f>+VLOOKUP(A213,[1]Congest!$A$1:$C$65536,2,FALSE)</f>
        <v>ASTORIA___5</v>
      </c>
      <c r="C213" s="6" t="str">
        <f>+VLOOKUP(A213,[1]Congest!$A$1:$C$65536,3,FALSE)</f>
        <v>N.Y.C.</v>
      </c>
      <c r="D213" s="5">
        <v>24084</v>
      </c>
      <c r="E213" s="6" t="str">
        <f>+VLOOKUP(D213,[1]Congest!$A$1:$C$65536,2,FALSE)</f>
        <v>GOWANUS_GT1_5</v>
      </c>
      <c r="F213" s="6" t="str">
        <f>+VLOOKUP(D213,[1]Congest!$A$1:$C$65536,3,FALSE)</f>
        <v>N.Y.C.</v>
      </c>
      <c r="G213" s="5">
        <v>19</v>
      </c>
      <c r="I213" s="6">
        <v>0</v>
      </c>
      <c r="L213" s="6">
        <f t="shared" si="10"/>
        <v>1488.5500000000006</v>
      </c>
      <c r="M213" s="6">
        <f>+VLOOKUP($A213,[1]Congest!$A$1:$O$65536,10,FALSE)-+VLOOKUP($D213,[1]Congest!$A$1:$O$65536,10,FALSE)</f>
        <v>64.0300000000002</v>
      </c>
      <c r="N213" s="6">
        <f>+VLOOKUP($A213,[1]Congest!$A$1:$O$65536,11,FALSE)-+VLOOKUP($D213,[1]Congest!$A$1:$O$65536,11,FALSE)</f>
        <v>699.89999999999964</v>
      </c>
      <c r="O213" s="6">
        <f>+VLOOKUP($A213,[1]Congest!$A$1:$O$65536,12,FALSE)-+VLOOKUP($D213,[1]Congest!$A$1:$O$65536,12,FALSE)</f>
        <v>52.770000000000437</v>
      </c>
      <c r="P213" s="6">
        <f>+VLOOKUP($A213,[1]Congest!$A$1:$O$65536,13,FALSE)-+VLOOKUP($D213,[1]Congest!$A$1:$O$65536,13,FALSE)</f>
        <v>616.92000000000007</v>
      </c>
      <c r="Q213" s="6">
        <f>+VLOOKUP($A213,[1]Congest!$A$1:$O$65536,14,FALSE)-+VLOOKUP($D213,[1]Congest!$A$1:$O$65536,14,FALSE)</f>
        <v>54.930000000000291</v>
      </c>
      <c r="R213" s="6">
        <f>+VLOOKUP($A213,[1]Congest!$A$1:$O$65536,15,FALSE)-+VLOOKUP($D213,[1]Congest!$A$1:$O$65536,15,FALSE)</f>
        <v>0</v>
      </c>
    </row>
    <row r="214" spans="1:18" x14ac:dyDescent="0.2">
      <c r="A214" s="5">
        <v>23518</v>
      </c>
      <c r="B214" s="6" t="str">
        <f>+VLOOKUP(A214,[1]Congest!$A$1:$C$65536,2,FALSE)</f>
        <v>ASTORIA___5</v>
      </c>
      <c r="C214" s="6" t="str">
        <f>+VLOOKUP(A214,[1]Congest!$A$1:$C$65536,3,FALSE)</f>
        <v>N.Y.C.</v>
      </c>
      <c r="D214" s="5">
        <v>24238</v>
      </c>
      <c r="E214" s="6" t="str">
        <f>+VLOOKUP(D214,[1]Congest!$A$1:$C$65536,2,FALSE)</f>
        <v>NARROWS_GT2_3</v>
      </c>
      <c r="F214" s="6" t="str">
        <f>+VLOOKUP(D214,[1]Congest!$A$1:$C$65536,3,FALSE)</f>
        <v>N.Y.C.</v>
      </c>
      <c r="G214" s="5">
        <v>5</v>
      </c>
      <c r="I214" s="6">
        <v>0</v>
      </c>
      <c r="L214" s="6">
        <f t="shared" si="10"/>
        <v>1488.5500000000006</v>
      </c>
      <c r="M214" s="6">
        <f>+VLOOKUP($A214,[1]Congest!$A$1:$O$65536,10,FALSE)-+VLOOKUP($D214,[1]Congest!$A$1:$O$65536,10,FALSE)</f>
        <v>64.0300000000002</v>
      </c>
      <c r="N214" s="6">
        <f>+VLOOKUP($A214,[1]Congest!$A$1:$O$65536,11,FALSE)-+VLOOKUP($D214,[1]Congest!$A$1:$O$65536,11,FALSE)</f>
        <v>699.89999999999964</v>
      </c>
      <c r="O214" s="6">
        <f>+VLOOKUP($A214,[1]Congest!$A$1:$O$65536,12,FALSE)-+VLOOKUP($D214,[1]Congest!$A$1:$O$65536,12,FALSE)</f>
        <v>52.770000000000437</v>
      </c>
      <c r="P214" s="6">
        <f>+VLOOKUP($A214,[1]Congest!$A$1:$O$65536,13,FALSE)-+VLOOKUP($D214,[1]Congest!$A$1:$O$65536,13,FALSE)</f>
        <v>616.92000000000007</v>
      </c>
      <c r="Q214" s="6">
        <f>+VLOOKUP($A214,[1]Congest!$A$1:$O$65536,14,FALSE)-+VLOOKUP($D214,[1]Congest!$A$1:$O$65536,14,FALSE)</f>
        <v>54.930000000000291</v>
      </c>
      <c r="R214" s="6">
        <f>+VLOOKUP($A214,[1]Congest!$A$1:$O$65536,15,FALSE)-+VLOOKUP($D214,[1]Congest!$A$1:$O$65536,15,FALSE)</f>
        <v>0</v>
      </c>
    </row>
    <row r="215" spans="1:18" x14ac:dyDescent="0.2">
      <c r="A215" s="5">
        <v>23519</v>
      </c>
      <c r="B215" s="6" t="str">
        <f>+VLOOKUP(A215,[1]Congest!$A$1:$C$65536,2,FALSE)</f>
        <v>POLETTI____</v>
      </c>
      <c r="C215" s="6" t="str">
        <f>+VLOOKUP(A215,[1]Congest!$A$1:$C$65536,3,FALSE)</f>
        <v>N.Y.C.</v>
      </c>
      <c r="D215" s="5">
        <v>23786</v>
      </c>
      <c r="E215" s="6" t="str">
        <f>+VLOOKUP(D215,[1]Congest!$A$1:$C$65536,2,FALSE)</f>
        <v>LINDEN COGEN____</v>
      </c>
      <c r="F215" s="6" t="str">
        <f>+VLOOKUP(D215,[1]Congest!$A$1:$C$65536,3,FALSE)</f>
        <v>N.Y.C.</v>
      </c>
      <c r="G215" s="5">
        <v>31</v>
      </c>
      <c r="I215" s="6">
        <v>-161.41</v>
      </c>
      <c r="L215" s="6">
        <f t="shared" si="10"/>
        <v>-639.01000000000204</v>
      </c>
      <c r="M215" s="6">
        <f>+VLOOKUP($A215,[1]Congest!$A$1:$O$65536,10,FALSE)-+VLOOKUP($D215,[1]Congest!$A$1:$O$65536,10,FALSE)</f>
        <v>4.9999999999727152E-2</v>
      </c>
      <c r="N215" s="6">
        <f>+VLOOKUP($A215,[1]Congest!$A$1:$O$65536,11,FALSE)-+VLOOKUP($D215,[1]Congest!$A$1:$O$65536,11,FALSE)</f>
        <v>0.17000000000007276</v>
      </c>
      <c r="O215" s="6">
        <f>+VLOOKUP($A215,[1]Congest!$A$1:$O$65536,12,FALSE)-+VLOOKUP($D215,[1]Congest!$A$1:$O$65536,12,FALSE)</f>
        <v>0.6500000000005457</v>
      </c>
      <c r="P215" s="6">
        <f>+VLOOKUP($A215,[1]Congest!$A$1:$O$65536,13,FALSE)-+VLOOKUP($D215,[1]Congest!$A$1:$O$65536,13,FALSE)</f>
        <v>-4.2000000000002728</v>
      </c>
      <c r="Q215" s="6">
        <f>+VLOOKUP($A215,[1]Congest!$A$1:$O$65536,14,FALSE)-+VLOOKUP($D215,[1]Congest!$A$1:$O$65536,14,FALSE)</f>
        <v>-1.7800000000006548</v>
      </c>
      <c r="R215" s="6">
        <f>+VLOOKUP($A215,[1]Congest!$A$1:$O$65536,15,FALSE)-+VLOOKUP($D215,[1]Congest!$A$1:$O$65536,15,FALSE)</f>
        <v>-633.90000000000146</v>
      </c>
    </row>
    <row r="216" spans="1:18" x14ac:dyDescent="0.2">
      <c r="A216" s="5">
        <v>23524</v>
      </c>
      <c r="B216" s="6" t="str">
        <f>+VLOOKUP(A216,[1]Congest!$A$1:$C$65536,2,FALSE)</f>
        <v>EAST RIVER___7</v>
      </c>
      <c r="C216" s="6" t="str">
        <f>+VLOOKUP(A216,[1]Congest!$A$1:$C$65536,3,FALSE)</f>
        <v>N.Y.C.</v>
      </c>
      <c r="D216" s="5">
        <v>23519</v>
      </c>
      <c r="E216" s="6" t="str">
        <f>+VLOOKUP(D216,[1]Congest!$A$1:$C$65536,2,FALSE)</f>
        <v>POLETTI____</v>
      </c>
      <c r="F216" s="6" t="str">
        <f>+VLOOKUP(D216,[1]Congest!$A$1:$C$65536,3,FALSE)</f>
        <v>N.Y.C.</v>
      </c>
      <c r="G216" s="5">
        <v>20</v>
      </c>
      <c r="I216" s="6">
        <v>-35.29</v>
      </c>
      <c r="L216" s="6">
        <f t="shared" si="10"/>
        <v>-13.099999999999454</v>
      </c>
      <c r="M216" s="6">
        <f>+VLOOKUP($A216,[1]Congest!$A$1:$O$65536,10,FALSE)-+VLOOKUP($D216,[1]Congest!$A$1:$O$65536,10,FALSE)</f>
        <v>0</v>
      </c>
      <c r="N216" s="6">
        <f>+VLOOKUP($A216,[1]Congest!$A$1:$O$65536,11,FALSE)-+VLOOKUP($D216,[1]Congest!$A$1:$O$65536,11,FALSE)</f>
        <v>-0.32999999999992724</v>
      </c>
      <c r="O216" s="6">
        <f>+VLOOKUP($A216,[1]Congest!$A$1:$O$65536,12,FALSE)-+VLOOKUP($D216,[1]Congest!$A$1:$O$65536,12,FALSE)</f>
        <v>0.43999999999959982</v>
      </c>
      <c r="P216" s="6">
        <f>+VLOOKUP($A216,[1]Congest!$A$1:$O$65536,13,FALSE)-+VLOOKUP($D216,[1]Congest!$A$1:$O$65536,13,FALSE)</f>
        <v>8.8100000000004002</v>
      </c>
      <c r="Q216" s="6">
        <f>+VLOOKUP($A216,[1]Congest!$A$1:$O$65536,14,FALSE)-+VLOOKUP($D216,[1]Congest!$A$1:$O$65536,14,FALSE)</f>
        <v>0</v>
      </c>
      <c r="R216" s="6">
        <f>+VLOOKUP($A216,[1]Congest!$A$1:$O$65536,15,FALSE)-+VLOOKUP($D216,[1]Congest!$A$1:$O$65536,15,FALSE)</f>
        <v>-22.019999999999527</v>
      </c>
    </row>
    <row r="217" spans="1:18" x14ac:dyDescent="0.2">
      <c r="A217" s="5">
        <v>23526</v>
      </c>
      <c r="B217" s="6" t="str">
        <f>+VLOOKUP(A217,[1]Congest!$A$1:$C$65536,2,FALSE)</f>
        <v>BOWLINE___1</v>
      </c>
      <c r="C217" s="6" t="str">
        <f>+VLOOKUP(A217,[1]Congest!$A$1:$C$65536,3,FALSE)</f>
        <v>HUD VL</v>
      </c>
      <c r="D217" s="5">
        <v>23588</v>
      </c>
      <c r="E217" s="6" t="str">
        <f>+VLOOKUP(D217,[1]Congest!$A$1:$C$65536,2,FALSE)</f>
        <v>ROSETON___2</v>
      </c>
      <c r="F217" s="6" t="str">
        <f>+VLOOKUP(D217,[1]Congest!$A$1:$C$65536,3,FALSE)</f>
        <v>HUD VL</v>
      </c>
      <c r="G217" s="5">
        <v>110</v>
      </c>
      <c r="I217" s="6">
        <v>-122.22</v>
      </c>
      <c r="L217" s="6">
        <f t="shared" si="10"/>
        <v>1564.8199999999993</v>
      </c>
      <c r="M217" s="6">
        <f>+VLOOKUP($A217,[1]Congest!$A$1:$O$65536,10,FALSE)-+VLOOKUP($D217,[1]Congest!$A$1:$O$65536,10,FALSE)</f>
        <v>19.75</v>
      </c>
      <c r="N217" s="6">
        <f>+VLOOKUP($A217,[1]Congest!$A$1:$O$65536,11,FALSE)-+VLOOKUP($D217,[1]Congest!$A$1:$O$65536,11,FALSE)</f>
        <v>317.98999999999995</v>
      </c>
      <c r="O217" s="6">
        <f>+VLOOKUP($A217,[1]Congest!$A$1:$O$65536,12,FALSE)-+VLOOKUP($D217,[1]Congest!$A$1:$O$65536,12,FALSE)</f>
        <v>37.140000000001237</v>
      </c>
      <c r="P217" s="6">
        <f>+VLOOKUP($A217,[1]Congest!$A$1:$O$65536,13,FALSE)-+VLOOKUP($D217,[1]Congest!$A$1:$O$65536,13,FALSE)</f>
        <v>-18.240000000000691</v>
      </c>
      <c r="Q217" s="6">
        <f>+VLOOKUP($A217,[1]Congest!$A$1:$O$65536,14,FALSE)-+VLOOKUP($D217,[1]Congest!$A$1:$O$65536,14,FALSE)</f>
        <v>927.08999999999878</v>
      </c>
      <c r="R217" s="6">
        <f>+VLOOKUP($A217,[1]Congest!$A$1:$O$65536,15,FALSE)-+VLOOKUP($D217,[1]Congest!$A$1:$O$65536,15,FALSE)</f>
        <v>281.08999999999992</v>
      </c>
    </row>
    <row r="218" spans="1:18" x14ac:dyDescent="0.2">
      <c r="A218" s="5">
        <v>23530</v>
      </c>
      <c r="B218" s="6" t="str">
        <f>+VLOOKUP(A218,[1]Congest!$A$1:$C$65536,2,FALSE)</f>
        <v>INDIAN POINT___2</v>
      </c>
      <c r="C218" s="6" t="str">
        <f>+VLOOKUP(A218,[1]Congest!$A$1:$C$65536,3,FALSE)</f>
        <v>MILLWD</v>
      </c>
      <c r="D218" s="5">
        <v>23655</v>
      </c>
      <c r="E218" s="6" t="str">
        <f>+VLOOKUP(D218,[1]Congest!$A$1:$C$65536,2,FALSE)</f>
        <v>KENSICO____</v>
      </c>
      <c r="F218" s="6" t="str">
        <f>+VLOOKUP(D218,[1]Congest!$A$1:$C$65536,3,FALSE)</f>
        <v>DUNWOD</v>
      </c>
      <c r="G218" s="5">
        <v>25</v>
      </c>
      <c r="I218" s="6">
        <v>-349.89</v>
      </c>
      <c r="L218" s="6">
        <f t="shared" si="10"/>
        <v>681.41999999999985</v>
      </c>
      <c r="M218" s="6">
        <f>+VLOOKUP($A218,[1]Congest!$A$1:$O$65536,10,FALSE)-+VLOOKUP($D218,[1]Congest!$A$1:$O$65536,10,FALSE)</f>
        <v>38.389999999999873</v>
      </c>
      <c r="N218" s="6">
        <f>+VLOOKUP($A218,[1]Congest!$A$1:$O$65536,11,FALSE)-+VLOOKUP($D218,[1]Congest!$A$1:$O$65536,11,FALSE)</f>
        <v>30.35000000000025</v>
      </c>
      <c r="O218" s="6">
        <f>+VLOOKUP($A218,[1]Congest!$A$1:$O$65536,12,FALSE)-+VLOOKUP($D218,[1]Congest!$A$1:$O$65536,12,FALSE)</f>
        <v>57.329999999999018</v>
      </c>
      <c r="P218" s="6">
        <f>+VLOOKUP($A218,[1]Congest!$A$1:$O$65536,13,FALSE)-+VLOOKUP($D218,[1]Congest!$A$1:$O$65536,13,FALSE)</f>
        <v>31.310000000000173</v>
      </c>
      <c r="Q218" s="6">
        <f>+VLOOKUP($A218,[1]Congest!$A$1:$O$65536,14,FALSE)-+VLOOKUP($D218,[1]Congest!$A$1:$O$65536,14,FALSE)</f>
        <v>302.36000000000058</v>
      </c>
      <c r="R218" s="6">
        <f>+VLOOKUP($A218,[1]Congest!$A$1:$O$65536,15,FALSE)-+VLOOKUP($D218,[1]Congest!$A$1:$O$65536,15,FALSE)</f>
        <v>221.67999999999995</v>
      </c>
    </row>
    <row r="219" spans="1:18" x14ac:dyDescent="0.2">
      <c r="A219" s="5">
        <v>23531</v>
      </c>
      <c r="B219" s="6" t="str">
        <f>+VLOOKUP(A219,[1]Congest!$A$1:$C$65536,2,FALSE)</f>
        <v>INDIAN POINT___3</v>
      </c>
      <c r="C219" s="6" t="str">
        <f>+VLOOKUP(A219,[1]Congest!$A$1:$C$65536,3,FALSE)</f>
        <v>MILLWD</v>
      </c>
      <c r="D219" s="5">
        <v>23776</v>
      </c>
      <c r="E219" s="6" t="str">
        <f>+VLOOKUP(D219,[1]Congest!$A$1:$C$65536,2,FALSE)</f>
        <v>E_FISHKILL___LBMP</v>
      </c>
      <c r="F219" s="6" t="str">
        <f>+VLOOKUP(D219,[1]Congest!$A$1:$C$65536,3,FALSE)</f>
        <v>MILLWD</v>
      </c>
      <c r="G219" s="5">
        <v>20</v>
      </c>
      <c r="I219" s="6">
        <v>-152.4</v>
      </c>
      <c r="L219" s="6">
        <f t="shared" si="10"/>
        <v>1928.9800000000016</v>
      </c>
      <c r="M219" s="6">
        <f>+VLOOKUP($A219,[1]Congest!$A$1:$O$65536,10,FALSE)-+VLOOKUP($D219,[1]Congest!$A$1:$O$65536,10,FALSE)</f>
        <v>31.919999999999618</v>
      </c>
      <c r="N219" s="6">
        <f>+VLOOKUP($A219,[1]Congest!$A$1:$O$65536,11,FALSE)-+VLOOKUP($D219,[1]Congest!$A$1:$O$65536,11,FALSE)</f>
        <v>440.75000000000017</v>
      </c>
      <c r="O219" s="6">
        <f>+VLOOKUP($A219,[1]Congest!$A$1:$O$65536,12,FALSE)-+VLOOKUP($D219,[1]Congest!$A$1:$O$65536,12,FALSE)</f>
        <v>44.820000000000618</v>
      </c>
      <c r="P219" s="6">
        <f>+VLOOKUP($A219,[1]Congest!$A$1:$O$65536,13,FALSE)-+VLOOKUP($D219,[1]Congest!$A$1:$O$65536,13,FALSE)</f>
        <v>-19.100000000000136</v>
      </c>
      <c r="Q219" s="6">
        <f>+VLOOKUP($A219,[1]Congest!$A$1:$O$65536,14,FALSE)-+VLOOKUP($D219,[1]Congest!$A$1:$O$65536,14,FALSE)</f>
        <v>1094.0200000000013</v>
      </c>
      <c r="R219" s="6">
        <f>+VLOOKUP($A219,[1]Congest!$A$1:$O$65536,15,FALSE)-+VLOOKUP($D219,[1]Congest!$A$1:$O$65536,15,FALSE)</f>
        <v>336.57</v>
      </c>
    </row>
    <row r="220" spans="1:18" x14ac:dyDescent="0.2">
      <c r="A220" s="5">
        <v>23535</v>
      </c>
      <c r="B220" s="6" t="str">
        <f>+VLOOKUP(A220,[1]Congest!$A$1:$C$65536,2,FALSE)</f>
        <v>RAVENSWOOD___3</v>
      </c>
      <c r="C220" s="6" t="str">
        <f>+VLOOKUP(A220,[1]Congest!$A$1:$C$65536,3,FALSE)</f>
        <v>N.Y.C.</v>
      </c>
      <c r="D220" s="5">
        <v>23515</v>
      </c>
      <c r="E220" s="6" t="str">
        <f>+VLOOKUP(D220,[1]Congest!$A$1:$C$65536,2,FALSE)</f>
        <v>BROOKLYN_NAVY_YARD</v>
      </c>
      <c r="F220" s="6" t="str">
        <f>+VLOOKUP(D220,[1]Congest!$A$1:$C$65536,3,FALSE)</f>
        <v>N.Y.C.</v>
      </c>
      <c r="G220" s="5">
        <v>5</v>
      </c>
      <c r="I220" s="6">
        <v>-399.48</v>
      </c>
      <c r="L220" s="6">
        <f t="shared" si="10"/>
        <v>1075.9699999999978</v>
      </c>
      <c r="M220" s="6">
        <f>+VLOOKUP($A220,[1]Congest!$A$1:$O$65536,10,FALSE)-+VLOOKUP($D220,[1]Congest!$A$1:$O$65536,10,FALSE)</f>
        <v>3.8400000000001455</v>
      </c>
      <c r="N220" s="6">
        <f>+VLOOKUP($A220,[1]Congest!$A$1:$O$65536,11,FALSE)-+VLOOKUP($D220,[1]Congest!$A$1:$O$65536,11,FALSE)</f>
        <v>60.870000000000118</v>
      </c>
      <c r="O220" s="6">
        <f>+VLOOKUP($A220,[1]Congest!$A$1:$O$65536,12,FALSE)-+VLOOKUP($D220,[1]Congest!$A$1:$O$65536,12,FALSE)</f>
        <v>1290.2200000000007</v>
      </c>
      <c r="P220" s="6">
        <f>+VLOOKUP($A220,[1]Congest!$A$1:$O$65536,13,FALSE)-+VLOOKUP($D220,[1]Congest!$A$1:$O$65536,13,FALSE)</f>
        <v>-75.110000000000127</v>
      </c>
      <c r="Q220" s="6">
        <f>+VLOOKUP($A220,[1]Congest!$A$1:$O$65536,14,FALSE)-+VLOOKUP($D220,[1]Congest!$A$1:$O$65536,14,FALSE)</f>
        <v>83.919999999997344</v>
      </c>
      <c r="R220" s="6">
        <f>+VLOOKUP($A220,[1]Congest!$A$1:$O$65536,15,FALSE)-+VLOOKUP($D220,[1]Congest!$A$1:$O$65536,15,FALSE)</f>
        <v>-287.77000000000044</v>
      </c>
    </row>
    <row r="221" spans="1:18" x14ac:dyDescent="0.2">
      <c r="A221" s="5">
        <v>23535</v>
      </c>
      <c r="B221" s="6" t="str">
        <f>+VLOOKUP(A221,[1]Congest!$A$1:$C$65536,2,FALSE)</f>
        <v>RAVENSWOOD___3</v>
      </c>
      <c r="C221" s="6" t="str">
        <f>+VLOOKUP(A221,[1]Congest!$A$1:$C$65536,3,FALSE)</f>
        <v>N.Y.C.</v>
      </c>
      <c r="D221" s="5">
        <v>23516</v>
      </c>
      <c r="E221" s="6" t="str">
        <f>+VLOOKUP(D221,[1]Congest!$A$1:$C$65536,2,FALSE)</f>
        <v>ASTORIA___3</v>
      </c>
      <c r="F221" s="6" t="str">
        <f>+VLOOKUP(D221,[1]Congest!$A$1:$C$65536,3,FALSE)</f>
        <v>N.Y.C.</v>
      </c>
      <c r="G221" s="5">
        <v>40</v>
      </c>
      <c r="I221" s="6">
        <v>7696.13</v>
      </c>
      <c r="L221" s="6">
        <f t="shared" si="10"/>
        <v>11361.649999999996</v>
      </c>
      <c r="M221" s="6">
        <f>+VLOOKUP($A221,[1]Congest!$A$1:$O$65536,10,FALSE)-+VLOOKUP($D221,[1]Congest!$A$1:$O$65536,10,FALSE)</f>
        <v>574.36000000000013</v>
      </c>
      <c r="N221" s="6">
        <f>+VLOOKUP($A221,[1]Congest!$A$1:$O$65536,11,FALSE)-+VLOOKUP($D221,[1]Congest!$A$1:$O$65536,11,FALSE)</f>
        <v>5348.28</v>
      </c>
      <c r="O221" s="6">
        <f>+VLOOKUP($A221,[1]Congest!$A$1:$O$65536,12,FALSE)-+VLOOKUP($D221,[1]Congest!$A$1:$O$65536,12,FALSE)</f>
        <v>1063.1199999999999</v>
      </c>
      <c r="P221" s="6">
        <f>+VLOOKUP($A221,[1]Congest!$A$1:$O$65536,13,FALSE)-+VLOOKUP($D221,[1]Congest!$A$1:$O$65536,13,FALSE)</f>
        <v>2870.18</v>
      </c>
      <c r="Q221" s="6">
        <f>+VLOOKUP($A221,[1]Congest!$A$1:$O$65536,14,FALSE)-+VLOOKUP($D221,[1]Congest!$A$1:$O$65536,14,FALSE)</f>
        <v>46.579999999999018</v>
      </c>
      <c r="R221" s="6">
        <f>+VLOOKUP($A221,[1]Congest!$A$1:$O$65536,15,FALSE)-+VLOOKUP($D221,[1]Congest!$A$1:$O$65536,15,FALSE)</f>
        <v>1459.1299999999992</v>
      </c>
    </row>
    <row r="222" spans="1:18" x14ac:dyDescent="0.2">
      <c r="A222" s="5">
        <v>23535</v>
      </c>
      <c r="B222" s="6" t="str">
        <f>+VLOOKUP(A222,[1]Congest!$A$1:$C$65536,2,FALSE)</f>
        <v>RAVENSWOOD___3</v>
      </c>
      <c r="C222" s="6" t="str">
        <f>+VLOOKUP(A222,[1]Congest!$A$1:$C$65536,3,FALSE)</f>
        <v>N.Y.C.</v>
      </c>
      <c r="D222" s="5">
        <v>23524</v>
      </c>
      <c r="E222" s="6" t="str">
        <f>+VLOOKUP(D222,[1]Congest!$A$1:$C$65536,2,FALSE)</f>
        <v>EAST RIVER___7</v>
      </c>
      <c r="F222" s="6" t="str">
        <f>+VLOOKUP(D222,[1]Congest!$A$1:$C$65536,3,FALSE)</f>
        <v>N.Y.C.</v>
      </c>
      <c r="G222" s="5">
        <v>5</v>
      </c>
      <c r="I222" s="6">
        <v>-483.73</v>
      </c>
      <c r="L222" s="6">
        <f t="shared" si="10"/>
        <v>2300.2999999999984</v>
      </c>
      <c r="M222" s="6">
        <f>+VLOOKUP($A222,[1]Congest!$A$1:$O$65536,10,FALSE)-+VLOOKUP($D222,[1]Congest!$A$1:$O$65536,10,FALSE)</f>
        <v>3.7900000000004184</v>
      </c>
      <c r="N222" s="6">
        <f>+VLOOKUP($A222,[1]Congest!$A$1:$O$65536,11,FALSE)-+VLOOKUP($D222,[1]Congest!$A$1:$O$65536,11,FALSE)</f>
        <v>61.029999999999973</v>
      </c>
      <c r="O222" s="6">
        <f>+VLOOKUP($A222,[1]Congest!$A$1:$O$65536,12,FALSE)-+VLOOKUP($D222,[1]Congest!$A$1:$O$65536,12,FALSE)</f>
        <v>1289.1300000000006</v>
      </c>
      <c r="P222" s="6">
        <f>+VLOOKUP($A222,[1]Congest!$A$1:$O$65536,13,FALSE)-+VLOOKUP($D222,[1]Congest!$A$1:$O$65536,13,FALSE)</f>
        <v>-84.400000000000546</v>
      </c>
      <c r="Q222" s="6">
        <f>+VLOOKUP($A222,[1]Congest!$A$1:$O$65536,14,FALSE)-+VLOOKUP($D222,[1]Congest!$A$1:$O$65536,14,FALSE)</f>
        <v>85.699999999997999</v>
      </c>
      <c r="R222" s="6">
        <f>+VLOOKUP($A222,[1]Congest!$A$1:$O$65536,15,FALSE)-+VLOOKUP($D222,[1]Congest!$A$1:$O$65536,15,FALSE)</f>
        <v>945.05000000000018</v>
      </c>
    </row>
    <row r="223" spans="1:18" x14ac:dyDescent="0.2">
      <c r="A223" s="5">
        <v>23535</v>
      </c>
      <c r="B223" s="6" t="str">
        <f>+VLOOKUP(A223,[1]Congest!$A$1:$C$65536,2,FALSE)</f>
        <v>RAVENSWOOD___3</v>
      </c>
      <c r="C223" s="6" t="str">
        <f>+VLOOKUP(A223,[1]Congest!$A$1:$C$65536,3,FALSE)</f>
        <v>N.Y.C.</v>
      </c>
      <c r="D223" s="5">
        <v>23540</v>
      </c>
      <c r="E223" s="6" t="str">
        <f>+VLOOKUP(D223,[1]Congest!$A$1:$C$65536,2,FALSE)</f>
        <v>HUDSON AVE_GT_4</v>
      </c>
      <c r="F223" s="6" t="str">
        <f>+VLOOKUP(D223,[1]Congest!$A$1:$C$65536,3,FALSE)</f>
        <v>N.Y.C.</v>
      </c>
      <c r="G223" s="5">
        <v>5</v>
      </c>
      <c r="I223" s="6">
        <v>-479.59</v>
      </c>
      <c r="L223" s="6">
        <f t="shared" si="10"/>
        <v>1091.1499999999971</v>
      </c>
      <c r="M223" s="6">
        <f>+VLOOKUP($A223,[1]Congest!$A$1:$O$65536,10,FALSE)-+VLOOKUP($D223,[1]Congest!$A$1:$O$65536,10,FALSE)</f>
        <v>3.8400000000001455</v>
      </c>
      <c r="N223" s="6">
        <f>+VLOOKUP($A223,[1]Congest!$A$1:$O$65536,11,FALSE)-+VLOOKUP($D223,[1]Congest!$A$1:$O$65536,11,FALSE)</f>
        <v>60.870000000000118</v>
      </c>
      <c r="O223" s="6">
        <f>+VLOOKUP($A223,[1]Congest!$A$1:$O$65536,12,FALSE)-+VLOOKUP($D223,[1]Congest!$A$1:$O$65536,12,FALSE)</f>
        <v>1290.2200000000007</v>
      </c>
      <c r="P223" s="6">
        <f>+VLOOKUP($A223,[1]Congest!$A$1:$O$65536,13,FALSE)-+VLOOKUP($D223,[1]Congest!$A$1:$O$65536,13,FALSE)</f>
        <v>-75.110000000000127</v>
      </c>
      <c r="Q223" s="6">
        <f>+VLOOKUP($A223,[1]Congest!$A$1:$O$65536,14,FALSE)-+VLOOKUP($D223,[1]Congest!$A$1:$O$65536,14,FALSE)</f>
        <v>83.919999999997344</v>
      </c>
      <c r="R223" s="6">
        <f>+VLOOKUP($A223,[1]Congest!$A$1:$O$65536,15,FALSE)-+VLOOKUP($D223,[1]Congest!$A$1:$O$65536,15,FALSE)</f>
        <v>-272.59000000000106</v>
      </c>
    </row>
    <row r="224" spans="1:18" x14ac:dyDescent="0.2">
      <c r="A224" s="5">
        <v>23535</v>
      </c>
      <c r="B224" s="6" t="str">
        <f>+VLOOKUP(A224,[1]Congest!$A$1:$C$65536,2,FALSE)</f>
        <v>RAVENSWOOD___3</v>
      </c>
      <c r="C224" s="6" t="str">
        <f>+VLOOKUP(A224,[1]Congest!$A$1:$C$65536,3,FALSE)</f>
        <v>N.Y.C.</v>
      </c>
      <c r="D224" s="5">
        <v>23786</v>
      </c>
      <c r="E224" s="6" t="str">
        <f>+VLOOKUP(D224,[1]Congest!$A$1:$C$65536,2,FALSE)</f>
        <v>LINDEN COGEN____</v>
      </c>
      <c r="F224" s="6" t="str">
        <f>+VLOOKUP(D224,[1]Congest!$A$1:$C$65536,3,FALSE)</f>
        <v>N.Y.C.</v>
      </c>
      <c r="G224" s="5">
        <v>50</v>
      </c>
      <c r="I224" s="6">
        <v>-680.43</v>
      </c>
      <c r="L224" s="6">
        <f t="shared" si="10"/>
        <v>1648.1899999999971</v>
      </c>
      <c r="M224" s="6">
        <f>+VLOOKUP($A224,[1]Congest!$A$1:$O$65536,10,FALSE)-+VLOOKUP($D224,[1]Congest!$A$1:$O$65536,10,FALSE)</f>
        <v>3.8400000000001455</v>
      </c>
      <c r="N224" s="6">
        <f>+VLOOKUP($A224,[1]Congest!$A$1:$O$65536,11,FALSE)-+VLOOKUP($D224,[1]Congest!$A$1:$O$65536,11,FALSE)</f>
        <v>60.870000000000118</v>
      </c>
      <c r="O224" s="6">
        <f>+VLOOKUP($A224,[1]Congest!$A$1:$O$65536,12,FALSE)-+VLOOKUP($D224,[1]Congest!$A$1:$O$65536,12,FALSE)</f>
        <v>1290.2200000000007</v>
      </c>
      <c r="P224" s="6">
        <f>+VLOOKUP($A224,[1]Congest!$A$1:$O$65536,13,FALSE)-+VLOOKUP($D224,[1]Congest!$A$1:$O$65536,13,FALSE)</f>
        <v>-79.790000000000418</v>
      </c>
      <c r="Q224" s="6">
        <f>+VLOOKUP($A224,[1]Congest!$A$1:$O$65536,14,FALSE)-+VLOOKUP($D224,[1]Congest!$A$1:$O$65536,14,FALSE)</f>
        <v>83.919999999997344</v>
      </c>
      <c r="R224" s="6">
        <f>+VLOOKUP($A224,[1]Congest!$A$1:$O$65536,15,FALSE)-+VLOOKUP($D224,[1]Congest!$A$1:$O$65536,15,FALSE)</f>
        <v>289.1299999999992</v>
      </c>
    </row>
    <row r="225" spans="1:18" x14ac:dyDescent="0.2">
      <c r="A225" s="5">
        <v>23541</v>
      </c>
      <c r="B225" s="6" t="str">
        <f>+VLOOKUP(A225,[1]Congest!$A$1:$C$65536,2,FALSE)</f>
        <v>KIAC_JFK_AIRPORT</v>
      </c>
      <c r="C225" s="6" t="str">
        <f>+VLOOKUP(A225,[1]Congest!$A$1:$C$65536,3,FALSE)</f>
        <v>N.Y.C.</v>
      </c>
      <c r="D225" s="5">
        <v>23533</v>
      </c>
      <c r="E225" s="6" t="str">
        <f>+VLOOKUP(D225,[1]Congest!$A$1:$C$65536,2,FALSE)</f>
        <v>RAVENSWOOD___1</v>
      </c>
      <c r="F225" s="6" t="str">
        <f>+VLOOKUP(D225,[1]Congest!$A$1:$C$65536,3,FALSE)</f>
        <v>N.Y.C.</v>
      </c>
      <c r="G225" s="5">
        <v>1</v>
      </c>
      <c r="I225" s="6">
        <v>-63916.7</v>
      </c>
      <c r="L225" s="6">
        <f t="shared" si="10"/>
        <v>10439.049999999999</v>
      </c>
      <c r="M225" s="6">
        <f>+VLOOKUP($A225,[1]Congest!$A$1:$O$65536,10,FALSE)-+VLOOKUP($D225,[1]Congest!$A$1:$O$65536,10,FALSE)</f>
        <v>615.25</v>
      </c>
      <c r="N225" s="6">
        <f>+VLOOKUP($A225,[1]Congest!$A$1:$O$65536,11,FALSE)-+VLOOKUP($D225,[1]Congest!$A$1:$O$65536,11,FALSE)</f>
        <v>5287.41</v>
      </c>
      <c r="O225" s="6">
        <f>+VLOOKUP($A225,[1]Congest!$A$1:$O$65536,12,FALSE)-+VLOOKUP($D225,[1]Congest!$A$1:$O$65536,12,FALSE)</f>
        <v>-227.10000000000082</v>
      </c>
      <c r="P225" s="6">
        <f>+VLOOKUP($A225,[1]Congest!$A$1:$O$65536,13,FALSE)-+VLOOKUP($D225,[1]Congest!$A$1:$O$65536,13,FALSE)</f>
        <v>2945.29</v>
      </c>
      <c r="Q225" s="6">
        <f>+VLOOKUP($A225,[1]Congest!$A$1:$O$65536,14,FALSE)-+VLOOKUP($D225,[1]Congest!$A$1:$O$65536,14,FALSE)</f>
        <v>71.300000000001091</v>
      </c>
      <c r="R225" s="6">
        <f>+VLOOKUP($A225,[1]Congest!$A$1:$O$65536,15,FALSE)-+VLOOKUP($D225,[1]Congest!$A$1:$O$65536,15,FALSE)</f>
        <v>1746.8999999999996</v>
      </c>
    </row>
    <row r="226" spans="1:18" x14ac:dyDescent="0.2">
      <c r="A226" s="5">
        <v>23541</v>
      </c>
      <c r="B226" s="6" t="str">
        <f>+VLOOKUP(A226,[1]Congest!$A$1:$C$65536,2,FALSE)</f>
        <v>KIAC_JFK_AIRPORT</v>
      </c>
      <c r="C226" s="6" t="str">
        <f>+VLOOKUP(A226,[1]Congest!$A$1:$C$65536,3,FALSE)</f>
        <v>N.Y.C.</v>
      </c>
      <c r="D226" s="5">
        <v>61761</v>
      </c>
      <c r="E226" s="6" t="str">
        <f>+VLOOKUP(D226,[1]Congest!$A$1:$C$65536,2,FALSE)</f>
        <v>N.Y.C.</v>
      </c>
      <c r="F226" s="6" t="str">
        <f>+VLOOKUP(D226,[1]Congest!$A$1:$C$65536,3,FALSE)</f>
        <v>N.Y.C.</v>
      </c>
      <c r="G226" s="5">
        <v>1</v>
      </c>
      <c r="I226" s="6">
        <v>-66109.649999999994</v>
      </c>
      <c r="L226" s="6">
        <f t="shared" si="10"/>
        <v>3303.68</v>
      </c>
      <c r="M226" s="6">
        <f>+VLOOKUP($A226,[1]Congest!$A$1:$O$65536,10,FALSE)-+VLOOKUP($D226,[1]Congest!$A$1:$O$65536,10,FALSE)</f>
        <v>220.47000000000025</v>
      </c>
      <c r="N226" s="6">
        <f>+VLOOKUP($A226,[1]Congest!$A$1:$O$65536,11,FALSE)-+VLOOKUP($D226,[1]Congest!$A$1:$O$65536,11,FALSE)</f>
        <v>1882.3499999999997</v>
      </c>
      <c r="O226" s="6">
        <f>+VLOOKUP($A226,[1]Congest!$A$1:$O$65536,12,FALSE)-+VLOOKUP($D226,[1]Congest!$A$1:$O$65536,12,FALSE)</f>
        <v>-731.30000000000109</v>
      </c>
      <c r="P226" s="6">
        <f>+VLOOKUP($A226,[1]Congest!$A$1:$O$65536,13,FALSE)-+VLOOKUP($D226,[1]Congest!$A$1:$O$65536,13,FALSE)</f>
        <v>1088.5699999999993</v>
      </c>
      <c r="Q226" s="6">
        <f>+VLOOKUP($A226,[1]Congest!$A$1:$O$65536,14,FALSE)-+VLOOKUP($D226,[1]Congest!$A$1:$O$65536,14,FALSE)</f>
        <v>-14.599999999999454</v>
      </c>
      <c r="R226" s="6">
        <f>+VLOOKUP($A226,[1]Congest!$A$1:$O$65536,15,FALSE)-+VLOOKUP($D226,[1]Congest!$A$1:$O$65536,15,FALSE)</f>
        <v>858.19000000000142</v>
      </c>
    </row>
    <row r="227" spans="1:18" x14ac:dyDescent="0.2">
      <c r="A227" s="5">
        <v>23543</v>
      </c>
      <c r="B227" s="6" t="str">
        <f>+VLOOKUP(A227,[1]Congest!$A$1:$C$65536,2,FALSE)</f>
        <v>KINTIGH____</v>
      </c>
      <c r="C227" s="6" t="str">
        <f>+VLOOKUP(A227,[1]Congest!$A$1:$C$65536,3,FALSE)</f>
        <v>WEST</v>
      </c>
      <c r="D227" s="5">
        <v>23811</v>
      </c>
      <c r="E227" s="6" t="str">
        <f>+VLOOKUP(D227,[1]Congest!$A$1:$C$65536,2,FALSE)</f>
        <v>NEG WEST___LANCASTR</v>
      </c>
      <c r="F227" s="6" t="str">
        <f>+VLOOKUP(D227,[1]Congest!$A$1:$C$65536,3,FALSE)</f>
        <v>WEST</v>
      </c>
      <c r="G227" s="5">
        <v>7</v>
      </c>
      <c r="I227" s="6">
        <v>81.28</v>
      </c>
      <c r="L227" s="6">
        <f t="shared" si="10"/>
        <v>468.03999999999996</v>
      </c>
      <c r="M227" s="6">
        <f>+VLOOKUP($A227,[1]Congest!$A$1:$O$65536,10,FALSE)-+VLOOKUP($D227,[1]Congest!$A$1:$O$65536,10,FALSE)</f>
        <v>110.42000000000002</v>
      </c>
      <c r="N227" s="6">
        <f>+VLOOKUP($A227,[1]Congest!$A$1:$O$65536,11,FALSE)-+VLOOKUP($D227,[1]Congest!$A$1:$O$65536,11,FALSE)</f>
        <v>13.780000000000015</v>
      </c>
      <c r="O227" s="6">
        <f>+VLOOKUP($A227,[1]Congest!$A$1:$O$65536,12,FALSE)-+VLOOKUP($D227,[1]Congest!$A$1:$O$65536,12,FALSE)</f>
        <v>135.2299999999999</v>
      </c>
      <c r="P227" s="6">
        <f>+VLOOKUP($A227,[1]Congest!$A$1:$O$65536,13,FALSE)-+VLOOKUP($D227,[1]Congest!$A$1:$O$65536,13,FALSE)</f>
        <v>79.200000000000045</v>
      </c>
      <c r="Q227" s="6">
        <f>+VLOOKUP($A227,[1]Congest!$A$1:$O$65536,14,FALSE)-+VLOOKUP($D227,[1]Congest!$A$1:$O$65536,14,FALSE)</f>
        <v>102.98000000000005</v>
      </c>
      <c r="R227" s="6">
        <f>+VLOOKUP($A227,[1]Congest!$A$1:$O$65536,15,FALSE)-+VLOOKUP($D227,[1]Congest!$A$1:$O$65536,15,FALSE)</f>
        <v>26.429999999999978</v>
      </c>
    </row>
    <row r="228" spans="1:18" x14ac:dyDescent="0.2">
      <c r="A228" s="5">
        <v>23543</v>
      </c>
      <c r="B228" s="6" t="str">
        <f>+VLOOKUP(A228,[1]Congest!$A$1:$C$65536,2,FALSE)</f>
        <v>KINTIGH____</v>
      </c>
      <c r="C228" s="6" t="str">
        <f>+VLOOKUP(A228,[1]Congest!$A$1:$C$65536,3,FALSE)</f>
        <v>WEST</v>
      </c>
      <c r="D228" s="5">
        <v>24039</v>
      </c>
      <c r="E228" s="6" t="str">
        <f>+VLOOKUP(D228,[1]Congest!$A$1:$C$65536,2,FALSE)</f>
        <v>GARDENVILLE___LBMP</v>
      </c>
      <c r="F228" s="6" t="str">
        <f>+VLOOKUP(D228,[1]Congest!$A$1:$C$65536,3,FALSE)</f>
        <v>WEST</v>
      </c>
      <c r="G228" s="5">
        <v>15</v>
      </c>
      <c r="I228" s="6">
        <v>109.36</v>
      </c>
      <c r="L228" s="6">
        <f t="shared" si="10"/>
        <v>327.41000000000003</v>
      </c>
      <c r="M228" s="6">
        <f>+VLOOKUP($A228,[1]Congest!$A$1:$O$65536,10,FALSE)-+VLOOKUP($D228,[1]Congest!$A$1:$O$65536,10,FALSE)</f>
        <v>75.559999999999945</v>
      </c>
      <c r="N228" s="6">
        <f>+VLOOKUP($A228,[1]Congest!$A$1:$O$65536,11,FALSE)-+VLOOKUP($D228,[1]Congest!$A$1:$O$65536,11,FALSE)</f>
        <v>9.3700000000000188</v>
      </c>
      <c r="O228" s="6">
        <f>+VLOOKUP($A228,[1]Congest!$A$1:$O$65536,12,FALSE)-+VLOOKUP($D228,[1]Congest!$A$1:$O$65536,12,FALSE)</f>
        <v>94.910000000000025</v>
      </c>
      <c r="P228" s="6">
        <f>+VLOOKUP($A228,[1]Congest!$A$1:$O$65536,13,FALSE)-+VLOOKUP($D228,[1]Congest!$A$1:$O$65536,13,FALSE)</f>
        <v>55.539999999999964</v>
      </c>
      <c r="Q228" s="6">
        <f>+VLOOKUP($A228,[1]Congest!$A$1:$O$65536,14,FALSE)-+VLOOKUP($D228,[1]Congest!$A$1:$O$65536,14,FALSE)</f>
        <v>73.710000000000122</v>
      </c>
      <c r="R228" s="6">
        <f>+VLOOKUP($A228,[1]Congest!$A$1:$O$65536,15,FALSE)-+VLOOKUP($D228,[1]Congest!$A$1:$O$65536,15,FALSE)</f>
        <v>18.320000000000007</v>
      </c>
    </row>
    <row r="229" spans="1:18" x14ac:dyDescent="0.2">
      <c r="A229" s="5">
        <v>23575</v>
      </c>
      <c r="B229" s="6" t="str">
        <f>+VLOOKUP(A229,[1]Congest!$A$1:$C$65536,2,FALSE)</f>
        <v>NINE_MILE_1</v>
      </c>
      <c r="C229" s="6" t="str">
        <f>+VLOOKUP(A229,[1]Congest!$A$1:$C$65536,3,FALSE)</f>
        <v>CENTRL</v>
      </c>
      <c r="D229" s="5">
        <v>23606</v>
      </c>
      <c r="E229" s="6" t="str">
        <f>+VLOOKUP(D229,[1]Congest!$A$1:$C$65536,2,FALSE)</f>
        <v>OSWEGO___5</v>
      </c>
      <c r="F229" s="6" t="str">
        <f>+VLOOKUP(D229,[1]Congest!$A$1:$C$65536,3,FALSE)</f>
        <v>CENTRL</v>
      </c>
      <c r="G229" s="5">
        <v>56</v>
      </c>
      <c r="I229" s="6">
        <v>175.2</v>
      </c>
      <c r="L229" s="6">
        <f t="shared" si="10"/>
        <v>555.30000000000007</v>
      </c>
      <c r="M229" s="6">
        <f>+VLOOKUP($A229,[1]Congest!$A$1:$O$65536,10,FALSE)-+VLOOKUP($D229,[1]Congest!$A$1:$O$65536,10,FALSE)</f>
        <v>20.329999999999984</v>
      </c>
      <c r="N229" s="6">
        <f>+VLOOKUP($A229,[1]Congest!$A$1:$O$65536,11,FALSE)-+VLOOKUP($D229,[1]Congest!$A$1:$O$65536,11,FALSE)</f>
        <v>416.24</v>
      </c>
      <c r="O229" s="6">
        <f>+VLOOKUP($A229,[1]Congest!$A$1:$O$65536,12,FALSE)-+VLOOKUP($D229,[1]Congest!$A$1:$O$65536,12,FALSE)</f>
        <v>25.100000000000051</v>
      </c>
      <c r="P229" s="6">
        <f>+VLOOKUP($A229,[1]Congest!$A$1:$O$65536,13,FALSE)-+VLOOKUP($D229,[1]Congest!$A$1:$O$65536,13,FALSE)</f>
        <v>73.139999999999986</v>
      </c>
      <c r="Q229" s="6">
        <f>+VLOOKUP($A229,[1]Congest!$A$1:$O$65536,14,FALSE)-+VLOOKUP($D229,[1]Congest!$A$1:$O$65536,14,FALSE)</f>
        <v>17.27000000000001</v>
      </c>
      <c r="R229" s="6">
        <f>+VLOOKUP($A229,[1]Congest!$A$1:$O$65536,15,FALSE)-+VLOOKUP($D229,[1]Congest!$A$1:$O$65536,15,FALSE)</f>
        <v>3.2200000000000024</v>
      </c>
    </row>
    <row r="230" spans="1:18" x14ac:dyDescent="0.2">
      <c r="A230" s="5">
        <v>23585</v>
      </c>
      <c r="B230" s="6" t="str">
        <f>+VLOOKUP(A230,[1]Congest!$A$1:$C$65536,2,FALSE)</f>
        <v>MILLIKEN___2</v>
      </c>
      <c r="C230" s="6" t="str">
        <f>+VLOOKUP(A230,[1]Congest!$A$1:$C$65536,3,FALSE)</f>
        <v>CENTRL</v>
      </c>
      <c r="D230" s="5">
        <v>23781</v>
      </c>
      <c r="E230" s="6" t="str">
        <f>+VLOOKUP(D230,[1]Congest!$A$1:$C$65536,2,FALSE)</f>
        <v>INDECK___YERKES</v>
      </c>
      <c r="F230" s="6" t="str">
        <f>+VLOOKUP(D230,[1]Congest!$A$1:$C$65536,3,FALSE)</f>
        <v>WEST</v>
      </c>
      <c r="G230" s="5">
        <v>25</v>
      </c>
      <c r="I230" s="6">
        <v>-295.52</v>
      </c>
      <c r="L230" s="6">
        <f t="shared" si="10"/>
        <v>-159.96</v>
      </c>
      <c r="M230" s="6">
        <f>+VLOOKUP($A230,[1]Congest!$A$1:$O$65536,10,FALSE)-+VLOOKUP($D230,[1]Congest!$A$1:$O$65536,10,FALSE)</f>
        <v>-33.020000000000039</v>
      </c>
      <c r="N230" s="6">
        <f>+VLOOKUP($A230,[1]Congest!$A$1:$O$65536,11,FALSE)-+VLOOKUP($D230,[1]Congest!$A$1:$O$65536,11,FALSE)</f>
        <v>-7.339999999999975</v>
      </c>
      <c r="O230" s="6">
        <f>+VLOOKUP($A230,[1]Congest!$A$1:$O$65536,12,FALSE)-+VLOOKUP($D230,[1]Congest!$A$1:$O$65536,12,FALSE)</f>
        <v>-49.280000000000086</v>
      </c>
      <c r="P230" s="6">
        <f>+VLOOKUP($A230,[1]Congest!$A$1:$O$65536,13,FALSE)-+VLOOKUP($D230,[1]Congest!$A$1:$O$65536,13,FALSE)</f>
        <v>-26.139999999999958</v>
      </c>
      <c r="Q230" s="6">
        <f>+VLOOKUP($A230,[1]Congest!$A$1:$O$65536,14,FALSE)-+VLOOKUP($D230,[1]Congest!$A$1:$O$65536,14,FALSE)</f>
        <v>-33.559999999999945</v>
      </c>
      <c r="R230" s="6">
        <f>+VLOOKUP($A230,[1]Congest!$A$1:$O$65536,15,FALSE)-+VLOOKUP($D230,[1]Congest!$A$1:$O$65536,15,FALSE)</f>
        <v>-10.620000000000005</v>
      </c>
    </row>
    <row r="231" spans="1:18" x14ac:dyDescent="0.2">
      <c r="A231" s="5">
        <v>23604</v>
      </c>
      <c r="B231" s="6" t="str">
        <f>+VLOOKUP(A231,[1]Congest!$A$1:$C$65536,2,FALSE)</f>
        <v>STATION 5_MISC_HYD</v>
      </c>
      <c r="C231" s="6" t="str">
        <f>+VLOOKUP(A231,[1]Congest!$A$1:$C$65536,3,FALSE)</f>
        <v>GENESE</v>
      </c>
      <c r="D231" s="5">
        <v>23811</v>
      </c>
      <c r="E231" s="6" t="str">
        <f>+VLOOKUP(D231,[1]Congest!$A$1:$C$65536,2,FALSE)</f>
        <v>NEG WEST___LANCASTR</v>
      </c>
      <c r="F231" s="6" t="str">
        <f>+VLOOKUP(D231,[1]Congest!$A$1:$C$65536,3,FALSE)</f>
        <v>WEST</v>
      </c>
      <c r="G231" s="5">
        <v>7</v>
      </c>
      <c r="I231" s="6">
        <v>85.21</v>
      </c>
      <c r="L231" s="6">
        <f t="shared" si="10"/>
        <v>563.00000000000011</v>
      </c>
      <c r="M231" s="6">
        <f>+VLOOKUP($A231,[1]Congest!$A$1:$O$65536,10,FALSE)-+VLOOKUP($D231,[1]Congest!$A$1:$O$65536,10,FALSE)</f>
        <v>134.52000000000004</v>
      </c>
      <c r="N231" s="6">
        <f>+VLOOKUP($A231,[1]Congest!$A$1:$O$65536,11,FALSE)-+VLOOKUP($D231,[1]Congest!$A$1:$O$65536,11,FALSE)</f>
        <v>15.13000000000001</v>
      </c>
      <c r="O231" s="6">
        <f>+VLOOKUP($A231,[1]Congest!$A$1:$O$65536,12,FALSE)-+VLOOKUP($D231,[1]Congest!$A$1:$O$65536,12,FALSE)</f>
        <v>164.19000000000005</v>
      </c>
      <c r="P231" s="6">
        <f>+VLOOKUP($A231,[1]Congest!$A$1:$O$65536,13,FALSE)-+VLOOKUP($D231,[1]Congest!$A$1:$O$65536,13,FALSE)</f>
        <v>95.60000000000008</v>
      </c>
      <c r="Q231" s="6">
        <f>+VLOOKUP($A231,[1]Congest!$A$1:$O$65536,14,FALSE)-+VLOOKUP($D231,[1]Congest!$A$1:$O$65536,14,FALSE)</f>
        <v>121.69999999999999</v>
      </c>
      <c r="R231" s="6">
        <f>+VLOOKUP($A231,[1]Congest!$A$1:$O$65536,15,FALSE)-+VLOOKUP($D231,[1]Congest!$A$1:$O$65536,15,FALSE)</f>
        <v>31.859999999999985</v>
      </c>
    </row>
    <row r="232" spans="1:18" x14ac:dyDescent="0.2">
      <c r="A232" s="5">
        <v>23652</v>
      </c>
      <c r="B232" s="6" t="str">
        <f>+VLOOKUP(A232,[1]Congest!$A$1:$C$65536,2,FALSE)</f>
        <v>ROCHESTER_9_IC</v>
      </c>
      <c r="C232" s="6" t="str">
        <f>+VLOOKUP(A232,[1]Congest!$A$1:$C$65536,3,FALSE)</f>
        <v>GENESE</v>
      </c>
      <c r="D232" s="5">
        <v>23779</v>
      </c>
      <c r="E232" s="6" t="str">
        <f>+VLOOKUP(D232,[1]Congest!$A$1:$C$65536,2,FALSE)</f>
        <v>BETHLEHEM___STEEL</v>
      </c>
      <c r="F232" s="6" t="str">
        <f>+VLOOKUP(D232,[1]Congest!$A$1:$C$65536,3,FALSE)</f>
        <v>WEST</v>
      </c>
      <c r="G232" s="5">
        <v>7</v>
      </c>
      <c r="I232" s="6">
        <v>84.59</v>
      </c>
      <c r="L232" s="6">
        <f t="shared" si="10"/>
        <v>413.53999999999985</v>
      </c>
      <c r="M232" s="6">
        <f>+VLOOKUP($A232,[1]Congest!$A$1:$O$65536,10,FALSE)-+VLOOKUP($D232,[1]Congest!$A$1:$O$65536,10,FALSE)</f>
        <v>98.709999999999923</v>
      </c>
      <c r="N232" s="6">
        <f>+VLOOKUP($A232,[1]Congest!$A$1:$O$65536,11,FALSE)-+VLOOKUP($D232,[1]Congest!$A$1:$O$65536,11,FALSE)</f>
        <v>10.390000000000015</v>
      </c>
      <c r="O232" s="6">
        <f>+VLOOKUP($A232,[1]Congest!$A$1:$O$65536,12,FALSE)-+VLOOKUP($D232,[1]Congest!$A$1:$O$65536,12,FALSE)</f>
        <v>120.15000000000003</v>
      </c>
      <c r="P232" s="6">
        <f>+VLOOKUP($A232,[1]Congest!$A$1:$O$65536,13,FALSE)-+VLOOKUP($D232,[1]Congest!$A$1:$O$65536,13,FALSE)</f>
        <v>70.29000000000002</v>
      </c>
      <c r="Q232" s="6">
        <f>+VLOOKUP($A232,[1]Congest!$A$1:$O$65536,14,FALSE)-+VLOOKUP($D232,[1]Congest!$A$1:$O$65536,14,FALSE)</f>
        <v>90.489999999999924</v>
      </c>
      <c r="R232" s="6">
        <f>+VLOOKUP($A232,[1]Congest!$A$1:$O$65536,15,FALSE)-+VLOOKUP($D232,[1]Congest!$A$1:$O$65536,15,FALSE)</f>
        <v>23.509999999999991</v>
      </c>
    </row>
    <row r="233" spans="1:18" x14ac:dyDescent="0.2">
      <c r="A233" s="5">
        <v>23655</v>
      </c>
      <c r="B233" s="6" t="str">
        <f>+VLOOKUP(A233,[1]Congest!$A$1:$C$65536,2,FALSE)</f>
        <v>KENSICO____</v>
      </c>
      <c r="C233" s="6" t="str">
        <f>+VLOOKUP(A233,[1]Congest!$A$1:$C$65536,3,FALSE)</f>
        <v>DUNWOD</v>
      </c>
      <c r="D233" s="5">
        <v>23519</v>
      </c>
      <c r="E233" s="6" t="str">
        <f>+VLOOKUP(D233,[1]Congest!$A$1:$C$65536,2,FALSE)</f>
        <v>POLETTI____</v>
      </c>
      <c r="F233" s="6" t="str">
        <f>+VLOOKUP(D233,[1]Congest!$A$1:$C$65536,3,FALSE)</f>
        <v>N.Y.C.</v>
      </c>
      <c r="G233" s="5">
        <v>25</v>
      </c>
      <c r="I233" s="6">
        <v>3240</v>
      </c>
      <c r="L233" s="6">
        <f t="shared" si="10"/>
        <v>11140.64</v>
      </c>
      <c r="M233" s="6">
        <f>+VLOOKUP($A233,[1]Congest!$A$1:$O$65536,10,FALSE)-+VLOOKUP($D233,[1]Congest!$A$1:$O$65536,10,FALSE)</f>
        <v>68.960000000000036</v>
      </c>
      <c r="N233" s="6">
        <f>+VLOOKUP($A233,[1]Congest!$A$1:$O$65536,11,FALSE)-+VLOOKUP($D233,[1]Congest!$A$1:$O$65536,11,FALSE)</f>
        <v>614.78</v>
      </c>
      <c r="O233" s="6">
        <f>+VLOOKUP($A233,[1]Congest!$A$1:$O$65536,12,FALSE)-+VLOOKUP($D233,[1]Congest!$A$1:$O$65536,12,FALSE)</f>
        <v>1212.5699999999997</v>
      </c>
      <c r="P233" s="6">
        <f>+VLOOKUP($A233,[1]Congest!$A$1:$O$65536,13,FALSE)-+VLOOKUP($D233,[1]Congest!$A$1:$O$65536,13,FALSE)</f>
        <v>634.38000000000011</v>
      </c>
      <c r="Q233" s="6">
        <f>+VLOOKUP($A233,[1]Congest!$A$1:$O$65536,14,FALSE)-+VLOOKUP($D233,[1]Congest!$A$1:$O$65536,14,FALSE)</f>
        <v>3347.1599999999989</v>
      </c>
      <c r="R233" s="6">
        <f>+VLOOKUP($A233,[1]Congest!$A$1:$O$65536,15,FALSE)-+VLOOKUP($D233,[1]Congest!$A$1:$O$65536,15,FALSE)</f>
        <v>5262.7900000000009</v>
      </c>
    </row>
    <row r="234" spans="1:18" x14ac:dyDescent="0.2">
      <c r="A234" s="5">
        <v>23660</v>
      </c>
      <c r="B234" s="6" t="str">
        <f>+VLOOKUP(A234,[1]Congest!$A$1:$C$65536,2,FALSE)</f>
        <v>EAST RIVER___6</v>
      </c>
      <c r="C234" s="6" t="str">
        <f>+VLOOKUP(A234,[1]Congest!$A$1:$C$65536,3,FALSE)</f>
        <v>N.Y.C.</v>
      </c>
      <c r="D234" s="5">
        <v>23519</v>
      </c>
      <c r="E234" s="6" t="str">
        <f>+VLOOKUP(D234,[1]Congest!$A$1:$C$65536,2,FALSE)</f>
        <v>POLETTI____</v>
      </c>
      <c r="F234" s="6" t="str">
        <f>+VLOOKUP(D234,[1]Congest!$A$1:$C$65536,3,FALSE)</f>
        <v>N.Y.C.</v>
      </c>
      <c r="G234" s="5">
        <v>20</v>
      </c>
      <c r="I234" s="6">
        <v>-35.29</v>
      </c>
      <c r="L234" s="6">
        <f t="shared" si="10"/>
        <v>-13.099999999999454</v>
      </c>
      <c r="M234" s="6">
        <f>+VLOOKUP($A234,[1]Congest!$A$1:$O$65536,10,FALSE)-+VLOOKUP($D234,[1]Congest!$A$1:$O$65536,10,FALSE)</f>
        <v>0</v>
      </c>
      <c r="N234" s="6">
        <f>+VLOOKUP($A234,[1]Congest!$A$1:$O$65536,11,FALSE)-+VLOOKUP($D234,[1]Congest!$A$1:$O$65536,11,FALSE)</f>
        <v>-0.32999999999992724</v>
      </c>
      <c r="O234" s="6">
        <f>+VLOOKUP($A234,[1]Congest!$A$1:$O$65536,12,FALSE)-+VLOOKUP($D234,[1]Congest!$A$1:$O$65536,12,FALSE)</f>
        <v>0.43999999999959982</v>
      </c>
      <c r="P234" s="6">
        <f>+VLOOKUP($A234,[1]Congest!$A$1:$O$65536,13,FALSE)-+VLOOKUP($D234,[1]Congest!$A$1:$O$65536,13,FALSE)</f>
        <v>8.8100000000004002</v>
      </c>
      <c r="Q234" s="6">
        <f>+VLOOKUP($A234,[1]Congest!$A$1:$O$65536,14,FALSE)-+VLOOKUP($D234,[1]Congest!$A$1:$O$65536,14,FALSE)</f>
        <v>0</v>
      </c>
      <c r="R234" s="6">
        <f>+VLOOKUP($A234,[1]Congest!$A$1:$O$65536,15,FALSE)-+VLOOKUP($D234,[1]Congest!$A$1:$O$65536,15,FALSE)</f>
        <v>-22.019999999999527</v>
      </c>
    </row>
    <row r="235" spans="1:18" x14ac:dyDescent="0.2">
      <c r="A235" s="5">
        <v>23743</v>
      </c>
      <c r="B235" s="6" t="str">
        <f>+VLOOKUP(A235,[1]Congest!$A$1:$C$65536,2,FALSE)</f>
        <v>JARVIS____</v>
      </c>
      <c r="C235" s="6" t="str">
        <f>+VLOOKUP(A235,[1]Congest!$A$1:$C$65536,3,FALSE)</f>
        <v>MHK VL</v>
      </c>
      <c r="D235" s="5">
        <v>24050</v>
      </c>
      <c r="E235" s="6" t="str">
        <f>+VLOOKUP(D235,[1]Congest!$A$1:$C$65536,2,FALSE)</f>
        <v>E_CANADA_MHWK_HY</v>
      </c>
      <c r="F235" s="6" t="str">
        <f>+VLOOKUP(D235,[1]Congest!$A$1:$C$65536,3,FALSE)</f>
        <v>CAPITL</v>
      </c>
      <c r="G235" s="5">
        <v>18</v>
      </c>
      <c r="I235" s="6">
        <v>0.64</v>
      </c>
      <c r="L235" s="6">
        <f t="shared" si="10"/>
        <v>0</v>
      </c>
      <c r="M235" s="6">
        <f>+VLOOKUP($A235,[1]Congest!$A$1:$O$65536,10,FALSE)-+VLOOKUP($D235,[1]Congest!$A$1:$O$65536,10,FALSE)</f>
        <v>0</v>
      </c>
      <c r="N235" s="6">
        <f>+VLOOKUP($A235,[1]Congest!$A$1:$O$65536,11,FALSE)-+VLOOKUP($D235,[1]Congest!$A$1:$O$65536,11,FALSE)</f>
        <v>0</v>
      </c>
      <c r="O235" s="6">
        <f>+VLOOKUP($A235,[1]Congest!$A$1:$O$65536,12,FALSE)-+VLOOKUP($D235,[1]Congest!$A$1:$O$65536,12,FALSE)</f>
        <v>0</v>
      </c>
      <c r="P235" s="6">
        <f>+VLOOKUP($A235,[1]Congest!$A$1:$O$65536,13,FALSE)-+VLOOKUP($D235,[1]Congest!$A$1:$O$65536,13,FALSE)</f>
        <v>0</v>
      </c>
      <c r="Q235" s="6">
        <f>+VLOOKUP($A235,[1]Congest!$A$1:$O$65536,14,FALSE)-+VLOOKUP($D235,[1]Congest!$A$1:$O$65536,14,FALSE)</f>
        <v>0</v>
      </c>
      <c r="R235" s="6">
        <f>+VLOOKUP($A235,[1]Congest!$A$1:$O$65536,15,FALSE)-+VLOOKUP($D235,[1]Congest!$A$1:$O$65536,15,FALSE)</f>
        <v>0</v>
      </c>
    </row>
    <row r="236" spans="1:18" x14ac:dyDescent="0.2">
      <c r="A236" s="5">
        <v>23744</v>
      </c>
      <c r="B236" s="6" t="str">
        <f>+VLOOKUP(A236,[1]Congest!$A$1:$C$65536,2,FALSE)</f>
        <v>NINE_MILE_2</v>
      </c>
      <c r="C236" s="6" t="str">
        <f>+VLOOKUP(A236,[1]Congest!$A$1:$C$65536,3,FALSE)</f>
        <v>CENTRL</v>
      </c>
      <c r="D236" s="5">
        <v>24046</v>
      </c>
      <c r="E236" s="6" t="str">
        <f>+VLOOKUP(D236,[1]Congest!$A$1:$C$65536,2,FALSE)</f>
        <v>OAK ORCHARD___HYD</v>
      </c>
      <c r="F236" s="6" t="str">
        <f>+VLOOKUP(D236,[1]Congest!$A$1:$C$65536,3,FALSE)</f>
        <v>WEST</v>
      </c>
      <c r="G236" s="5">
        <v>7</v>
      </c>
      <c r="I236" s="6">
        <v>143.18</v>
      </c>
      <c r="L236" s="6">
        <f t="shared" si="10"/>
        <v>1009.07</v>
      </c>
      <c r="M236" s="6">
        <f>+VLOOKUP($A236,[1]Congest!$A$1:$O$65536,10,FALSE)-+VLOOKUP($D236,[1]Congest!$A$1:$O$65536,10,FALSE)</f>
        <v>124.60000000000002</v>
      </c>
      <c r="N236" s="6">
        <f>+VLOOKUP($A236,[1]Congest!$A$1:$O$65536,11,FALSE)-+VLOOKUP($D236,[1]Congest!$A$1:$O$65536,11,FALSE)</f>
        <v>439.65999999999997</v>
      </c>
      <c r="O236" s="6">
        <f>+VLOOKUP($A236,[1]Congest!$A$1:$O$65536,12,FALSE)-+VLOOKUP($D236,[1]Congest!$A$1:$O$65536,12,FALSE)</f>
        <v>156.0100000000001</v>
      </c>
      <c r="P236" s="6">
        <f>+VLOOKUP($A236,[1]Congest!$A$1:$O$65536,13,FALSE)-+VLOOKUP($D236,[1]Congest!$A$1:$O$65536,13,FALSE)</f>
        <v>131.93999999999994</v>
      </c>
      <c r="Q236" s="6">
        <f>+VLOOKUP($A236,[1]Congest!$A$1:$O$65536,14,FALSE)-+VLOOKUP($D236,[1]Congest!$A$1:$O$65536,14,FALSE)</f>
        <v>123.96</v>
      </c>
      <c r="R236" s="6">
        <f>+VLOOKUP($A236,[1]Congest!$A$1:$O$65536,15,FALSE)-+VLOOKUP($D236,[1]Congest!$A$1:$O$65536,15,FALSE)</f>
        <v>32.899999999999991</v>
      </c>
    </row>
    <row r="237" spans="1:18" x14ac:dyDescent="0.2">
      <c r="A237" s="5">
        <v>23744</v>
      </c>
      <c r="B237" s="6" t="str">
        <f>+VLOOKUP(A237,[1]Congest!$A$1:$C$65536,2,FALSE)</f>
        <v>NINE_MILE_2</v>
      </c>
      <c r="C237" s="6" t="str">
        <f>+VLOOKUP(A237,[1]Congest!$A$1:$C$65536,3,FALSE)</f>
        <v>CENTRL</v>
      </c>
      <c r="D237" s="5">
        <v>61752</v>
      </c>
      <c r="E237" s="6" t="str">
        <f>+VLOOKUP(D237,[1]Congest!$A$1:$C$65536,2,FALSE)</f>
        <v>WEST</v>
      </c>
      <c r="F237" s="6" t="str">
        <f>+VLOOKUP(D237,[1]Congest!$A$1:$C$65536,3,FALSE)</f>
        <v>WEST</v>
      </c>
      <c r="G237" s="5">
        <v>7</v>
      </c>
      <c r="I237" s="6">
        <v>227.65</v>
      </c>
      <c r="L237" s="6">
        <f t="shared" si="10"/>
        <v>1337.8000000000002</v>
      </c>
      <c r="M237" s="6">
        <f>+VLOOKUP($A237,[1]Congest!$A$1:$O$65536,10,FALSE)-+VLOOKUP($D237,[1]Congest!$A$1:$O$65536,10,FALSE)</f>
        <v>202.39000000000004</v>
      </c>
      <c r="N237" s="6">
        <f>+VLOOKUP($A237,[1]Congest!$A$1:$O$65536,11,FALSE)-+VLOOKUP($D237,[1]Congest!$A$1:$O$65536,11,FALSE)</f>
        <v>448.26</v>
      </c>
      <c r="O237" s="6">
        <f>+VLOOKUP($A237,[1]Congest!$A$1:$O$65536,12,FALSE)-+VLOOKUP($D237,[1]Congest!$A$1:$O$65536,12,FALSE)</f>
        <v>253.03000000000009</v>
      </c>
      <c r="P237" s="6">
        <f>+VLOOKUP($A237,[1]Congest!$A$1:$O$65536,13,FALSE)-+VLOOKUP($D237,[1]Congest!$A$1:$O$65536,13,FALSE)</f>
        <v>188.32</v>
      </c>
      <c r="Q237" s="6">
        <f>+VLOOKUP($A237,[1]Congest!$A$1:$O$65536,14,FALSE)-+VLOOKUP($D237,[1]Congest!$A$1:$O$65536,14,FALSE)</f>
        <v>194.03999999999996</v>
      </c>
      <c r="R237" s="6">
        <f>+VLOOKUP($A237,[1]Congest!$A$1:$O$65536,15,FALSE)-+VLOOKUP($D237,[1]Congest!$A$1:$O$65536,15,FALSE)</f>
        <v>51.759999999999991</v>
      </c>
    </row>
    <row r="238" spans="1:18" x14ac:dyDescent="0.2">
      <c r="A238" s="5">
        <v>23765</v>
      </c>
      <c r="B238" s="6" t="str">
        <f>+VLOOKUP(A238,[1]Congest!$A$1:$C$65536,2,FALSE)</f>
        <v>CH_MISC_IPPS</v>
      </c>
      <c r="C238" s="6" t="str">
        <f>+VLOOKUP(A238,[1]Congest!$A$1:$C$65536,3,FALSE)</f>
        <v>HUD VL</v>
      </c>
      <c r="D238" s="5">
        <v>24257</v>
      </c>
      <c r="E238" s="6" t="str">
        <f>+VLOOKUP(D238,[1]Congest!$A$1:$C$65536,2,FALSE)</f>
        <v>RAVENSWOOD_GT_9</v>
      </c>
      <c r="F238" s="6" t="str">
        <f>+VLOOKUP(D238,[1]Congest!$A$1:$C$65536,3,FALSE)</f>
        <v>N.Y.C.</v>
      </c>
      <c r="G238" s="5">
        <v>2</v>
      </c>
      <c r="I238" s="6">
        <v>-712</v>
      </c>
      <c r="L238" s="6">
        <f t="shared" si="10"/>
        <v>8234.43</v>
      </c>
      <c r="M238" s="6">
        <f>+VLOOKUP($A238,[1]Congest!$A$1:$O$65536,10,FALSE)-+VLOOKUP($D238,[1]Congest!$A$1:$O$65536,10,FALSE)</f>
        <v>22.029999999999291</v>
      </c>
      <c r="N238" s="6">
        <f>+VLOOKUP($A238,[1]Congest!$A$1:$O$65536,11,FALSE)-+VLOOKUP($D238,[1]Congest!$A$1:$O$65536,11,FALSE)</f>
        <v>864.25000000000011</v>
      </c>
      <c r="O238" s="6">
        <f>+VLOOKUP($A238,[1]Congest!$A$1:$O$65536,12,FALSE)-+VLOOKUP($D238,[1]Congest!$A$1:$O$65536,12,FALSE)</f>
        <v>-122.01000000000022</v>
      </c>
      <c r="P238" s="6">
        <f>+VLOOKUP($A238,[1]Congest!$A$1:$O$65536,13,FALSE)-+VLOOKUP($D238,[1]Congest!$A$1:$O$65536,13,FALSE)</f>
        <v>716.50999999999954</v>
      </c>
      <c r="Q238" s="6">
        <f>+VLOOKUP($A238,[1]Congest!$A$1:$O$65536,14,FALSE)-+VLOOKUP($D238,[1]Congest!$A$1:$O$65536,14,FALSE)</f>
        <v>2530.8900000000012</v>
      </c>
      <c r="R238" s="6">
        <f>+VLOOKUP($A238,[1]Congest!$A$1:$O$65536,15,FALSE)-+VLOOKUP($D238,[1]Congest!$A$1:$O$65536,15,FALSE)</f>
        <v>4222.76</v>
      </c>
    </row>
    <row r="239" spans="1:18" x14ac:dyDescent="0.2">
      <c r="A239" s="5">
        <v>23778</v>
      </c>
      <c r="B239" s="6" t="str">
        <f>+VLOOKUP(A239,[1]Congest!$A$1:$C$65536,2,FALSE)</f>
        <v>GLEN PARK____</v>
      </c>
      <c r="C239" s="6" t="str">
        <f>+VLOOKUP(A239,[1]Congest!$A$1:$C$65536,3,FALSE)</f>
        <v>MHK VL</v>
      </c>
      <c r="D239" s="5">
        <v>24039</v>
      </c>
      <c r="E239" s="6" t="str">
        <f>+VLOOKUP(D239,[1]Congest!$A$1:$C$65536,2,FALSE)</f>
        <v>GARDENVILLE___LBMP</v>
      </c>
      <c r="F239" s="6" t="str">
        <f>+VLOOKUP(D239,[1]Congest!$A$1:$C$65536,3,FALSE)</f>
        <v>WEST</v>
      </c>
      <c r="G239" s="5">
        <v>7</v>
      </c>
      <c r="I239" s="6">
        <v>327.98</v>
      </c>
      <c r="L239" s="6">
        <f t="shared" si="10"/>
        <v>1206.7500000000002</v>
      </c>
      <c r="M239" s="6">
        <f>+VLOOKUP($A239,[1]Congest!$A$1:$O$65536,10,FALSE)-+VLOOKUP($D239,[1]Congest!$A$1:$O$65536,10,FALSE)</f>
        <v>277.85999999999996</v>
      </c>
      <c r="N239" s="6">
        <f>+VLOOKUP($A239,[1]Congest!$A$1:$O$65536,11,FALSE)-+VLOOKUP($D239,[1]Congest!$A$1:$O$65536,11,FALSE)</f>
        <v>73.540000000000006</v>
      </c>
      <c r="O239" s="6">
        <f>+VLOOKUP($A239,[1]Congest!$A$1:$O$65536,12,FALSE)-+VLOOKUP($D239,[1]Congest!$A$1:$O$65536,12,FALSE)</f>
        <v>330.00000000000011</v>
      </c>
      <c r="P239" s="6">
        <f>+VLOOKUP($A239,[1]Congest!$A$1:$O$65536,13,FALSE)-+VLOOKUP($D239,[1]Congest!$A$1:$O$65536,13,FALSE)</f>
        <v>190.98999999999995</v>
      </c>
      <c r="Q239" s="6">
        <f>+VLOOKUP($A239,[1]Congest!$A$1:$O$65536,14,FALSE)-+VLOOKUP($D239,[1]Congest!$A$1:$O$65536,14,FALSE)</f>
        <v>258.47000000000003</v>
      </c>
      <c r="R239" s="6">
        <f>+VLOOKUP($A239,[1]Congest!$A$1:$O$65536,15,FALSE)-+VLOOKUP($D239,[1]Congest!$A$1:$O$65536,15,FALSE)</f>
        <v>75.890000000000015</v>
      </c>
    </row>
    <row r="240" spans="1:18" x14ac:dyDescent="0.2">
      <c r="A240" s="5">
        <v>23779</v>
      </c>
      <c r="B240" s="6" t="str">
        <f>+VLOOKUP(A240,[1]Congest!$A$1:$C$65536,2,FALSE)</f>
        <v>BETHLEHEM___STEEL</v>
      </c>
      <c r="C240" s="6" t="str">
        <f>+VLOOKUP(A240,[1]Congest!$A$1:$C$65536,3,FALSE)</f>
        <v>WEST</v>
      </c>
      <c r="D240" s="5">
        <v>23811</v>
      </c>
      <c r="E240" s="6" t="str">
        <f>+VLOOKUP(D240,[1]Congest!$A$1:$C$65536,2,FALSE)</f>
        <v>NEG WEST___LANCASTR</v>
      </c>
      <c r="F240" s="6" t="str">
        <f>+VLOOKUP(D240,[1]Congest!$A$1:$C$65536,3,FALSE)</f>
        <v>WEST</v>
      </c>
      <c r="G240" s="5">
        <v>30</v>
      </c>
      <c r="I240" s="6">
        <v>-28.08</v>
      </c>
      <c r="L240" s="6">
        <f t="shared" si="10"/>
        <v>132.80000000000007</v>
      </c>
      <c r="M240" s="6">
        <f>+VLOOKUP($A240,[1]Congest!$A$1:$O$65536,10,FALSE)-+VLOOKUP($D240,[1]Congest!$A$1:$O$65536,10,FALSE)</f>
        <v>31.430000000000064</v>
      </c>
      <c r="N240" s="6">
        <f>+VLOOKUP($A240,[1]Congest!$A$1:$O$65536,11,FALSE)-+VLOOKUP($D240,[1]Congest!$A$1:$O$65536,11,FALSE)</f>
        <v>4.1700000000000017</v>
      </c>
      <c r="O240" s="6">
        <f>+VLOOKUP($A240,[1]Congest!$A$1:$O$65536,12,FALSE)-+VLOOKUP($D240,[1]Congest!$A$1:$O$65536,12,FALSE)</f>
        <v>38.779999999999916</v>
      </c>
      <c r="P240" s="6">
        <f>+VLOOKUP($A240,[1]Congest!$A$1:$O$65536,13,FALSE)-+VLOOKUP($D240,[1]Congest!$A$1:$O$65536,13,FALSE)</f>
        <v>22.640000000000072</v>
      </c>
      <c r="Q240" s="6">
        <f>+VLOOKUP($A240,[1]Congest!$A$1:$O$65536,14,FALSE)-+VLOOKUP($D240,[1]Congest!$A$1:$O$65536,14,FALSE)</f>
        <v>27.970000000000027</v>
      </c>
      <c r="R240" s="6">
        <f>+VLOOKUP($A240,[1]Congest!$A$1:$O$65536,15,FALSE)-+VLOOKUP($D240,[1]Congest!$A$1:$O$65536,15,FALSE)</f>
        <v>7.8099999999999881</v>
      </c>
    </row>
    <row r="241" spans="1:18" x14ac:dyDescent="0.2">
      <c r="A241" s="5">
        <v>23786</v>
      </c>
      <c r="B241" s="6" t="str">
        <f>+VLOOKUP(A241,[1]Congest!$A$1:$C$65536,2,FALSE)</f>
        <v>LINDEN COGEN____</v>
      </c>
      <c r="C241" s="6" t="str">
        <f>+VLOOKUP(A241,[1]Congest!$A$1:$C$65536,3,FALSE)</f>
        <v>N.Y.C.</v>
      </c>
      <c r="D241" s="5">
        <v>23519</v>
      </c>
      <c r="E241" s="6" t="str">
        <f>+VLOOKUP(D241,[1]Congest!$A$1:$C$65536,2,FALSE)</f>
        <v>POLETTI____</v>
      </c>
      <c r="F241" s="6" t="str">
        <f>+VLOOKUP(D241,[1]Congest!$A$1:$C$65536,3,FALSE)</f>
        <v>N.Y.C.</v>
      </c>
      <c r="G241" s="5">
        <v>12</v>
      </c>
      <c r="I241" s="6">
        <v>161.41</v>
      </c>
      <c r="L241" s="6">
        <f t="shared" si="10"/>
        <v>639.01000000000204</v>
      </c>
      <c r="M241" s="6">
        <f>+VLOOKUP($A241,[1]Congest!$A$1:$O$65536,10,FALSE)-+VLOOKUP($D241,[1]Congest!$A$1:$O$65536,10,FALSE)</f>
        <v>-4.9999999999727152E-2</v>
      </c>
      <c r="N241" s="6">
        <f>+VLOOKUP($A241,[1]Congest!$A$1:$O$65536,11,FALSE)-+VLOOKUP($D241,[1]Congest!$A$1:$O$65536,11,FALSE)</f>
        <v>-0.17000000000007276</v>
      </c>
      <c r="O241" s="6">
        <f>+VLOOKUP($A241,[1]Congest!$A$1:$O$65536,12,FALSE)-+VLOOKUP($D241,[1]Congest!$A$1:$O$65536,12,FALSE)</f>
        <v>-0.6500000000005457</v>
      </c>
      <c r="P241" s="6">
        <f>+VLOOKUP($A241,[1]Congest!$A$1:$O$65536,13,FALSE)-+VLOOKUP($D241,[1]Congest!$A$1:$O$65536,13,FALSE)</f>
        <v>4.2000000000002728</v>
      </c>
      <c r="Q241" s="6">
        <f>+VLOOKUP($A241,[1]Congest!$A$1:$O$65536,14,FALSE)-+VLOOKUP($D241,[1]Congest!$A$1:$O$65536,14,FALSE)</f>
        <v>1.7800000000006548</v>
      </c>
      <c r="R241" s="6">
        <f>+VLOOKUP($A241,[1]Congest!$A$1:$O$65536,15,FALSE)-+VLOOKUP($D241,[1]Congest!$A$1:$O$65536,15,FALSE)</f>
        <v>633.90000000000146</v>
      </c>
    </row>
    <row r="242" spans="1:18" x14ac:dyDescent="0.2">
      <c r="A242" s="5">
        <v>23786</v>
      </c>
      <c r="B242" s="6" t="str">
        <f>+VLOOKUP(A242,[1]Congest!$A$1:$C$65536,2,FALSE)</f>
        <v>LINDEN COGEN____</v>
      </c>
      <c r="C242" s="6" t="str">
        <f>+VLOOKUP(A242,[1]Congest!$A$1:$C$65536,3,FALSE)</f>
        <v>N.Y.C.</v>
      </c>
      <c r="D242" s="5">
        <v>23535</v>
      </c>
      <c r="E242" s="6" t="str">
        <f>+VLOOKUP(D242,[1]Congest!$A$1:$C$65536,2,FALSE)</f>
        <v>RAVENSWOOD___3</v>
      </c>
      <c r="F242" s="6" t="str">
        <f>+VLOOKUP(D242,[1]Congest!$A$1:$C$65536,3,FALSE)</f>
        <v>N.Y.C.</v>
      </c>
      <c r="G242" s="5">
        <v>5</v>
      </c>
      <c r="I242" s="6">
        <v>680.43</v>
      </c>
      <c r="L242" s="6">
        <f t="shared" si="10"/>
        <v>-1648.1899999999971</v>
      </c>
      <c r="M242" s="6">
        <f>+VLOOKUP($A242,[1]Congest!$A$1:$O$65536,10,FALSE)-+VLOOKUP($D242,[1]Congest!$A$1:$O$65536,10,FALSE)</f>
        <v>-3.8400000000001455</v>
      </c>
      <c r="N242" s="6">
        <f>+VLOOKUP($A242,[1]Congest!$A$1:$O$65536,11,FALSE)-+VLOOKUP($D242,[1]Congest!$A$1:$O$65536,11,FALSE)</f>
        <v>-60.870000000000118</v>
      </c>
      <c r="O242" s="6">
        <f>+VLOOKUP($A242,[1]Congest!$A$1:$O$65536,12,FALSE)-+VLOOKUP($D242,[1]Congest!$A$1:$O$65536,12,FALSE)</f>
        <v>-1290.2200000000007</v>
      </c>
      <c r="P242" s="6">
        <f>+VLOOKUP($A242,[1]Congest!$A$1:$O$65536,13,FALSE)-+VLOOKUP($D242,[1]Congest!$A$1:$O$65536,13,FALSE)</f>
        <v>79.790000000000418</v>
      </c>
      <c r="Q242" s="6">
        <f>+VLOOKUP($A242,[1]Congest!$A$1:$O$65536,14,FALSE)-+VLOOKUP($D242,[1]Congest!$A$1:$O$65536,14,FALSE)</f>
        <v>-83.919999999997344</v>
      </c>
      <c r="R242" s="6">
        <f>+VLOOKUP($A242,[1]Congest!$A$1:$O$65536,15,FALSE)-+VLOOKUP($D242,[1]Congest!$A$1:$O$65536,15,FALSE)</f>
        <v>-289.1299999999992</v>
      </c>
    </row>
    <row r="243" spans="1:18" x14ac:dyDescent="0.2">
      <c r="A243" s="5">
        <v>23786</v>
      </c>
      <c r="B243" s="6" t="str">
        <f>+VLOOKUP(A243,[1]Congest!$A$1:$C$65536,2,FALSE)</f>
        <v>LINDEN COGEN____</v>
      </c>
      <c r="C243" s="6" t="str">
        <f>+VLOOKUP(A243,[1]Congest!$A$1:$C$65536,3,FALSE)</f>
        <v>N.Y.C.</v>
      </c>
      <c r="D243" s="5">
        <v>23660</v>
      </c>
      <c r="E243" s="6" t="str">
        <f>+VLOOKUP(D243,[1]Congest!$A$1:$C$65536,2,FALSE)</f>
        <v>EAST RIVER___6</v>
      </c>
      <c r="F243" s="6" t="str">
        <f>+VLOOKUP(D243,[1]Congest!$A$1:$C$65536,3,FALSE)</f>
        <v>N.Y.C.</v>
      </c>
      <c r="G243" s="5">
        <v>12</v>
      </c>
      <c r="I243" s="6">
        <v>196.7</v>
      </c>
      <c r="L243" s="6">
        <f t="shared" si="10"/>
        <v>652.11000000000149</v>
      </c>
      <c r="M243" s="6">
        <f>+VLOOKUP($A243,[1]Congest!$A$1:$O$65536,10,FALSE)-+VLOOKUP($D243,[1]Congest!$A$1:$O$65536,10,FALSE)</f>
        <v>-4.9999999999727152E-2</v>
      </c>
      <c r="N243" s="6">
        <f>+VLOOKUP($A243,[1]Congest!$A$1:$O$65536,11,FALSE)-+VLOOKUP($D243,[1]Congest!$A$1:$O$65536,11,FALSE)</f>
        <v>0.15999999999985448</v>
      </c>
      <c r="O243" s="6">
        <f>+VLOOKUP($A243,[1]Congest!$A$1:$O$65536,12,FALSE)-+VLOOKUP($D243,[1]Congest!$A$1:$O$65536,12,FALSE)</f>
        <v>-1.0900000000001455</v>
      </c>
      <c r="P243" s="6">
        <f>+VLOOKUP($A243,[1]Congest!$A$1:$O$65536,13,FALSE)-+VLOOKUP($D243,[1]Congest!$A$1:$O$65536,13,FALSE)</f>
        <v>-4.6100000000001273</v>
      </c>
      <c r="Q243" s="6">
        <f>+VLOOKUP($A243,[1]Congest!$A$1:$O$65536,14,FALSE)-+VLOOKUP($D243,[1]Congest!$A$1:$O$65536,14,FALSE)</f>
        <v>1.7800000000006548</v>
      </c>
      <c r="R243" s="6">
        <f>+VLOOKUP($A243,[1]Congest!$A$1:$O$65536,15,FALSE)-+VLOOKUP($D243,[1]Congest!$A$1:$O$65536,15,FALSE)</f>
        <v>655.92000000000098</v>
      </c>
    </row>
    <row r="244" spans="1:18" x14ac:dyDescent="0.2">
      <c r="A244" s="5">
        <v>23786</v>
      </c>
      <c r="B244" s="6" t="str">
        <f>+VLOOKUP(A244,[1]Congest!$A$1:$C$65536,2,FALSE)</f>
        <v>LINDEN COGEN____</v>
      </c>
      <c r="C244" s="6" t="str">
        <f>+VLOOKUP(A244,[1]Congest!$A$1:$C$65536,3,FALSE)</f>
        <v>N.Y.C.</v>
      </c>
      <c r="D244" s="5">
        <v>23810</v>
      </c>
      <c r="E244" s="6" t="str">
        <f>+VLOOKUP(D244,[1]Congest!$A$1:$C$65536,2,FALSE)</f>
        <v>HUDSON AVE_GT_3</v>
      </c>
      <c r="F244" s="6" t="str">
        <f>+VLOOKUP(D244,[1]Congest!$A$1:$C$65536,3,FALSE)</f>
        <v>N.Y.C.</v>
      </c>
      <c r="G244" s="5">
        <v>12</v>
      </c>
      <c r="I244" s="6">
        <v>200.84</v>
      </c>
      <c r="L244" s="6">
        <f t="shared" si="10"/>
        <v>-557.04</v>
      </c>
      <c r="M244" s="6">
        <f>+VLOOKUP($A244,[1]Congest!$A$1:$O$65536,10,FALSE)-+VLOOKUP($D244,[1]Congest!$A$1:$O$65536,10,FALSE)</f>
        <v>0</v>
      </c>
      <c r="N244" s="6">
        <f>+VLOOKUP($A244,[1]Congest!$A$1:$O$65536,11,FALSE)-+VLOOKUP($D244,[1]Congest!$A$1:$O$65536,11,FALSE)</f>
        <v>0</v>
      </c>
      <c r="O244" s="6">
        <f>+VLOOKUP($A244,[1]Congest!$A$1:$O$65536,12,FALSE)-+VLOOKUP($D244,[1]Congest!$A$1:$O$65536,12,FALSE)</f>
        <v>0</v>
      </c>
      <c r="P244" s="6">
        <f>+VLOOKUP($A244,[1]Congest!$A$1:$O$65536,13,FALSE)-+VLOOKUP($D244,[1]Congest!$A$1:$O$65536,13,FALSE)</f>
        <v>4.680000000000291</v>
      </c>
      <c r="Q244" s="6">
        <f>+VLOOKUP($A244,[1]Congest!$A$1:$O$65536,14,FALSE)-+VLOOKUP($D244,[1]Congest!$A$1:$O$65536,14,FALSE)</f>
        <v>0</v>
      </c>
      <c r="R244" s="6">
        <f>+VLOOKUP($A244,[1]Congest!$A$1:$O$65536,15,FALSE)-+VLOOKUP($D244,[1]Congest!$A$1:$O$65536,15,FALSE)</f>
        <v>-561.72000000000025</v>
      </c>
    </row>
    <row r="245" spans="1:18" x14ac:dyDescent="0.2">
      <c r="A245" s="5">
        <v>23786</v>
      </c>
      <c r="B245" s="6" t="str">
        <f>+VLOOKUP(A245,[1]Congest!$A$1:$C$65536,2,FALSE)</f>
        <v>LINDEN COGEN____</v>
      </c>
      <c r="C245" s="6" t="str">
        <f>+VLOOKUP(A245,[1]Congest!$A$1:$C$65536,3,FALSE)</f>
        <v>N.Y.C.</v>
      </c>
      <c r="D245" s="5">
        <v>24257</v>
      </c>
      <c r="E245" s="6" t="str">
        <f>+VLOOKUP(D245,[1]Congest!$A$1:$C$65536,2,FALSE)</f>
        <v>RAVENSWOOD_GT_9</v>
      </c>
      <c r="F245" s="6" t="str">
        <f>+VLOOKUP(D245,[1]Congest!$A$1:$C$65536,3,FALSE)</f>
        <v>N.Y.C.</v>
      </c>
      <c r="G245" s="5">
        <v>5</v>
      </c>
      <c r="I245" s="6">
        <v>-3619.51</v>
      </c>
      <c r="L245" s="6">
        <f t="shared" si="10"/>
        <v>-1649.4899999999977</v>
      </c>
      <c r="M245" s="6">
        <f>+VLOOKUP($A245,[1]Congest!$A$1:$O$65536,10,FALSE)-+VLOOKUP($D245,[1]Congest!$A$1:$O$65536,10,FALSE)</f>
        <v>-3.8400000000001455</v>
      </c>
      <c r="N245" s="6">
        <f>+VLOOKUP($A245,[1]Congest!$A$1:$O$65536,11,FALSE)-+VLOOKUP($D245,[1]Congest!$A$1:$O$65536,11,FALSE)</f>
        <v>-60.870000000000118</v>
      </c>
      <c r="O245" s="6">
        <f>+VLOOKUP($A245,[1]Congest!$A$1:$O$65536,12,FALSE)-+VLOOKUP($D245,[1]Congest!$A$1:$O$65536,12,FALSE)</f>
        <v>-1290.2200000000007</v>
      </c>
      <c r="P245" s="6">
        <f>+VLOOKUP($A245,[1]Congest!$A$1:$O$65536,13,FALSE)-+VLOOKUP($D245,[1]Congest!$A$1:$O$65536,13,FALSE)</f>
        <v>78.489999999999782</v>
      </c>
      <c r="Q245" s="6">
        <f>+VLOOKUP($A245,[1]Congest!$A$1:$O$65536,14,FALSE)-+VLOOKUP($D245,[1]Congest!$A$1:$O$65536,14,FALSE)</f>
        <v>-83.919999999997344</v>
      </c>
      <c r="R245" s="6">
        <f>+VLOOKUP($A245,[1]Congest!$A$1:$O$65536,15,FALSE)-+VLOOKUP($D245,[1]Congest!$A$1:$O$65536,15,FALSE)</f>
        <v>-289.1299999999992</v>
      </c>
    </row>
    <row r="246" spans="1:18" x14ac:dyDescent="0.2">
      <c r="A246" s="5">
        <v>23856</v>
      </c>
      <c r="B246" s="6" t="str">
        <f>+VLOOKUP(A246,[1]Congest!$A$1:$C$65536,2,FALSE)</f>
        <v>FIBERTEK___ENERGY</v>
      </c>
      <c r="C246" s="6" t="str">
        <f>+VLOOKUP(A246,[1]Congest!$A$1:$C$65536,3,FALSE)</f>
        <v>CENTRL</v>
      </c>
      <c r="D246" s="5">
        <v>23791</v>
      </c>
      <c r="E246" s="6" t="str">
        <f>+VLOOKUP(D246,[1]Congest!$A$1:$C$65536,2,FALSE)</f>
        <v>NEG WEST_LEA_LOCKPORT</v>
      </c>
      <c r="F246" s="6" t="str">
        <f>+VLOOKUP(D246,[1]Congest!$A$1:$C$65536,3,FALSE)</f>
        <v>WEST</v>
      </c>
      <c r="G246" s="5">
        <v>7</v>
      </c>
      <c r="I246" s="6">
        <v>18.53</v>
      </c>
      <c r="L246" s="6">
        <f t="shared" si="10"/>
        <v>466.56000000000006</v>
      </c>
      <c r="M246" s="6">
        <f>+VLOOKUP($A246,[1]Congest!$A$1:$O$65536,10,FALSE)-+VLOOKUP($D246,[1]Congest!$A$1:$O$65536,10,FALSE)</f>
        <v>105.62</v>
      </c>
      <c r="N246" s="6">
        <f>+VLOOKUP($A246,[1]Congest!$A$1:$O$65536,11,FALSE)-+VLOOKUP($D246,[1]Congest!$A$1:$O$65536,11,FALSE)</f>
        <v>21.36</v>
      </c>
      <c r="O246" s="6">
        <f>+VLOOKUP($A246,[1]Congest!$A$1:$O$65536,12,FALSE)-+VLOOKUP($D246,[1]Congest!$A$1:$O$65536,12,FALSE)</f>
        <v>130.87000000000012</v>
      </c>
      <c r="P246" s="6">
        <f>+VLOOKUP($A246,[1]Congest!$A$1:$O$65536,13,FALSE)-+VLOOKUP($D246,[1]Congest!$A$1:$O$65536,13,FALSE)</f>
        <v>72.019999999999925</v>
      </c>
      <c r="Q246" s="6">
        <f>+VLOOKUP($A246,[1]Congest!$A$1:$O$65536,14,FALSE)-+VLOOKUP($D246,[1]Congest!$A$1:$O$65536,14,FALSE)</f>
        <v>109.57999999999998</v>
      </c>
      <c r="R246" s="6">
        <f>+VLOOKUP($A246,[1]Congest!$A$1:$O$65536,15,FALSE)-+VLOOKUP($D246,[1]Congest!$A$1:$O$65536,15,FALSE)</f>
        <v>27.11</v>
      </c>
    </row>
    <row r="247" spans="1:18" x14ac:dyDescent="0.2">
      <c r="A247" s="5">
        <v>23856</v>
      </c>
      <c r="B247" s="6" t="str">
        <f>+VLOOKUP(A247,[1]Congest!$A$1:$C$65536,2,FALSE)</f>
        <v>FIBERTEK___ENERGY</v>
      </c>
      <c r="C247" s="6" t="str">
        <f>+VLOOKUP(A247,[1]Congest!$A$1:$C$65536,3,FALSE)</f>
        <v>CENTRL</v>
      </c>
      <c r="D247" s="5">
        <v>23903</v>
      </c>
      <c r="E247" s="6" t="str">
        <f>+VLOOKUP(D247,[1]Congest!$A$1:$C$65536,2,FALSE)</f>
        <v>AMERICAN___BRASS</v>
      </c>
      <c r="F247" s="6" t="str">
        <f>+VLOOKUP(D247,[1]Congest!$A$1:$C$65536,3,FALSE)</f>
        <v>WEST</v>
      </c>
      <c r="G247" s="5">
        <v>7</v>
      </c>
      <c r="I247" s="6">
        <v>37.770000000000003</v>
      </c>
      <c r="L247" s="6">
        <f t="shared" si="10"/>
        <v>517.46</v>
      </c>
      <c r="M247" s="6">
        <f>+VLOOKUP($A247,[1]Congest!$A$1:$O$65536,10,FALSE)-+VLOOKUP($D247,[1]Congest!$A$1:$O$65536,10,FALSE)</f>
        <v>117.19000000000005</v>
      </c>
      <c r="N247" s="6">
        <f>+VLOOKUP($A247,[1]Congest!$A$1:$O$65536,11,FALSE)-+VLOOKUP($D247,[1]Congest!$A$1:$O$65536,11,FALSE)</f>
        <v>22.970000000000027</v>
      </c>
      <c r="O247" s="6">
        <f>+VLOOKUP($A247,[1]Congest!$A$1:$O$65536,12,FALSE)-+VLOOKUP($D247,[1]Congest!$A$1:$O$65536,12,FALSE)</f>
        <v>145.01999999999998</v>
      </c>
      <c r="P247" s="6">
        <f>+VLOOKUP($A247,[1]Congest!$A$1:$O$65536,13,FALSE)-+VLOOKUP($D247,[1]Congest!$A$1:$O$65536,13,FALSE)</f>
        <v>80.72</v>
      </c>
      <c r="Q247" s="6">
        <f>+VLOOKUP($A247,[1]Congest!$A$1:$O$65536,14,FALSE)-+VLOOKUP($D247,[1]Congest!$A$1:$O$65536,14,FALSE)</f>
        <v>121.40999999999997</v>
      </c>
      <c r="R247" s="6">
        <f>+VLOOKUP($A247,[1]Congest!$A$1:$O$65536,15,FALSE)-+VLOOKUP($D247,[1]Congest!$A$1:$O$65536,15,FALSE)</f>
        <v>30.150000000000006</v>
      </c>
    </row>
    <row r="248" spans="1:18" x14ac:dyDescent="0.2">
      <c r="A248" s="5">
        <v>23858</v>
      </c>
      <c r="B248" s="6" t="str">
        <f>+VLOOKUP(A248,[1]Congest!$A$1:$C$65536,2,FALSE)</f>
        <v>NSINS_S._GLNS_FALLS</v>
      </c>
      <c r="C248" s="6" t="str">
        <f>+VLOOKUP(A248,[1]Congest!$A$1:$C$65536,3,FALSE)</f>
        <v>CAPITL</v>
      </c>
      <c r="D248" s="5">
        <v>24138</v>
      </c>
      <c r="E248" s="6" t="str">
        <f>+VLOOKUP(D248,[1]Congest!$A$1:$C$65536,2,FALSE)</f>
        <v>59TH STREET_GT_1</v>
      </c>
      <c r="F248" s="6" t="str">
        <f>+VLOOKUP(D248,[1]Congest!$A$1:$C$65536,3,FALSE)</f>
        <v>N.Y.C.</v>
      </c>
      <c r="G248" s="5">
        <v>2</v>
      </c>
      <c r="I248" s="6">
        <v>1000</v>
      </c>
      <c r="L248" s="6">
        <f t="shared" si="10"/>
        <v>7146.83</v>
      </c>
      <c r="M248" s="6">
        <f>+VLOOKUP($A248,[1]Congest!$A$1:$O$65536,10,FALSE)-+VLOOKUP($D248,[1]Congest!$A$1:$O$65536,10,FALSE)</f>
        <v>-678.69</v>
      </c>
      <c r="N248" s="6">
        <f>+VLOOKUP($A248,[1]Congest!$A$1:$O$65536,11,FALSE)-+VLOOKUP($D248,[1]Congest!$A$1:$O$65536,11,FALSE)</f>
        <v>848.93000000000006</v>
      </c>
      <c r="O248" s="6">
        <f>+VLOOKUP($A248,[1]Congest!$A$1:$O$65536,12,FALSE)-+VLOOKUP($D248,[1]Congest!$A$1:$O$65536,12,FALSE)</f>
        <v>486.1800000000012</v>
      </c>
      <c r="P248" s="6">
        <f>+VLOOKUP($A248,[1]Congest!$A$1:$O$65536,13,FALSE)-+VLOOKUP($D248,[1]Congest!$A$1:$O$65536,13,FALSE)</f>
        <v>159.55000000000018</v>
      </c>
      <c r="Q248" s="6">
        <f>+VLOOKUP($A248,[1]Congest!$A$1:$O$65536,14,FALSE)-+VLOOKUP($D248,[1]Congest!$A$1:$O$65536,14,FALSE)</f>
        <v>2461.7899999999986</v>
      </c>
      <c r="R248" s="6">
        <f>+VLOOKUP($A248,[1]Congest!$A$1:$O$65536,15,FALSE)-+VLOOKUP($D248,[1]Congest!$A$1:$O$65536,15,FALSE)</f>
        <v>3869.0699999999997</v>
      </c>
    </row>
    <row r="249" spans="1:18" x14ac:dyDescent="0.2">
      <c r="A249" s="5">
        <v>23914</v>
      </c>
      <c r="B249" s="6" t="str">
        <f>+VLOOKUP(A249,[1]Congest!$A$1:$C$65536,2,FALSE)</f>
        <v>RUSSELL___STATION</v>
      </c>
      <c r="C249" s="6" t="str">
        <f>+VLOOKUP(A249,[1]Congest!$A$1:$C$65536,3,FALSE)</f>
        <v>GENESE</v>
      </c>
      <c r="D249" s="5">
        <v>23779</v>
      </c>
      <c r="E249" s="6" t="str">
        <f>+VLOOKUP(D249,[1]Congest!$A$1:$C$65536,2,FALSE)</f>
        <v>BETHLEHEM___STEEL</v>
      </c>
      <c r="F249" s="6" t="str">
        <f>+VLOOKUP(D249,[1]Congest!$A$1:$C$65536,3,FALSE)</f>
        <v>WEST</v>
      </c>
      <c r="G249" s="5">
        <v>7</v>
      </c>
      <c r="I249" s="6">
        <v>99.94</v>
      </c>
      <c r="L249" s="6">
        <f t="shared" si="10"/>
        <v>415.28999999999996</v>
      </c>
      <c r="M249" s="6">
        <f>+VLOOKUP($A249,[1]Congest!$A$1:$O$65536,10,FALSE)-+VLOOKUP($D249,[1]Congest!$A$1:$O$65536,10,FALSE)</f>
        <v>98.909999999999968</v>
      </c>
      <c r="N249" s="6">
        <f>+VLOOKUP($A249,[1]Congest!$A$1:$O$65536,11,FALSE)-+VLOOKUP($D249,[1]Congest!$A$1:$O$65536,11,FALSE)</f>
        <v>10.390000000000015</v>
      </c>
      <c r="O249" s="6">
        <f>+VLOOKUP($A249,[1]Congest!$A$1:$O$65536,12,FALSE)-+VLOOKUP($D249,[1]Congest!$A$1:$O$65536,12,FALSE)</f>
        <v>121.30000000000007</v>
      </c>
      <c r="P249" s="6">
        <f>+VLOOKUP($A249,[1]Congest!$A$1:$O$65536,13,FALSE)-+VLOOKUP($D249,[1]Congest!$A$1:$O$65536,13,FALSE)</f>
        <v>70.549999999999983</v>
      </c>
      <c r="Q249" s="6">
        <f>+VLOOKUP($A249,[1]Congest!$A$1:$O$65536,14,FALSE)-+VLOOKUP($D249,[1]Congest!$A$1:$O$65536,14,FALSE)</f>
        <v>90.519999999999925</v>
      </c>
      <c r="R249" s="6">
        <f>+VLOOKUP($A249,[1]Congest!$A$1:$O$65536,15,FALSE)-+VLOOKUP($D249,[1]Congest!$A$1:$O$65536,15,FALSE)</f>
        <v>23.619999999999997</v>
      </c>
    </row>
    <row r="250" spans="1:18" x14ac:dyDescent="0.2">
      <c r="A250" s="5">
        <v>23914</v>
      </c>
      <c r="B250" s="6" t="str">
        <f>+VLOOKUP(A250,[1]Congest!$A$1:$C$65536,2,FALSE)</f>
        <v>RUSSELL___STATION</v>
      </c>
      <c r="C250" s="6" t="str">
        <f>+VLOOKUP(A250,[1]Congest!$A$1:$C$65536,3,FALSE)</f>
        <v>GENESE</v>
      </c>
      <c r="D250" s="5">
        <v>24039</v>
      </c>
      <c r="E250" s="6" t="str">
        <f>+VLOOKUP(D250,[1]Congest!$A$1:$C$65536,2,FALSE)</f>
        <v>GARDENVILLE___LBMP</v>
      </c>
      <c r="F250" s="6" t="str">
        <f>+VLOOKUP(D250,[1]Congest!$A$1:$C$65536,3,FALSE)</f>
        <v>WEST</v>
      </c>
      <c r="G250" s="5">
        <v>7</v>
      </c>
      <c r="I250" s="6">
        <v>99.94</v>
      </c>
      <c r="L250" s="6">
        <f t="shared" si="10"/>
        <v>407.46000000000009</v>
      </c>
      <c r="M250" s="6">
        <f>+VLOOKUP($A250,[1]Congest!$A$1:$O$65536,10,FALSE)-+VLOOKUP($D250,[1]Congest!$A$1:$O$65536,10,FALSE)</f>
        <v>95.479999999999961</v>
      </c>
      <c r="N250" s="6">
        <f>+VLOOKUP($A250,[1]Congest!$A$1:$O$65536,11,FALSE)-+VLOOKUP($D250,[1]Congest!$A$1:$O$65536,11,FALSE)</f>
        <v>10.15000000000002</v>
      </c>
      <c r="O250" s="6">
        <f>+VLOOKUP($A250,[1]Congest!$A$1:$O$65536,12,FALSE)-+VLOOKUP($D250,[1]Congest!$A$1:$O$65536,12,FALSE)</f>
        <v>119.7600000000001</v>
      </c>
      <c r="P250" s="6">
        <f>+VLOOKUP($A250,[1]Congest!$A$1:$O$65536,13,FALSE)-+VLOOKUP($D250,[1]Congest!$A$1:$O$65536,13,FALSE)</f>
        <v>69.529999999999973</v>
      </c>
      <c r="Q250" s="6">
        <f>+VLOOKUP($A250,[1]Congest!$A$1:$O$65536,14,FALSE)-+VLOOKUP($D250,[1]Congest!$A$1:$O$65536,14,FALSE)</f>
        <v>89.220000000000027</v>
      </c>
      <c r="R250" s="6">
        <f>+VLOOKUP($A250,[1]Congest!$A$1:$O$65536,15,FALSE)-+VLOOKUP($D250,[1]Congest!$A$1:$O$65536,15,FALSE)</f>
        <v>23.320000000000014</v>
      </c>
    </row>
    <row r="251" spans="1:18" x14ac:dyDescent="0.2">
      <c r="A251" s="5">
        <v>23982</v>
      </c>
      <c r="B251" s="6" t="str">
        <f>+VLOOKUP(A251,[1]Congest!$A$1:$C$65536,2,FALSE)</f>
        <v>INDECK___OLEAN</v>
      </c>
      <c r="C251" s="6" t="str">
        <f>+VLOOKUP(A251,[1]Congest!$A$1:$C$65536,3,FALSE)</f>
        <v>WEST</v>
      </c>
      <c r="D251" s="5">
        <v>23811</v>
      </c>
      <c r="E251" s="6" t="str">
        <f>+VLOOKUP(D251,[1]Congest!$A$1:$C$65536,2,FALSE)</f>
        <v>NEG WEST___LANCASTR</v>
      </c>
      <c r="F251" s="6" t="str">
        <f>+VLOOKUP(D251,[1]Congest!$A$1:$C$65536,3,FALSE)</f>
        <v>WEST</v>
      </c>
      <c r="G251" s="5">
        <v>20</v>
      </c>
      <c r="I251" s="6">
        <v>-217.08</v>
      </c>
      <c r="L251" s="6">
        <f t="shared" si="10"/>
        <v>38.520000000000095</v>
      </c>
      <c r="M251" s="6">
        <f>+VLOOKUP($A251,[1]Congest!$A$1:$O$65536,10,FALSE)-+VLOOKUP($D251,[1]Congest!$A$1:$O$65536,10,FALSE)</f>
        <v>8.6500000000000341</v>
      </c>
      <c r="N251" s="6">
        <f>+VLOOKUP($A251,[1]Congest!$A$1:$O$65536,11,FALSE)-+VLOOKUP($D251,[1]Congest!$A$1:$O$65536,11,FALSE)</f>
        <v>1.5200000000000102</v>
      </c>
      <c r="O251" s="6">
        <f>+VLOOKUP($A251,[1]Congest!$A$1:$O$65536,12,FALSE)-+VLOOKUP($D251,[1]Congest!$A$1:$O$65536,12,FALSE)</f>
        <v>7.92999999999995</v>
      </c>
      <c r="P251" s="6">
        <f>+VLOOKUP($A251,[1]Congest!$A$1:$O$65536,13,FALSE)-+VLOOKUP($D251,[1]Congest!$A$1:$O$65536,13,FALSE)</f>
        <v>7.9000000000000909</v>
      </c>
      <c r="Q251" s="6">
        <f>+VLOOKUP($A251,[1]Congest!$A$1:$O$65536,14,FALSE)-+VLOOKUP($D251,[1]Congest!$A$1:$O$65536,14,FALSE)</f>
        <v>9.5400000000000205</v>
      </c>
      <c r="R251" s="6">
        <f>+VLOOKUP($A251,[1]Congest!$A$1:$O$65536,15,FALSE)-+VLOOKUP($D251,[1]Congest!$A$1:$O$65536,15,FALSE)</f>
        <v>2.9799999999999898</v>
      </c>
    </row>
    <row r="252" spans="1:18" x14ac:dyDescent="0.2">
      <c r="A252" s="5">
        <v>23982</v>
      </c>
      <c r="B252" s="6" t="str">
        <f>+VLOOKUP(A252,[1]Congest!$A$1:$C$65536,2,FALSE)</f>
        <v>INDECK___OLEAN</v>
      </c>
      <c r="C252" s="6" t="str">
        <f>+VLOOKUP(A252,[1]Congest!$A$1:$C$65536,3,FALSE)</f>
        <v>WEST</v>
      </c>
      <c r="D252" s="5">
        <v>24039</v>
      </c>
      <c r="E252" s="6" t="str">
        <f>+VLOOKUP(D252,[1]Congest!$A$1:$C$65536,2,FALSE)</f>
        <v>GARDENVILLE___LBMP</v>
      </c>
      <c r="F252" s="6" t="str">
        <f>+VLOOKUP(D252,[1]Congest!$A$1:$C$65536,3,FALSE)</f>
        <v>WEST</v>
      </c>
      <c r="G252" s="5">
        <v>18</v>
      </c>
      <c r="I252" s="6">
        <v>-189</v>
      </c>
      <c r="L252" s="6">
        <f t="shared" si="10"/>
        <v>-102.10999999999983</v>
      </c>
      <c r="M252" s="6">
        <f>+VLOOKUP($A252,[1]Congest!$A$1:$O$65536,10,FALSE)-+VLOOKUP($D252,[1]Congest!$A$1:$O$65536,10,FALSE)</f>
        <v>-26.210000000000036</v>
      </c>
      <c r="N252" s="6">
        <f>+VLOOKUP($A252,[1]Congest!$A$1:$O$65536,11,FALSE)-+VLOOKUP($D252,[1]Congest!$A$1:$O$65536,11,FALSE)</f>
        <v>-2.8899999999999864</v>
      </c>
      <c r="O252" s="6">
        <f>+VLOOKUP($A252,[1]Congest!$A$1:$O$65536,12,FALSE)-+VLOOKUP($D252,[1]Congest!$A$1:$O$65536,12,FALSE)</f>
        <v>-32.38999999999993</v>
      </c>
      <c r="P252" s="6">
        <f>+VLOOKUP($A252,[1]Congest!$A$1:$O$65536,13,FALSE)-+VLOOKUP($D252,[1]Congest!$A$1:$O$65536,13,FALSE)</f>
        <v>-15.759999999999991</v>
      </c>
      <c r="Q252" s="6">
        <f>+VLOOKUP($A252,[1]Congest!$A$1:$O$65536,14,FALSE)-+VLOOKUP($D252,[1]Congest!$A$1:$O$65536,14,FALSE)</f>
        <v>-19.729999999999905</v>
      </c>
      <c r="R252" s="6">
        <f>+VLOOKUP($A252,[1]Congest!$A$1:$O$65536,15,FALSE)-+VLOOKUP($D252,[1]Congest!$A$1:$O$65536,15,FALSE)</f>
        <v>-5.1299999999999812</v>
      </c>
    </row>
    <row r="253" spans="1:18" x14ac:dyDescent="0.2">
      <c r="A253" s="5">
        <v>23986</v>
      </c>
      <c r="B253" s="6" t="str">
        <f>+VLOOKUP(A253,[1]Congest!$A$1:$C$65536,2,FALSE)</f>
        <v>ONONDAGA___COGEN</v>
      </c>
      <c r="C253" s="6" t="str">
        <f>+VLOOKUP(A253,[1]Congest!$A$1:$C$65536,3,FALSE)</f>
        <v>CENTRL</v>
      </c>
      <c r="D253" s="5">
        <v>23604</v>
      </c>
      <c r="E253" s="6" t="str">
        <f>+VLOOKUP(D253,[1]Congest!$A$1:$C$65536,2,FALSE)</f>
        <v>STATION 5_MISC_HYD</v>
      </c>
      <c r="F253" s="6" t="str">
        <f>+VLOOKUP(D253,[1]Congest!$A$1:$C$65536,3,FALSE)</f>
        <v>GENESE</v>
      </c>
      <c r="G253" s="5">
        <v>20</v>
      </c>
      <c r="I253" s="6">
        <v>-34.94</v>
      </c>
      <c r="L253" s="6">
        <f t="shared" si="10"/>
        <v>201.07999999999998</v>
      </c>
      <c r="M253" s="6">
        <f>+VLOOKUP($A253,[1]Congest!$A$1:$O$65536,10,FALSE)-+VLOOKUP($D253,[1]Congest!$A$1:$O$65536,10,FALSE)</f>
        <v>41.870000000000005</v>
      </c>
      <c r="N253" s="6">
        <f>+VLOOKUP($A253,[1]Congest!$A$1:$O$65536,11,FALSE)-+VLOOKUP($D253,[1]Congest!$A$1:$O$65536,11,FALSE)</f>
        <v>15.11</v>
      </c>
      <c r="O253" s="6">
        <f>+VLOOKUP($A253,[1]Congest!$A$1:$O$65536,12,FALSE)-+VLOOKUP($D253,[1]Congest!$A$1:$O$65536,12,FALSE)</f>
        <v>52.100000000000023</v>
      </c>
      <c r="P253" s="6">
        <f>+VLOOKUP($A253,[1]Congest!$A$1:$O$65536,13,FALSE)-+VLOOKUP($D253,[1]Congest!$A$1:$O$65536,13,FALSE)</f>
        <v>26.199999999999932</v>
      </c>
      <c r="Q253" s="6">
        <f>+VLOOKUP($A253,[1]Congest!$A$1:$O$65536,14,FALSE)-+VLOOKUP($D253,[1]Congest!$A$1:$O$65536,14,FALSE)</f>
        <v>53.629999999999995</v>
      </c>
      <c r="R253" s="6">
        <f>+VLOOKUP($A253,[1]Congest!$A$1:$O$65536,15,FALSE)-+VLOOKUP($D253,[1]Congest!$A$1:$O$65536,15,FALSE)</f>
        <v>12.170000000000002</v>
      </c>
    </row>
    <row r="254" spans="1:18" x14ac:dyDescent="0.2">
      <c r="A254" s="5">
        <v>23990</v>
      </c>
      <c r="B254" s="6" t="str">
        <f>+VLOOKUP(A254,[1]Congest!$A$1:$C$65536,2,FALSE)</f>
        <v>PROJECT___ORANGE</v>
      </c>
      <c r="C254" s="6" t="str">
        <f>+VLOOKUP(A254,[1]Congest!$A$1:$C$65536,3,FALSE)</f>
        <v>CENTRL</v>
      </c>
      <c r="D254" s="5">
        <v>23560</v>
      </c>
      <c r="E254" s="6" t="str">
        <f>+VLOOKUP(D254,[1]Congest!$A$1:$C$65536,2,FALSE)</f>
        <v>HUNTLEY___66</v>
      </c>
      <c r="F254" s="6" t="str">
        <f>+VLOOKUP(D254,[1]Congest!$A$1:$C$65536,3,FALSE)</f>
        <v>WEST</v>
      </c>
      <c r="G254" s="5">
        <v>7</v>
      </c>
      <c r="I254" s="6">
        <v>99.53</v>
      </c>
      <c r="L254" s="6">
        <f t="shared" si="10"/>
        <v>664.23</v>
      </c>
      <c r="M254" s="6">
        <f>+VLOOKUP($A254,[1]Congest!$A$1:$O$65536,10,FALSE)-+VLOOKUP($D254,[1]Congest!$A$1:$O$65536,10,FALSE)</f>
        <v>150.27000000000004</v>
      </c>
      <c r="N254" s="6">
        <f>+VLOOKUP($A254,[1]Congest!$A$1:$O$65536,11,FALSE)-+VLOOKUP($D254,[1]Congest!$A$1:$O$65536,11,FALSE)</f>
        <v>32.360000000000028</v>
      </c>
      <c r="O254" s="6">
        <f>+VLOOKUP($A254,[1]Congest!$A$1:$O$65536,12,FALSE)-+VLOOKUP($D254,[1]Congest!$A$1:$O$65536,12,FALSE)</f>
        <v>184.85999999999996</v>
      </c>
      <c r="P254" s="6">
        <f>+VLOOKUP($A254,[1]Congest!$A$1:$O$65536,13,FALSE)-+VLOOKUP($D254,[1]Congest!$A$1:$O$65536,13,FALSE)</f>
        <v>105.16000000000003</v>
      </c>
      <c r="Q254" s="6">
        <f>+VLOOKUP($A254,[1]Congest!$A$1:$O$65536,14,FALSE)-+VLOOKUP($D254,[1]Congest!$A$1:$O$65536,14,FALSE)</f>
        <v>148.29</v>
      </c>
      <c r="R254" s="6">
        <f>+VLOOKUP($A254,[1]Congest!$A$1:$O$65536,15,FALSE)-+VLOOKUP($D254,[1]Congest!$A$1:$O$65536,15,FALSE)</f>
        <v>43.29</v>
      </c>
    </row>
    <row r="255" spans="1:18" x14ac:dyDescent="0.2">
      <c r="A255" s="5">
        <v>23990</v>
      </c>
      <c r="B255" s="6" t="str">
        <f>+VLOOKUP(A255,[1]Congest!$A$1:$C$65536,2,FALSE)</f>
        <v>PROJECT___ORANGE</v>
      </c>
      <c r="C255" s="6" t="str">
        <f>+VLOOKUP(A255,[1]Congest!$A$1:$C$65536,3,FALSE)</f>
        <v>CENTRL</v>
      </c>
      <c r="D255" s="5">
        <v>23566</v>
      </c>
      <c r="E255" s="6" t="str">
        <f>+VLOOKUP(D255,[1]Congest!$A$1:$C$65536,2,FALSE)</f>
        <v>DUNKIRK___4</v>
      </c>
      <c r="F255" s="6" t="str">
        <f>+VLOOKUP(D255,[1]Congest!$A$1:$C$65536,3,FALSE)</f>
        <v>WEST</v>
      </c>
      <c r="G255" s="5">
        <v>12</v>
      </c>
      <c r="I255" s="6">
        <v>217</v>
      </c>
      <c r="L255" s="6">
        <f t="shared" si="10"/>
        <v>918.25</v>
      </c>
      <c r="M255" s="6">
        <f>+VLOOKUP($A255,[1]Congest!$A$1:$O$65536,10,FALSE)-+VLOOKUP($D255,[1]Congest!$A$1:$O$65536,10,FALSE)</f>
        <v>212.26999999999998</v>
      </c>
      <c r="N255" s="6">
        <f>+VLOOKUP($A255,[1]Congest!$A$1:$O$65536,11,FALSE)-+VLOOKUP($D255,[1]Congest!$A$1:$O$65536,11,FALSE)</f>
        <v>40.340000000000018</v>
      </c>
      <c r="O255" s="6">
        <f>+VLOOKUP($A255,[1]Congest!$A$1:$O$65536,12,FALSE)-+VLOOKUP($D255,[1]Congest!$A$1:$O$65536,12,FALSE)</f>
        <v>258.16000000000003</v>
      </c>
      <c r="P255" s="6">
        <f>+VLOOKUP($A255,[1]Congest!$A$1:$O$65536,13,FALSE)-+VLOOKUP($D255,[1]Congest!$A$1:$O$65536,13,FALSE)</f>
        <v>147.04000000000005</v>
      </c>
      <c r="Q255" s="6">
        <f>+VLOOKUP($A255,[1]Congest!$A$1:$O$65536,14,FALSE)-+VLOOKUP($D255,[1]Congest!$A$1:$O$65536,14,FALSE)</f>
        <v>203.4</v>
      </c>
      <c r="R255" s="6">
        <f>+VLOOKUP($A255,[1]Congest!$A$1:$O$65536,15,FALSE)-+VLOOKUP($D255,[1]Congest!$A$1:$O$65536,15,FALSE)</f>
        <v>57.039999999999971</v>
      </c>
    </row>
    <row r="256" spans="1:18" x14ac:dyDescent="0.2">
      <c r="A256" s="5">
        <v>23990</v>
      </c>
      <c r="B256" s="6" t="str">
        <f>+VLOOKUP(A256,[1]Congest!$A$1:$C$65536,2,FALSE)</f>
        <v>PROJECT___ORANGE</v>
      </c>
      <c r="C256" s="6" t="str">
        <f>+VLOOKUP(A256,[1]Congest!$A$1:$C$65536,3,FALSE)</f>
        <v>CENTRL</v>
      </c>
      <c r="D256" s="5">
        <v>23791</v>
      </c>
      <c r="E256" s="6" t="str">
        <f>+VLOOKUP(D256,[1]Congest!$A$1:$C$65536,2,FALSE)</f>
        <v>NEG WEST_LEA_LOCKPORT</v>
      </c>
      <c r="F256" s="6" t="str">
        <f>+VLOOKUP(D256,[1]Congest!$A$1:$C$65536,3,FALSE)</f>
        <v>WEST</v>
      </c>
      <c r="G256" s="5">
        <v>7</v>
      </c>
      <c r="I256" s="6">
        <v>80.290000000000006</v>
      </c>
      <c r="L256" s="6">
        <f t="shared" si="10"/>
        <v>613.33000000000004</v>
      </c>
      <c r="M256" s="6">
        <f>+VLOOKUP($A256,[1]Congest!$A$1:$O$65536,10,FALSE)-+VLOOKUP($D256,[1]Congest!$A$1:$O$65536,10,FALSE)</f>
        <v>138.69999999999999</v>
      </c>
      <c r="N256" s="6">
        <f>+VLOOKUP($A256,[1]Congest!$A$1:$O$65536,11,FALSE)-+VLOOKUP($D256,[1]Congest!$A$1:$O$65536,11,FALSE)</f>
        <v>30.75</v>
      </c>
      <c r="O256" s="6">
        <f>+VLOOKUP($A256,[1]Congest!$A$1:$O$65536,12,FALSE)-+VLOOKUP($D256,[1]Congest!$A$1:$O$65536,12,FALSE)</f>
        <v>170.71000000000009</v>
      </c>
      <c r="P256" s="6">
        <f>+VLOOKUP($A256,[1]Congest!$A$1:$O$65536,13,FALSE)-+VLOOKUP($D256,[1]Congest!$A$1:$O$65536,13,FALSE)</f>
        <v>96.459999999999951</v>
      </c>
      <c r="Q256" s="6">
        <f>+VLOOKUP($A256,[1]Congest!$A$1:$O$65536,14,FALSE)-+VLOOKUP($D256,[1]Congest!$A$1:$O$65536,14,FALSE)</f>
        <v>136.46</v>
      </c>
      <c r="R256" s="6">
        <f>+VLOOKUP($A256,[1]Congest!$A$1:$O$65536,15,FALSE)-+VLOOKUP($D256,[1]Congest!$A$1:$O$65536,15,FALSE)</f>
        <v>40.249999999999993</v>
      </c>
    </row>
    <row r="257" spans="1:18" x14ac:dyDescent="0.2">
      <c r="A257" s="5">
        <v>24000</v>
      </c>
      <c r="B257" s="6" t="str">
        <f>+VLOOKUP(A257,[1]Congest!$A$1:$C$65536,2,FALSE)</f>
        <v>PLEASANTVLY___LBMP</v>
      </c>
      <c r="C257" s="6" t="str">
        <f>+VLOOKUP(A257,[1]Congest!$A$1:$C$65536,3,FALSE)</f>
        <v>HUD VL</v>
      </c>
      <c r="D257" s="5">
        <v>61761</v>
      </c>
      <c r="E257" s="6" t="str">
        <f>+VLOOKUP(D257,[1]Congest!$A$1:$C$65536,2,FALSE)</f>
        <v>N.Y.C.</v>
      </c>
      <c r="F257" s="6" t="str">
        <f>+VLOOKUP(D257,[1]Congest!$A$1:$C$65536,3,FALSE)</f>
        <v>N.Y.C.</v>
      </c>
      <c r="G257" s="5">
        <v>5</v>
      </c>
      <c r="I257" s="6">
        <v>8800.49</v>
      </c>
      <c r="L257" s="6">
        <f t="shared" si="10"/>
        <v>12303.9</v>
      </c>
      <c r="M257" s="6">
        <f>+VLOOKUP($A257,[1]Congest!$A$1:$O$65536,10,FALSE)-+VLOOKUP($D257,[1]Congest!$A$1:$O$65536,10,FALSE)</f>
        <v>227.04999999999927</v>
      </c>
      <c r="N257" s="6">
        <f>+VLOOKUP($A257,[1]Congest!$A$1:$O$65536,11,FALSE)-+VLOOKUP($D257,[1]Congest!$A$1:$O$65536,11,FALSE)</f>
        <v>2720.14</v>
      </c>
      <c r="O257" s="6">
        <f>+VLOOKUP($A257,[1]Congest!$A$1:$O$65536,12,FALSE)-+VLOOKUP($D257,[1]Congest!$A$1:$O$65536,12,FALSE)</f>
        <v>414.27999999999975</v>
      </c>
      <c r="P257" s="6">
        <f>+VLOOKUP($A257,[1]Congest!$A$1:$O$65536,13,FALSE)-+VLOOKUP($D257,[1]Congest!$A$1:$O$65536,13,FALSE)</f>
        <v>1718.2699999999993</v>
      </c>
      <c r="Q257" s="6">
        <f>+VLOOKUP($A257,[1]Congest!$A$1:$O$65536,14,FALSE)-+VLOOKUP($D257,[1]Congest!$A$1:$O$65536,14,FALSE)</f>
        <v>2459.5599999999995</v>
      </c>
      <c r="R257" s="6">
        <f>+VLOOKUP($A257,[1]Congest!$A$1:$O$65536,15,FALSE)-+VLOOKUP($D257,[1]Congest!$A$1:$O$65536,15,FALSE)</f>
        <v>4764.6000000000022</v>
      </c>
    </row>
    <row r="258" spans="1:18" x14ac:dyDescent="0.2">
      <c r="A258" s="5">
        <v>24024</v>
      </c>
      <c r="B258" s="6" t="str">
        <f>+VLOOKUP(A258,[1]Congest!$A$1:$C$65536,2,FALSE)</f>
        <v>SITHE___BATAVIA</v>
      </c>
      <c r="C258" s="6" t="str">
        <f>+VLOOKUP(A258,[1]Congest!$A$1:$C$65536,3,FALSE)</f>
        <v>GENESE</v>
      </c>
      <c r="D258" s="5">
        <v>23811</v>
      </c>
      <c r="E258" s="6" t="str">
        <f>+VLOOKUP(D258,[1]Congest!$A$1:$C$65536,2,FALSE)</f>
        <v>NEG WEST___LANCASTR</v>
      </c>
      <c r="F258" s="6" t="str">
        <f>+VLOOKUP(D258,[1]Congest!$A$1:$C$65536,3,FALSE)</f>
        <v>WEST</v>
      </c>
      <c r="G258" s="5">
        <v>7</v>
      </c>
      <c r="I258" s="6">
        <v>33.909999999999997</v>
      </c>
      <c r="L258" s="6">
        <f t="shared" si="10"/>
        <v>373.75</v>
      </c>
      <c r="M258" s="6">
        <f>+VLOOKUP($A258,[1]Congest!$A$1:$O$65536,10,FALSE)-+VLOOKUP($D258,[1]Congest!$A$1:$O$65536,10,FALSE)</f>
        <v>90.489999999999952</v>
      </c>
      <c r="N258" s="6">
        <f>+VLOOKUP($A258,[1]Congest!$A$1:$O$65536,11,FALSE)-+VLOOKUP($D258,[1]Congest!$A$1:$O$65536,11,FALSE)</f>
        <v>9.2200000000000273</v>
      </c>
      <c r="O258" s="6">
        <f>+VLOOKUP($A258,[1]Congest!$A$1:$O$65536,12,FALSE)-+VLOOKUP($D258,[1]Congest!$A$1:$O$65536,12,FALSE)</f>
        <v>108.77999999999992</v>
      </c>
      <c r="P258" s="6">
        <f>+VLOOKUP($A258,[1]Congest!$A$1:$O$65536,13,FALSE)-+VLOOKUP($D258,[1]Congest!$A$1:$O$65536,13,FALSE)</f>
        <v>61.390000000000072</v>
      </c>
      <c r="Q258" s="6">
        <f>+VLOOKUP($A258,[1]Congest!$A$1:$O$65536,14,FALSE)-+VLOOKUP($D258,[1]Congest!$A$1:$O$65536,14,FALSE)</f>
        <v>82.25</v>
      </c>
      <c r="R258" s="6">
        <f>+VLOOKUP($A258,[1]Congest!$A$1:$O$65536,15,FALSE)-+VLOOKUP($D258,[1]Congest!$A$1:$O$65536,15,FALSE)</f>
        <v>21.61999999999999</v>
      </c>
    </row>
    <row r="259" spans="1:18" x14ac:dyDescent="0.2">
      <c r="A259" s="5">
        <v>24044</v>
      </c>
      <c r="B259" s="6" t="str">
        <f>+VLOOKUP(A259,[1]Congest!$A$1:$C$65536,2,FALSE)</f>
        <v>OSWEGATCHIE___HYD</v>
      </c>
      <c r="C259" s="6" t="str">
        <f>+VLOOKUP(A259,[1]Congest!$A$1:$C$65536,3,FALSE)</f>
        <v>MHK VL</v>
      </c>
      <c r="D259" s="5">
        <v>23811</v>
      </c>
      <c r="E259" s="6" t="str">
        <f>+VLOOKUP(D259,[1]Congest!$A$1:$C$65536,2,FALSE)</f>
        <v>NEG WEST___LANCASTR</v>
      </c>
      <c r="F259" s="6" t="str">
        <f>+VLOOKUP(D259,[1]Congest!$A$1:$C$65536,3,FALSE)</f>
        <v>WEST</v>
      </c>
      <c r="G259" s="5">
        <v>4</v>
      </c>
      <c r="I259" s="6">
        <v>500</v>
      </c>
      <c r="L259" s="6">
        <f t="shared" si="10"/>
        <v>1724.8400000000001</v>
      </c>
      <c r="M259" s="6">
        <f>+VLOOKUP($A259,[1]Congest!$A$1:$O$65536,10,FALSE)-+VLOOKUP($D259,[1]Congest!$A$1:$O$65536,10,FALSE)</f>
        <v>396</v>
      </c>
      <c r="N259" s="6">
        <f>+VLOOKUP($A259,[1]Congest!$A$1:$O$65536,11,FALSE)-+VLOOKUP($D259,[1]Congest!$A$1:$O$65536,11,FALSE)</f>
        <v>115.96000000000001</v>
      </c>
      <c r="O259" s="6">
        <f>+VLOOKUP($A259,[1]Congest!$A$1:$O$65536,12,FALSE)-+VLOOKUP($D259,[1]Congest!$A$1:$O$65536,12,FALSE)</f>
        <v>474.90000000000003</v>
      </c>
      <c r="P259" s="6">
        <f>+VLOOKUP($A259,[1]Congest!$A$1:$O$65536,13,FALSE)-+VLOOKUP($D259,[1]Congest!$A$1:$O$65536,13,FALSE)</f>
        <v>275.30000000000007</v>
      </c>
      <c r="Q259" s="6">
        <f>+VLOOKUP($A259,[1]Congest!$A$1:$O$65536,14,FALSE)-+VLOOKUP($D259,[1]Congest!$A$1:$O$65536,14,FALSE)</f>
        <v>348.05</v>
      </c>
      <c r="R259" s="6">
        <f>+VLOOKUP($A259,[1]Congest!$A$1:$O$65536,15,FALSE)-+VLOOKUP($D259,[1]Congest!$A$1:$O$65536,15,FALSE)</f>
        <v>114.62999999999998</v>
      </c>
    </row>
    <row r="260" spans="1:18" x14ac:dyDescent="0.2">
      <c r="A260" s="5">
        <v>24046</v>
      </c>
      <c r="B260" s="6" t="str">
        <f>+VLOOKUP(A260,[1]Congest!$A$1:$C$65536,2,FALSE)</f>
        <v>OAK ORCHARD___HYD</v>
      </c>
      <c r="C260" s="6" t="str">
        <f>+VLOOKUP(A260,[1]Congest!$A$1:$C$65536,3,FALSE)</f>
        <v>WEST</v>
      </c>
      <c r="D260" s="5">
        <v>23646</v>
      </c>
      <c r="E260" s="6" t="str">
        <f>+VLOOKUP(D260,[1]Congest!$A$1:$C$65536,2,FALSE)</f>
        <v>RANKINE____</v>
      </c>
      <c r="F260" s="6" t="str">
        <f>+VLOOKUP(D260,[1]Congest!$A$1:$C$65536,3,FALSE)</f>
        <v>WEST</v>
      </c>
      <c r="G260" s="5">
        <v>2</v>
      </c>
      <c r="I260" s="6">
        <v>100</v>
      </c>
      <c r="L260" s="6">
        <f t="shared" si="10"/>
        <v>401.64999999999992</v>
      </c>
      <c r="M260" s="6">
        <f>+VLOOKUP($A260,[1]Congest!$A$1:$O$65536,10,FALSE)-+VLOOKUP($D260,[1]Congest!$A$1:$O$65536,10,FALSE)</f>
        <v>95.269999999999925</v>
      </c>
      <c r="N260" s="6">
        <f>+VLOOKUP($A260,[1]Congest!$A$1:$O$65536,11,FALSE)-+VLOOKUP($D260,[1]Congest!$A$1:$O$65536,11,FALSE)</f>
        <v>10.530000000000015</v>
      </c>
      <c r="O260" s="6">
        <f>+VLOOKUP($A260,[1]Congest!$A$1:$O$65536,12,FALSE)-+VLOOKUP($D260,[1]Congest!$A$1:$O$65536,12,FALSE)</f>
        <v>117.75999999999999</v>
      </c>
      <c r="P260" s="6">
        <f>+VLOOKUP($A260,[1]Congest!$A$1:$O$65536,13,FALSE)-+VLOOKUP($D260,[1]Congest!$A$1:$O$65536,13,FALSE)</f>
        <v>68.320000000000022</v>
      </c>
      <c r="Q260" s="6">
        <f>+VLOOKUP($A260,[1]Congest!$A$1:$O$65536,14,FALSE)-+VLOOKUP($D260,[1]Congest!$A$1:$O$65536,14,FALSE)</f>
        <v>86.809999999999945</v>
      </c>
      <c r="R260" s="6">
        <f>+VLOOKUP($A260,[1]Congest!$A$1:$O$65536,15,FALSE)-+VLOOKUP($D260,[1]Congest!$A$1:$O$65536,15,FALSE)</f>
        <v>22.96</v>
      </c>
    </row>
    <row r="261" spans="1:18" x14ac:dyDescent="0.2">
      <c r="A261" s="5">
        <v>24046</v>
      </c>
      <c r="B261" s="6" t="str">
        <f>+VLOOKUP(A261,[1]Congest!$A$1:$C$65536,2,FALSE)</f>
        <v>OAK ORCHARD___HYD</v>
      </c>
      <c r="C261" s="6" t="str">
        <f>+VLOOKUP(A261,[1]Congest!$A$1:$C$65536,3,FALSE)</f>
        <v>WEST</v>
      </c>
      <c r="D261" s="5">
        <v>23811</v>
      </c>
      <c r="E261" s="6" t="str">
        <f>+VLOOKUP(D261,[1]Congest!$A$1:$C$65536,2,FALSE)</f>
        <v>NEG WEST___LANCASTR</v>
      </c>
      <c r="F261" s="6" t="str">
        <f>+VLOOKUP(D261,[1]Congest!$A$1:$C$65536,3,FALSE)</f>
        <v>WEST</v>
      </c>
      <c r="G261" s="5">
        <v>7</v>
      </c>
      <c r="I261" s="6">
        <v>65.95</v>
      </c>
      <c r="L261" s="6">
        <f t="shared" si="10"/>
        <v>534.87</v>
      </c>
      <c r="M261" s="6">
        <f>+VLOOKUP($A261,[1]Congest!$A$1:$O$65536,10,FALSE)-+VLOOKUP($D261,[1]Congest!$A$1:$O$65536,10,FALSE)</f>
        <v>126.69999999999999</v>
      </c>
      <c r="N261" s="6">
        <f>+VLOOKUP($A261,[1]Congest!$A$1:$O$65536,11,FALSE)-+VLOOKUP($D261,[1]Congest!$A$1:$O$65536,11,FALSE)</f>
        <v>14.700000000000017</v>
      </c>
      <c r="O261" s="6">
        <f>+VLOOKUP($A261,[1]Congest!$A$1:$O$65536,12,FALSE)-+VLOOKUP($D261,[1]Congest!$A$1:$O$65536,12,FALSE)</f>
        <v>156.53999999999991</v>
      </c>
      <c r="P261" s="6">
        <f>+VLOOKUP($A261,[1]Congest!$A$1:$O$65536,13,FALSE)-+VLOOKUP($D261,[1]Congest!$A$1:$O$65536,13,FALSE)</f>
        <v>90.960000000000093</v>
      </c>
      <c r="Q261" s="6">
        <f>+VLOOKUP($A261,[1]Congest!$A$1:$O$65536,14,FALSE)-+VLOOKUP($D261,[1]Congest!$A$1:$O$65536,14,FALSE)</f>
        <v>115.19999999999999</v>
      </c>
      <c r="R261" s="6">
        <f>+VLOOKUP($A261,[1]Congest!$A$1:$O$65536,15,FALSE)-+VLOOKUP($D261,[1]Congest!$A$1:$O$65536,15,FALSE)</f>
        <v>30.769999999999989</v>
      </c>
    </row>
    <row r="262" spans="1:18" x14ac:dyDescent="0.2">
      <c r="A262" s="5">
        <v>24048</v>
      </c>
      <c r="B262" s="6" t="str">
        <f>+VLOOKUP(A262,[1]Congest!$A$1:$C$65536,2,FALSE)</f>
        <v>BEAVER RIVER___HYD</v>
      </c>
      <c r="C262" s="6" t="str">
        <f>+VLOOKUP(A262,[1]Congest!$A$1:$C$65536,3,FALSE)</f>
        <v>MHK VL</v>
      </c>
      <c r="D262" s="5">
        <v>23646</v>
      </c>
      <c r="E262" s="6" t="str">
        <f>+VLOOKUP(D262,[1]Congest!$A$1:$C$65536,2,FALSE)</f>
        <v>RANKINE____</v>
      </c>
      <c r="F262" s="6" t="str">
        <f>+VLOOKUP(D262,[1]Congest!$A$1:$C$65536,3,FALSE)</f>
        <v>WEST</v>
      </c>
      <c r="G262" s="5">
        <v>7</v>
      </c>
      <c r="I262" s="6">
        <v>466.68</v>
      </c>
      <c r="L262" s="6">
        <f t="shared" si="10"/>
        <v>1529.6699999999998</v>
      </c>
      <c r="M262" s="6">
        <f>+VLOOKUP($A262,[1]Congest!$A$1:$O$65536,10,FALSE)-+VLOOKUP($D262,[1]Congest!$A$1:$O$65536,10,FALSE)</f>
        <v>352.90999999999997</v>
      </c>
      <c r="N262" s="6">
        <f>+VLOOKUP($A262,[1]Congest!$A$1:$O$65536,11,FALSE)-+VLOOKUP($D262,[1]Congest!$A$1:$O$65536,11,FALSE)</f>
        <v>99.820000000000007</v>
      </c>
      <c r="O262" s="6">
        <f>+VLOOKUP($A262,[1]Congest!$A$1:$O$65536,12,FALSE)-+VLOOKUP($D262,[1]Congest!$A$1:$O$65536,12,FALSE)</f>
        <v>416.19000000000011</v>
      </c>
      <c r="P262" s="6">
        <f>+VLOOKUP($A262,[1]Congest!$A$1:$O$65536,13,FALSE)-+VLOOKUP($D262,[1]Congest!$A$1:$O$65536,13,FALSE)</f>
        <v>251.07999999999998</v>
      </c>
      <c r="Q262" s="6">
        <f>+VLOOKUP($A262,[1]Congest!$A$1:$O$65536,14,FALSE)-+VLOOKUP($D262,[1]Congest!$A$1:$O$65536,14,FALSE)</f>
        <v>317.64999999999992</v>
      </c>
      <c r="R262" s="6">
        <f>+VLOOKUP($A262,[1]Congest!$A$1:$O$65536,15,FALSE)-+VLOOKUP($D262,[1]Congest!$A$1:$O$65536,15,FALSE)</f>
        <v>92.02</v>
      </c>
    </row>
    <row r="263" spans="1:18" x14ac:dyDescent="0.2">
      <c r="A263" s="5">
        <v>24049</v>
      </c>
      <c r="B263" s="6" t="str">
        <f>+VLOOKUP(A263,[1]Congest!$A$1:$C$65536,2,FALSE)</f>
        <v>WEST CANADA___HYD</v>
      </c>
      <c r="C263" s="6" t="str">
        <f>+VLOOKUP(A263,[1]Congest!$A$1:$C$65536,3,FALSE)</f>
        <v>MHK VL</v>
      </c>
      <c r="D263" s="5">
        <v>23807</v>
      </c>
      <c r="E263" s="6" t="str">
        <f>+VLOOKUP(D263,[1]Congest!$A$1:$C$65536,2,FALSE)</f>
        <v>DOGLEVILLE___HYD</v>
      </c>
      <c r="F263" s="6" t="str">
        <f>+VLOOKUP(D263,[1]Congest!$A$1:$C$65536,3,FALSE)</f>
        <v>CAPITL</v>
      </c>
      <c r="G263" s="5">
        <v>3</v>
      </c>
      <c r="I263" s="6">
        <v>2</v>
      </c>
      <c r="L263" s="6">
        <f t="shared" si="10"/>
        <v>0</v>
      </c>
      <c r="M263" s="6">
        <f>+VLOOKUP($A263,[1]Congest!$A$1:$O$65536,10,FALSE)-+VLOOKUP($D263,[1]Congest!$A$1:$O$65536,10,FALSE)</f>
        <v>0</v>
      </c>
      <c r="N263" s="6">
        <f>+VLOOKUP($A263,[1]Congest!$A$1:$O$65536,11,FALSE)-+VLOOKUP($D263,[1]Congest!$A$1:$O$65536,11,FALSE)</f>
        <v>0</v>
      </c>
      <c r="O263" s="6">
        <f>+VLOOKUP($A263,[1]Congest!$A$1:$O$65536,12,FALSE)-+VLOOKUP($D263,[1]Congest!$A$1:$O$65536,12,FALSE)</f>
        <v>0</v>
      </c>
      <c r="P263" s="6">
        <f>+VLOOKUP($A263,[1]Congest!$A$1:$O$65536,13,FALSE)-+VLOOKUP($D263,[1]Congest!$A$1:$O$65536,13,FALSE)</f>
        <v>0</v>
      </c>
      <c r="Q263" s="6">
        <f>+VLOOKUP($A263,[1]Congest!$A$1:$O$65536,14,FALSE)-+VLOOKUP($D263,[1]Congest!$A$1:$O$65536,14,FALSE)</f>
        <v>0</v>
      </c>
      <c r="R263" s="6">
        <f>+VLOOKUP($A263,[1]Congest!$A$1:$O$65536,15,FALSE)-+VLOOKUP($D263,[1]Congest!$A$1:$O$65536,15,FALSE)</f>
        <v>0</v>
      </c>
    </row>
    <row r="264" spans="1:18" x14ac:dyDescent="0.2">
      <c r="A264" s="5">
        <v>24249</v>
      </c>
      <c r="B264" s="6" t="str">
        <f>+VLOOKUP(A264,[1]Congest!$A$1:$C$65536,2,FALSE)</f>
        <v>RAVENSWOOD_GT3_2</v>
      </c>
      <c r="C264" s="6" t="str">
        <f>+VLOOKUP(A264,[1]Congest!$A$1:$C$65536,3,FALSE)</f>
        <v>N.Y.C.</v>
      </c>
      <c r="D264" s="5">
        <v>23519</v>
      </c>
      <c r="E264" s="6" t="str">
        <f>+VLOOKUP(D264,[1]Congest!$A$1:$C$65536,2,FALSE)</f>
        <v>POLETTI____</v>
      </c>
      <c r="F264" s="6" t="str">
        <f>+VLOOKUP(D264,[1]Congest!$A$1:$C$65536,3,FALSE)</f>
        <v>N.Y.C.</v>
      </c>
      <c r="G264" s="5">
        <v>7</v>
      </c>
      <c r="I264" s="6">
        <v>-524.99</v>
      </c>
      <c r="L264" s="6">
        <f t="shared" si="10"/>
        <v>2285.869999999999</v>
      </c>
      <c r="M264" s="6">
        <f>+VLOOKUP($A264,[1]Congest!$A$1:$O$65536,10,FALSE)-+VLOOKUP($D264,[1]Congest!$A$1:$O$65536,10,FALSE)</f>
        <v>3.7900000000004184</v>
      </c>
      <c r="N264" s="6">
        <f>+VLOOKUP($A264,[1]Congest!$A$1:$O$65536,11,FALSE)-+VLOOKUP($D264,[1]Congest!$A$1:$O$65536,11,FALSE)</f>
        <v>60.700000000000045</v>
      </c>
      <c r="O264" s="6">
        <f>+VLOOKUP($A264,[1]Congest!$A$1:$O$65536,12,FALSE)-+VLOOKUP($D264,[1]Congest!$A$1:$O$65536,12,FALSE)</f>
        <v>1289.5700000000002</v>
      </c>
      <c r="P264" s="6">
        <f>+VLOOKUP($A264,[1]Congest!$A$1:$O$65536,13,FALSE)-+VLOOKUP($D264,[1]Congest!$A$1:$O$65536,13,FALSE)</f>
        <v>-76.920000000000073</v>
      </c>
      <c r="Q264" s="6">
        <f>+VLOOKUP($A264,[1]Congest!$A$1:$O$65536,14,FALSE)-+VLOOKUP($D264,[1]Congest!$A$1:$O$65536,14,FALSE)</f>
        <v>85.699999999997999</v>
      </c>
      <c r="R264" s="6">
        <f>+VLOOKUP($A264,[1]Congest!$A$1:$O$65536,15,FALSE)-+VLOOKUP($D264,[1]Congest!$A$1:$O$65536,15,FALSE)</f>
        <v>923.03000000000065</v>
      </c>
    </row>
    <row r="265" spans="1:18" x14ac:dyDescent="0.2">
      <c r="A265" s="5">
        <v>24252</v>
      </c>
      <c r="B265" s="6" t="str">
        <f>+VLOOKUP(A265,[1]Congest!$A$1:$C$65536,2,FALSE)</f>
        <v>RAVENSWOOD_GT_4</v>
      </c>
      <c r="C265" s="6" t="str">
        <f>+VLOOKUP(A265,[1]Congest!$A$1:$C$65536,3,FALSE)</f>
        <v>N.Y.C.</v>
      </c>
      <c r="D265" s="5">
        <v>61761</v>
      </c>
      <c r="E265" s="6" t="str">
        <f>+VLOOKUP(D265,[1]Congest!$A$1:$C$65536,2,FALSE)</f>
        <v>N.Y.C.</v>
      </c>
      <c r="F265" s="6" t="str">
        <f>+VLOOKUP(D265,[1]Congest!$A$1:$C$65536,3,FALSE)</f>
        <v>N.Y.C.</v>
      </c>
      <c r="G265" s="5">
        <v>1</v>
      </c>
      <c r="I265" s="6">
        <v>500</v>
      </c>
      <c r="L265" s="6">
        <f t="shared" si="10"/>
        <v>4598.0999999999976</v>
      </c>
      <c r="M265" s="6">
        <f>+VLOOKUP($A265,[1]Congest!$A$1:$O$65536,10,FALSE)-+VLOOKUP($D265,[1]Congest!$A$1:$O$65536,10,FALSE)</f>
        <v>224.3100000000004</v>
      </c>
      <c r="N265" s="6">
        <f>+VLOOKUP($A265,[1]Congest!$A$1:$O$65536,11,FALSE)-+VLOOKUP($D265,[1]Congest!$A$1:$O$65536,11,FALSE)</f>
        <v>1943.2199999999998</v>
      </c>
      <c r="O265" s="6">
        <f>+VLOOKUP($A265,[1]Congest!$A$1:$O$65536,12,FALSE)-+VLOOKUP($D265,[1]Congest!$A$1:$O$65536,12,FALSE)</f>
        <v>657.30999999999904</v>
      </c>
      <c r="P265" s="6">
        <f>+VLOOKUP($A265,[1]Congest!$A$1:$O$65536,13,FALSE)-+VLOOKUP($D265,[1]Congest!$A$1:$O$65536,13,FALSE)</f>
        <v>1133.5199999999995</v>
      </c>
      <c r="Q265" s="6">
        <f>+VLOOKUP($A265,[1]Congest!$A$1:$O$65536,14,FALSE)-+VLOOKUP($D265,[1]Congest!$A$1:$O$65536,14,FALSE)</f>
        <v>69.31999999999789</v>
      </c>
      <c r="R265" s="6">
        <f>+VLOOKUP($A265,[1]Congest!$A$1:$O$65536,15,FALSE)-+VLOOKUP($D265,[1]Congest!$A$1:$O$65536,15,FALSE)</f>
        <v>570.42000000000098</v>
      </c>
    </row>
    <row r="266" spans="1:18" x14ac:dyDescent="0.2">
      <c r="A266" s="5">
        <v>24261</v>
      </c>
      <c r="B266" s="6" t="str">
        <f>+VLOOKUP(A266,[1]Congest!$A$1:$C$65536,2,FALSE)</f>
        <v>74TH STREET_GT_2</v>
      </c>
      <c r="C266" s="6" t="str">
        <f>+VLOOKUP(A266,[1]Congest!$A$1:$C$65536,3,FALSE)</f>
        <v>N.Y.C.</v>
      </c>
      <c r="D266" s="5">
        <v>23786</v>
      </c>
      <c r="E266" s="6" t="str">
        <f>+VLOOKUP(D266,[1]Congest!$A$1:$C$65536,2,FALSE)</f>
        <v>LINDEN COGEN____</v>
      </c>
      <c r="F266" s="6" t="str">
        <f>+VLOOKUP(D266,[1]Congest!$A$1:$C$65536,3,FALSE)</f>
        <v>N.Y.C.</v>
      </c>
      <c r="G266" s="5">
        <v>7</v>
      </c>
      <c r="I266" s="6">
        <v>-686.4</v>
      </c>
      <c r="L266" s="6">
        <f t="shared" si="10"/>
        <v>621.75000000000023</v>
      </c>
      <c r="M266" s="6">
        <f>+VLOOKUP($A266,[1]Congest!$A$1:$O$65536,10,FALSE)-+VLOOKUP($D266,[1]Congest!$A$1:$O$65536,10,FALSE)</f>
        <v>3.8400000000001455</v>
      </c>
      <c r="N266" s="6">
        <f>+VLOOKUP($A266,[1]Congest!$A$1:$O$65536,11,FALSE)-+VLOOKUP($D266,[1]Congest!$A$1:$O$65536,11,FALSE)</f>
        <v>60.870000000000118</v>
      </c>
      <c r="O266" s="6">
        <f>+VLOOKUP($A266,[1]Congest!$A$1:$O$65536,12,FALSE)-+VLOOKUP($D266,[1]Congest!$A$1:$O$65536,12,FALSE)</f>
        <v>0</v>
      </c>
      <c r="P266" s="6">
        <f>+VLOOKUP($A266,[1]Congest!$A$1:$O$65536,13,FALSE)-+VLOOKUP($D266,[1]Congest!$A$1:$O$65536,13,FALSE)</f>
        <v>-4.680000000000291</v>
      </c>
      <c r="Q266" s="6">
        <f>+VLOOKUP($A266,[1]Congest!$A$1:$O$65536,14,FALSE)-+VLOOKUP($D266,[1]Congest!$A$1:$O$65536,14,FALSE)</f>
        <v>0</v>
      </c>
      <c r="R266" s="6">
        <f>+VLOOKUP($A266,[1]Congest!$A$1:$O$65536,15,FALSE)-+VLOOKUP($D266,[1]Congest!$A$1:$O$65536,15,FALSE)</f>
        <v>561.72000000000025</v>
      </c>
    </row>
    <row r="267" spans="1:18" x14ac:dyDescent="0.2">
      <c r="A267" s="5">
        <v>61752</v>
      </c>
      <c r="B267" s="6" t="str">
        <f>+VLOOKUP(A267,[1]Congest!$A$1:$C$65536,2,FALSE)</f>
        <v>WEST</v>
      </c>
      <c r="C267" s="6" t="str">
        <f>+VLOOKUP(A267,[1]Congest!$A$1:$C$65536,3,FALSE)</f>
        <v>WEST</v>
      </c>
      <c r="D267" s="5">
        <v>61758</v>
      </c>
      <c r="E267" s="6" t="str">
        <f>+VLOOKUP(D267,[1]Congest!$A$1:$C$65536,2,FALSE)</f>
        <v>HUD VL</v>
      </c>
      <c r="F267" s="6" t="str">
        <f>+VLOOKUP(D267,[1]Congest!$A$1:$C$65536,3,FALSE)</f>
        <v>HUD VL</v>
      </c>
      <c r="G267" s="5">
        <v>50</v>
      </c>
      <c r="I267" s="6">
        <v>6351</v>
      </c>
      <c r="L267" s="6">
        <f t="shared" ref="L267:L292" si="11">+SUM(M267:R267)</f>
        <v>8231.1200000000008</v>
      </c>
      <c r="M267" s="6">
        <f>+VLOOKUP($A267,[1]Congest!$A$1:$O$65536,10,FALSE)-+VLOOKUP($D267,[1]Congest!$A$1:$O$65536,10,FALSE)</f>
        <v>1941.1599999999999</v>
      </c>
      <c r="N267" s="6">
        <f>+VLOOKUP($A267,[1]Congest!$A$1:$O$65536,11,FALSE)-+VLOOKUP($D267,[1]Congest!$A$1:$O$65536,11,FALSE)</f>
        <v>378.51</v>
      </c>
      <c r="O267" s="6">
        <f>+VLOOKUP($A267,[1]Congest!$A$1:$O$65536,12,FALSE)-+VLOOKUP($D267,[1]Congest!$A$1:$O$65536,12,FALSE)</f>
        <v>2078.3000000000002</v>
      </c>
      <c r="P267" s="6">
        <f>+VLOOKUP($A267,[1]Congest!$A$1:$O$65536,13,FALSE)-+VLOOKUP($D267,[1]Congest!$A$1:$O$65536,13,FALSE)</f>
        <v>1330.2</v>
      </c>
      <c r="Q267" s="6">
        <f>+VLOOKUP($A267,[1]Congest!$A$1:$O$65536,14,FALSE)-+VLOOKUP($D267,[1]Congest!$A$1:$O$65536,14,FALSE)</f>
        <v>1977.3200000000006</v>
      </c>
      <c r="R267" s="6">
        <f>+VLOOKUP($A267,[1]Congest!$A$1:$O$65536,15,FALSE)-+VLOOKUP($D267,[1]Congest!$A$1:$O$65536,15,FALSE)</f>
        <v>525.62999999999977</v>
      </c>
    </row>
    <row r="268" spans="1:18" x14ac:dyDescent="0.2">
      <c r="A268" s="5">
        <v>61752</v>
      </c>
      <c r="B268" s="6" t="str">
        <f>+VLOOKUP(A268,[1]Congest!$A$1:$C$65536,2,FALSE)</f>
        <v>WEST</v>
      </c>
      <c r="C268" s="6" t="str">
        <f>+VLOOKUP(A268,[1]Congest!$A$1:$C$65536,3,FALSE)</f>
        <v>WEST</v>
      </c>
      <c r="D268" s="5">
        <v>61758</v>
      </c>
      <c r="E268" s="6" t="str">
        <f>+VLOOKUP(D268,[1]Congest!$A$1:$C$65536,2,FALSE)</f>
        <v>HUD VL</v>
      </c>
      <c r="F268" s="6" t="str">
        <f>+VLOOKUP(D268,[1]Congest!$A$1:$C$65536,3,FALSE)</f>
        <v>HUD VL</v>
      </c>
      <c r="G268" s="5">
        <v>20</v>
      </c>
      <c r="I268" s="6">
        <v>6351</v>
      </c>
      <c r="L268" s="6">
        <f t="shared" si="11"/>
        <v>8231.1200000000008</v>
      </c>
      <c r="M268" s="6">
        <f>+VLOOKUP($A268,[1]Congest!$A$1:$O$65536,10,FALSE)-+VLOOKUP($D268,[1]Congest!$A$1:$O$65536,10,FALSE)</f>
        <v>1941.1599999999999</v>
      </c>
      <c r="N268" s="6">
        <f>+VLOOKUP($A268,[1]Congest!$A$1:$O$65536,11,FALSE)-+VLOOKUP($D268,[1]Congest!$A$1:$O$65536,11,FALSE)</f>
        <v>378.51</v>
      </c>
      <c r="O268" s="6">
        <f>+VLOOKUP($A268,[1]Congest!$A$1:$O$65536,12,FALSE)-+VLOOKUP($D268,[1]Congest!$A$1:$O$65536,12,FALSE)</f>
        <v>2078.3000000000002</v>
      </c>
      <c r="P268" s="6">
        <f>+VLOOKUP($A268,[1]Congest!$A$1:$O$65536,13,FALSE)-+VLOOKUP($D268,[1]Congest!$A$1:$O$65536,13,FALSE)</f>
        <v>1330.2</v>
      </c>
      <c r="Q268" s="6">
        <f>+VLOOKUP($A268,[1]Congest!$A$1:$O$65536,14,FALSE)-+VLOOKUP($D268,[1]Congest!$A$1:$O$65536,14,FALSE)</f>
        <v>1977.3200000000006</v>
      </c>
      <c r="R268" s="6">
        <f>+VLOOKUP($A268,[1]Congest!$A$1:$O$65536,15,FALSE)-+VLOOKUP($D268,[1]Congest!$A$1:$O$65536,15,FALSE)</f>
        <v>525.62999999999977</v>
      </c>
    </row>
    <row r="269" spans="1:18" x14ac:dyDescent="0.2">
      <c r="A269" s="5">
        <v>61754</v>
      </c>
      <c r="B269" s="6" t="str">
        <f>+VLOOKUP(A269,[1]Congest!$A$1:$C$65536,2,FALSE)</f>
        <v>CENTRL</v>
      </c>
      <c r="C269" s="6" t="str">
        <f>+VLOOKUP(A269,[1]Congest!$A$1:$C$65536,3,FALSE)</f>
        <v>CENTRL</v>
      </c>
      <c r="D269" s="5">
        <v>23584</v>
      </c>
      <c r="E269" s="6" t="str">
        <f>+VLOOKUP(D269,[1]Congest!$A$1:$C$65536,2,FALSE)</f>
        <v>MILLIKEN___1</v>
      </c>
      <c r="F269" s="6" t="str">
        <f>+VLOOKUP(D269,[1]Congest!$A$1:$C$65536,3,FALSE)</f>
        <v>CENTRL</v>
      </c>
      <c r="G269" s="5">
        <v>50</v>
      </c>
      <c r="I269" s="6">
        <v>136.71</v>
      </c>
      <c r="L269" s="6">
        <f t="shared" si="11"/>
        <v>435.85999999999996</v>
      </c>
      <c r="M269" s="6">
        <f>+VLOOKUP($A269,[1]Congest!$A$1:$O$65536,10,FALSE)-+VLOOKUP($D269,[1]Congest!$A$1:$O$65536,10,FALSE)</f>
        <v>85.770000000000095</v>
      </c>
      <c r="N269" s="6">
        <f>+VLOOKUP($A269,[1]Congest!$A$1:$O$65536,11,FALSE)-+VLOOKUP($D269,[1]Congest!$A$1:$O$65536,11,FALSE)</f>
        <v>55.11</v>
      </c>
      <c r="O269" s="6">
        <f>+VLOOKUP($A269,[1]Congest!$A$1:$O$65536,12,FALSE)-+VLOOKUP($D269,[1]Congest!$A$1:$O$65536,12,FALSE)</f>
        <v>114.45999999999998</v>
      </c>
      <c r="P269" s="6">
        <f>+VLOOKUP($A269,[1]Congest!$A$1:$O$65536,13,FALSE)-+VLOOKUP($D269,[1]Congest!$A$1:$O$65536,13,FALSE)</f>
        <v>65.200000000000017</v>
      </c>
      <c r="Q269" s="6">
        <f>+VLOOKUP($A269,[1]Congest!$A$1:$O$65536,14,FALSE)-+VLOOKUP($D269,[1]Congest!$A$1:$O$65536,14,FALSE)</f>
        <v>89.529999999999887</v>
      </c>
      <c r="R269" s="6">
        <f>+VLOOKUP($A269,[1]Congest!$A$1:$O$65536,15,FALSE)-+VLOOKUP($D269,[1]Congest!$A$1:$O$65536,15,FALSE)</f>
        <v>25.790000000000013</v>
      </c>
    </row>
    <row r="270" spans="1:18" x14ac:dyDescent="0.2">
      <c r="A270" s="5">
        <v>61756</v>
      </c>
      <c r="B270" s="6" t="str">
        <f>+VLOOKUP(A270,[1]Congest!$A$1:$C$65536,2,FALSE)</f>
        <v>MHK VL</v>
      </c>
      <c r="C270" s="6" t="str">
        <f>+VLOOKUP(A270,[1]Congest!$A$1:$C$65536,3,FALSE)</f>
        <v>MHK VL</v>
      </c>
      <c r="D270" s="5">
        <v>23625</v>
      </c>
      <c r="E270" s="6" t="str">
        <f>+VLOOKUP(D270,[1]Congest!$A$1:$C$65536,2,FALSE)</f>
        <v>JENNISON___1</v>
      </c>
      <c r="F270" s="6" t="str">
        <f>+VLOOKUP(D270,[1]Congest!$A$1:$C$65536,3,FALSE)</f>
        <v>CENTRL</v>
      </c>
      <c r="G270" s="5">
        <v>5</v>
      </c>
      <c r="I270" s="6">
        <v>1391.27</v>
      </c>
      <c r="L270" s="6">
        <f t="shared" si="11"/>
        <v>2976.6</v>
      </c>
      <c r="M270" s="6">
        <f>+VLOOKUP($A270,[1]Congest!$A$1:$O$65536,10,FALSE)-+VLOOKUP($D270,[1]Congest!$A$1:$O$65536,10,FALSE)</f>
        <v>661.04</v>
      </c>
      <c r="N270" s="6">
        <f>+VLOOKUP($A270,[1]Congest!$A$1:$O$65536,11,FALSE)-+VLOOKUP($D270,[1]Congest!$A$1:$O$65536,11,FALSE)</f>
        <v>188.91000000000003</v>
      </c>
      <c r="O270" s="6">
        <f>+VLOOKUP($A270,[1]Congest!$A$1:$O$65536,12,FALSE)-+VLOOKUP($D270,[1]Congest!$A$1:$O$65536,12,FALSE)</f>
        <v>836.19</v>
      </c>
      <c r="P270" s="6">
        <f>+VLOOKUP($A270,[1]Congest!$A$1:$O$65536,13,FALSE)-+VLOOKUP($D270,[1]Congest!$A$1:$O$65536,13,FALSE)</f>
        <v>478.1699999999999</v>
      </c>
      <c r="Q270" s="6">
        <f>+VLOOKUP($A270,[1]Congest!$A$1:$O$65536,14,FALSE)-+VLOOKUP($D270,[1]Congest!$A$1:$O$65536,14,FALSE)</f>
        <v>629.21</v>
      </c>
      <c r="R270" s="6">
        <f>+VLOOKUP($A270,[1]Congest!$A$1:$O$65536,15,FALSE)-+VLOOKUP($D270,[1]Congest!$A$1:$O$65536,15,FALSE)</f>
        <v>183.08000000000004</v>
      </c>
    </row>
    <row r="271" spans="1:18" x14ac:dyDescent="0.2">
      <c r="A271" s="5">
        <v>61756</v>
      </c>
      <c r="B271" s="6" t="str">
        <f>+VLOOKUP(A271,[1]Congest!$A$1:$C$65536,2,FALSE)</f>
        <v>MHK VL</v>
      </c>
      <c r="C271" s="6" t="str">
        <f>+VLOOKUP(A271,[1]Congest!$A$1:$C$65536,3,FALSE)</f>
        <v>MHK VL</v>
      </c>
      <c r="D271" s="5">
        <v>23626</v>
      </c>
      <c r="E271" s="6" t="str">
        <f>+VLOOKUP(D271,[1]Congest!$A$1:$C$65536,2,FALSE)</f>
        <v>JENNISON___2</v>
      </c>
      <c r="F271" s="6" t="str">
        <f>+VLOOKUP(D271,[1]Congest!$A$1:$C$65536,3,FALSE)</f>
        <v>CENTRL</v>
      </c>
      <c r="G271" s="5">
        <v>5</v>
      </c>
      <c r="I271" s="6">
        <v>1300.1600000000001</v>
      </c>
      <c r="L271" s="6">
        <f t="shared" si="11"/>
        <v>2976.6</v>
      </c>
      <c r="M271" s="6">
        <f>+VLOOKUP($A271,[1]Congest!$A$1:$O$65536,10,FALSE)-+VLOOKUP($D271,[1]Congest!$A$1:$O$65536,10,FALSE)</f>
        <v>661.04</v>
      </c>
      <c r="N271" s="6">
        <f>+VLOOKUP($A271,[1]Congest!$A$1:$O$65536,11,FALSE)-+VLOOKUP($D271,[1]Congest!$A$1:$O$65536,11,FALSE)</f>
        <v>188.91000000000003</v>
      </c>
      <c r="O271" s="6">
        <f>+VLOOKUP($A271,[1]Congest!$A$1:$O$65536,12,FALSE)-+VLOOKUP($D271,[1]Congest!$A$1:$O$65536,12,FALSE)</f>
        <v>836.19</v>
      </c>
      <c r="P271" s="6">
        <f>+VLOOKUP($A271,[1]Congest!$A$1:$O$65536,13,FALSE)-+VLOOKUP($D271,[1]Congest!$A$1:$O$65536,13,FALSE)</f>
        <v>478.1699999999999</v>
      </c>
      <c r="Q271" s="6">
        <f>+VLOOKUP($A271,[1]Congest!$A$1:$O$65536,14,FALSE)-+VLOOKUP($D271,[1]Congest!$A$1:$O$65536,14,FALSE)</f>
        <v>629.21</v>
      </c>
      <c r="R271" s="6">
        <f>+VLOOKUP($A271,[1]Congest!$A$1:$O$65536,15,FALSE)-+VLOOKUP($D271,[1]Congest!$A$1:$O$65536,15,FALSE)</f>
        <v>183.08000000000004</v>
      </c>
    </row>
    <row r="272" spans="1:18" x14ac:dyDescent="0.2">
      <c r="A272" s="5">
        <v>61756</v>
      </c>
      <c r="B272" s="6" t="str">
        <f>+VLOOKUP(A272,[1]Congest!$A$1:$C$65536,2,FALSE)</f>
        <v>MHK VL</v>
      </c>
      <c r="C272" s="6" t="str">
        <f>+VLOOKUP(A272,[1]Congest!$A$1:$C$65536,3,FALSE)</f>
        <v>MHK VL</v>
      </c>
      <c r="D272" s="5">
        <v>23783</v>
      </c>
      <c r="E272" s="6" t="str">
        <f>+VLOOKUP(D272,[1]Congest!$A$1:$C$65536,2,FALSE)</f>
        <v>INDECK___OSWEGO</v>
      </c>
      <c r="F272" s="6" t="str">
        <f>+VLOOKUP(D272,[1]Congest!$A$1:$C$65536,3,FALSE)</f>
        <v>CENTRL</v>
      </c>
      <c r="G272" s="5">
        <v>25</v>
      </c>
      <c r="I272" s="6">
        <v>-232.11</v>
      </c>
      <c r="L272" s="6">
        <f t="shared" si="11"/>
        <v>430.83000000000004</v>
      </c>
      <c r="M272" s="6">
        <f>+VLOOKUP($A272,[1]Congest!$A$1:$O$65536,10,FALSE)-+VLOOKUP($D272,[1]Congest!$A$1:$O$65536,10,FALSE)</f>
        <v>108.74999999999997</v>
      </c>
      <c r="N272" s="6">
        <f>+VLOOKUP($A272,[1]Congest!$A$1:$O$65536,11,FALSE)-+VLOOKUP($D272,[1]Congest!$A$1:$O$65536,11,FALSE)</f>
        <v>55.16</v>
      </c>
      <c r="O272" s="6">
        <f>+VLOOKUP($A272,[1]Congest!$A$1:$O$65536,12,FALSE)-+VLOOKUP($D272,[1]Congest!$A$1:$O$65536,12,FALSE)</f>
        <v>99.59</v>
      </c>
      <c r="P272" s="6">
        <f>+VLOOKUP($A272,[1]Congest!$A$1:$O$65536,13,FALSE)-+VLOOKUP($D272,[1]Congest!$A$1:$O$65536,13,FALSE)</f>
        <v>77.329999999999984</v>
      </c>
      <c r="Q272" s="6">
        <f>+VLOOKUP($A272,[1]Congest!$A$1:$O$65536,14,FALSE)-+VLOOKUP($D272,[1]Congest!$A$1:$O$65536,14,FALSE)</f>
        <v>70.78</v>
      </c>
      <c r="R272" s="6">
        <f>+VLOOKUP($A272,[1]Congest!$A$1:$O$65536,15,FALSE)-+VLOOKUP($D272,[1]Congest!$A$1:$O$65536,15,FALSE)</f>
        <v>19.22</v>
      </c>
    </row>
    <row r="273" spans="1:18" x14ac:dyDescent="0.2">
      <c r="A273" s="5">
        <v>61756</v>
      </c>
      <c r="B273" s="6" t="str">
        <f>+VLOOKUP(A273,[1]Congest!$A$1:$C$65536,2,FALSE)</f>
        <v>MHK VL</v>
      </c>
      <c r="C273" s="6" t="str">
        <f>+VLOOKUP(A273,[1]Congest!$A$1:$C$65536,3,FALSE)</f>
        <v>MHK VL</v>
      </c>
      <c r="D273" s="5">
        <v>23901</v>
      </c>
      <c r="E273" s="6" t="str">
        <f>+VLOOKUP(D273,[1]Congest!$A$1:$C$65536,2,FALSE)</f>
        <v>NORTHERN_CONS_POWER</v>
      </c>
      <c r="F273" s="6" t="str">
        <f>+VLOOKUP(D273,[1]Congest!$A$1:$C$65536,3,FALSE)</f>
        <v>WEST</v>
      </c>
      <c r="G273" s="5">
        <v>77</v>
      </c>
      <c r="I273" s="6">
        <v>67.45</v>
      </c>
      <c r="L273" s="6">
        <f t="shared" si="11"/>
        <v>1635.1300000000003</v>
      </c>
      <c r="M273" s="6">
        <f>+VLOOKUP($A273,[1]Congest!$A$1:$O$65536,10,FALSE)-+VLOOKUP($D273,[1]Congest!$A$1:$O$65536,10,FALSE)</f>
        <v>390.72000000000014</v>
      </c>
      <c r="N273" s="6">
        <f>+VLOOKUP($A273,[1]Congest!$A$1:$O$65536,11,FALSE)-+VLOOKUP($D273,[1]Congest!$A$1:$O$65536,11,FALSE)</f>
        <v>107.72000000000001</v>
      </c>
      <c r="O273" s="6">
        <f>+VLOOKUP($A273,[1]Congest!$A$1:$O$65536,12,FALSE)-+VLOOKUP($D273,[1]Congest!$A$1:$O$65536,12,FALSE)</f>
        <v>443.28999999999991</v>
      </c>
      <c r="P273" s="6">
        <f>+VLOOKUP($A273,[1]Congest!$A$1:$O$65536,13,FALSE)-+VLOOKUP($D273,[1]Congest!$A$1:$O$65536,13,FALSE)</f>
        <v>266.37000000000006</v>
      </c>
      <c r="Q273" s="6">
        <f>+VLOOKUP($A273,[1]Congest!$A$1:$O$65536,14,FALSE)-+VLOOKUP($D273,[1]Congest!$A$1:$O$65536,14,FALSE)</f>
        <v>335.65999999999997</v>
      </c>
      <c r="R273" s="6">
        <f>+VLOOKUP($A273,[1]Congest!$A$1:$O$65536,15,FALSE)-+VLOOKUP($D273,[1]Congest!$A$1:$O$65536,15,FALSE)</f>
        <v>91.370000000000019</v>
      </c>
    </row>
    <row r="274" spans="1:18" x14ac:dyDescent="0.2">
      <c r="A274" s="5">
        <v>61756</v>
      </c>
      <c r="B274" s="6" t="str">
        <f>+VLOOKUP(A274,[1]Congest!$A$1:$C$65536,2,FALSE)</f>
        <v>MHK VL</v>
      </c>
      <c r="C274" s="6" t="str">
        <f>+VLOOKUP(A274,[1]Congest!$A$1:$C$65536,3,FALSE)</f>
        <v>MHK VL</v>
      </c>
      <c r="D274" s="5">
        <v>24008</v>
      </c>
      <c r="E274" s="6" t="str">
        <f>+VLOOKUP(D274,[1]Congest!$A$1:$C$65536,2,FALSE)</f>
        <v>NYISO_LBMP_REFERENCE</v>
      </c>
      <c r="F274" s="6" t="str">
        <f>+VLOOKUP(D274,[1]Congest!$A$1:$C$65536,3,FALSE)</f>
        <v>MHK VL</v>
      </c>
      <c r="G274" s="5">
        <v>25</v>
      </c>
      <c r="I274" s="6">
        <v>-555.47</v>
      </c>
      <c r="L274" s="6">
        <f t="shared" si="11"/>
        <v>-301.22000000000003</v>
      </c>
      <c r="M274" s="6">
        <f>+VLOOKUP($A274,[1]Congest!$A$1:$O$65536,10,FALSE)-+VLOOKUP($D274,[1]Congest!$A$1:$O$65536,10,FALSE)</f>
        <v>-53.49</v>
      </c>
      <c r="N274" s="6">
        <f>+VLOOKUP($A274,[1]Congest!$A$1:$O$65536,11,FALSE)-+VLOOKUP($D274,[1]Congest!$A$1:$O$65536,11,FALSE)</f>
        <v>-29.950000000000003</v>
      </c>
      <c r="O274" s="6">
        <f>+VLOOKUP($A274,[1]Congest!$A$1:$O$65536,12,FALSE)-+VLOOKUP($D274,[1]Congest!$A$1:$O$65536,12,FALSE)</f>
        <v>-96.68</v>
      </c>
      <c r="P274" s="6">
        <f>+VLOOKUP($A274,[1]Congest!$A$1:$O$65536,13,FALSE)-+VLOOKUP($D274,[1]Congest!$A$1:$O$65536,13,FALSE)</f>
        <v>-49.050000000000011</v>
      </c>
      <c r="Q274" s="6">
        <f>+VLOOKUP($A274,[1]Congest!$A$1:$O$65536,14,FALSE)-+VLOOKUP($D274,[1]Congest!$A$1:$O$65536,14,FALSE)</f>
        <v>-63.88</v>
      </c>
      <c r="R274" s="6">
        <f>+VLOOKUP($A274,[1]Congest!$A$1:$O$65536,15,FALSE)-+VLOOKUP($D274,[1]Congest!$A$1:$O$65536,15,FALSE)</f>
        <v>-8.1700000000000017</v>
      </c>
    </row>
    <row r="275" spans="1:18" x14ac:dyDescent="0.2">
      <c r="A275" s="5">
        <v>61756</v>
      </c>
      <c r="B275" s="6" t="str">
        <f>+VLOOKUP(A275,[1]Congest!$A$1:$C$65536,2,FALSE)</f>
        <v>MHK VL</v>
      </c>
      <c r="C275" s="6" t="str">
        <f>+VLOOKUP(A275,[1]Congest!$A$1:$C$65536,3,FALSE)</f>
        <v>MHK VL</v>
      </c>
      <c r="D275" s="5">
        <v>24014</v>
      </c>
      <c r="E275" s="6" t="str">
        <f>+VLOOKUP(D275,[1]Congest!$A$1:$C$65536,2,FALSE)</f>
        <v>LONG_LAKE_PHOENIX</v>
      </c>
      <c r="F275" s="6" t="str">
        <f>+VLOOKUP(D275,[1]Congest!$A$1:$C$65536,3,FALSE)</f>
        <v>CENTRL</v>
      </c>
      <c r="G275" s="5">
        <v>25</v>
      </c>
      <c r="I275" s="6">
        <v>-215.95</v>
      </c>
      <c r="L275" s="6">
        <f t="shared" si="11"/>
        <v>459.20999999999992</v>
      </c>
      <c r="M275" s="6">
        <f>+VLOOKUP($A275,[1]Congest!$A$1:$O$65536,10,FALSE)-+VLOOKUP($D275,[1]Congest!$A$1:$O$65536,10,FALSE)</f>
        <v>117.29999999999995</v>
      </c>
      <c r="N275" s="6">
        <f>+VLOOKUP($A275,[1]Congest!$A$1:$O$65536,11,FALSE)-+VLOOKUP($D275,[1]Congest!$A$1:$O$65536,11,FALSE)</f>
        <v>59.779999999999987</v>
      </c>
      <c r="O275" s="6">
        <f>+VLOOKUP($A275,[1]Congest!$A$1:$O$65536,12,FALSE)-+VLOOKUP($D275,[1]Congest!$A$1:$O$65536,12,FALSE)</f>
        <v>106.37000000000006</v>
      </c>
      <c r="P275" s="6">
        <f>+VLOOKUP($A275,[1]Congest!$A$1:$O$65536,13,FALSE)-+VLOOKUP($D275,[1]Congest!$A$1:$O$65536,13,FALSE)</f>
        <v>79.080000000000013</v>
      </c>
      <c r="Q275" s="6">
        <f>+VLOOKUP($A275,[1]Congest!$A$1:$O$65536,14,FALSE)-+VLOOKUP($D275,[1]Congest!$A$1:$O$65536,14,FALSE)</f>
        <v>76.419999999999987</v>
      </c>
      <c r="R275" s="6">
        <f>+VLOOKUP($A275,[1]Congest!$A$1:$O$65536,15,FALSE)-+VLOOKUP($D275,[1]Congest!$A$1:$O$65536,15,FALSE)</f>
        <v>20.259999999999998</v>
      </c>
    </row>
    <row r="276" spans="1:18" x14ac:dyDescent="0.2">
      <c r="A276" s="5">
        <v>61756</v>
      </c>
      <c r="B276" s="6" t="str">
        <f>+VLOOKUP(A276,[1]Congest!$A$1:$C$65536,2,FALSE)</f>
        <v>MHK VL</v>
      </c>
      <c r="C276" s="6" t="str">
        <f>+VLOOKUP(A276,[1]Congest!$A$1:$C$65536,3,FALSE)</f>
        <v>MHK VL</v>
      </c>
      <c r="D276" s="5">
        <v>24048</v>
      </c>
      <c r="E276" s="6" t="str">
        <f>+VLOOKUP(D276,[1]Congest!$A$1:$C$65536,2,FALSE)</f>
        <v>BEAVER RIVER___HYD</v>
      </c>
      <c r="F276" s="6" t="str">
        <f>+VLOOKUP(D276,[1]Congest!$A$1:$C$65536,3,FALSE)</f>
        <v>MHK VL</v>
      </c>
      <c r="G276" s="5">
        <v>40</v>
      </c>
      <c r="I276" s="6">
        <v>-528.37</v>
      </c>
      <c r="L276" s="6">
        <f t="shared" si="11"/>
        <v>-249.02</v>
      </c>
      <c r="M276" s="6">
        <f>+VLOOKUP($A276,[1]Congest!$A$1:$O$65536,10,FALSE)-+VLOOKUP($D276,[1]Congest!$A$1:$O$65536,10,FALSE)</f>
        <v>-46.36</v>
      </c>
      <c r="N276" s="6">
        <f>+VLOOKUP($A276,[1]Congest!$A$1:$O$65536,11,FALSE)-+VLOOKUP($D276,[1]Congest!$A$1:$O$65536,11,FALSE)</f>
        <v>-3.2000000000000028</v>
      </c>
      <c r="O276" s="6">
        <f>+VLOOKUP($A276,[1]Congest!$A$1:$O$65536,12,FALSE)-+VLOOKUP($D276,[1]Congest!$A$1:$O$65536,12,FALSE)</f>
        <v>-76.75</v>
      </c>
      <c r="P276" s="6">
        <f>+VLOOKUP($A276,[1]Congest!$A$1:$O$65536,13,FALSE)-+VLOOKUP($D276,[1]Congest!$A$1:$O$65536,13,FALSE)</f>
        <v>-44.900000000000013</v>
      </c>
      <c r="Q276" s="6">
        <f>+VLOOKUP($A276,[1]Congest!$A$1:$O$65536,14,FALSE)-+VLOOKUP($D276,[1]Congest!$A$1:$O$65536,14,FALSE)</f>
        <v>-57.03</v>
      </c>
      <c r="R276" s="6">
        <f>+VLOOKUP($A276,[1]Congest!$A$1:$O$65536,15,FALSE)-+VLOOKUP($D276,[1]Congest!$A$1:$O$65536,15,FALSE)</f>
        <v>-20.78</v>
      </c>
    </row>
    <row r="277" spans="1:18" x14ac:dyDescent="0.2">
      <c r="A277" s="5">
        <v>61756</v>
      </c>
      <c r="B277" s="6" t="str">
        <f>+VLOOKUP(A277,[1]Congest!$A$1:$C$65536,2,FALSE)</f>
        <v>MHK VL</v>
      </c>
      <c r="C277" s="6" t="str">
        <f>+VLOOKUP(A277,[1]Congest!$A$1:$C$65536,3,FALSE)</f>
        <v>MHK VL</v>
      </c>
      <c r="D277" s="5">
        <v>24060</v>
      </c>
      <c r="E277" s="6" t="str">
        <f>+VLOOKUP(D277,[1]Congest!$A$1:$C$65536,2,FALSE)</f>
        <v>CARR STREET_E._SYR</v>
      </c>
      <c r="F277" s="6" t="str">
        <f>+VLOOKUP(D277,[1]Congest!$A$1:$C$65536,3,FALSE)</f>
        <v>CENTRL</v>
      </c>
      <c r="G277" s="5">
        <v>25</v>
      </c>
      <c r="I277" s="6">
        <v>-201.69</v>
      </c>
      <c r="L277" s="6">
        <f t="shared" si="11"/>
        <v>518.82999999999993</v>
      </c>
      <c r="M277" s="6">
        <f>+VLOOKUP($A277,[1]Congest!$A$1:$O$65536,10,FALSE)-+VLOOKUP($D277,[1]Congest!$A$1:$O$65536,10,FALSE)</f>
        <v>133.02000000000004</v>
      </c>
      <c r="N277" s="6">
        <f>+VLOOKUP($A277,[1]Congest!$A$1:$O$65536,11,FALSE)-+VLOOKUP($D277,[1]Congest!$A$1:$O$65536,11,FALSE)</f>
        <v>62.349999999999994</v>
      </c>
      <c r="O277" s="6">
        <f>+VLOOKUP($A277,[1]Congest!$A$1:$O$65536,12,FALSE)-+VLOOKUP($D277,[1]Congest!$A$1:$O$65536,12,FALSE)</f>
        <v>126.11999999999992</v>
      </c>
      <c r="P277" s="6">
        <f>+VLOOKUP($A277,[1]Congest!$A$1:$O$65536,13,FALSE)-+VLOOKUP($D277,[1]Congest!$A$1:$O$65536,13,FALSE)</f>
        <v>85.330000000000013</v>
      </c>
      <c r="Q277" s="6">
        <f>+VLOOKUP($A277,[1]Congest!$A$1:$O$65536,14,FALSE)-+VLOOKUP($D277,[1]Congest!$A$1:$O$65536,14,FALSE)</f>
        <v>89.659999999999968</v>
      </c>
      <c r="R277" s="6">
        <f>+VLOOKUP($A277,[1]Congest!$A$1:$O$65536,15,FALSE)-+VLOOKUP($D277,[1]Congest!$A$1:$O$65536,15,FALSE)</f>
        <v>22.349999999999998</v>
      </c>
    </row>
    <row r="278" spans="1:18" x14ac:dyDescent="0.2">
      <c r="A278" s="5">
        <v>61756</v>
      </c>
      <c r="B278" s="6" t="str">
        <f>+VLOOKUP(A278,[1]Congest!$A$1:$C$65536,2,FALSE)</f>
        <v>MHK VL</v>
      </c>
      <c r="C278" s="6" t="str">
        <f>+VLOOKUP(A278,[1]Congest!$A$1:$C$65536,3,FALSE)</f>
        <v>MHK VL</v>
      </c>
      <c r="D278" s="5">
        <v>61758</v>
      </c>
      <c r="E278" s="6" t="str">
        <f>+VLOOKUP(D278,[1]Congest!$A$1:$C$65536,2,FALSE)</f>
        <v>HUD VL</v>
      </c>
      <c r="F278" s="6" t="str">
        <f>+VLOOKUP(D278,[1]Congest!$A$1:$C$65536,3,FALSE)</f>
        <v>HUD VL</v>
      </c>
      <c r="G278" s="5">
        <v>50</v>
      </c>
      <c r="I278" s="6">
        <v>6273.78</v>
      </c>
      <c r="L278" s="6">
        <f t="shared" si="11"/>
        <v>9438.8500000000022</v>
      </c>
      <c r="M278" s="6">
        <f>+VLOOKUP($A278,[1]Congest!$A$1:$O$65536,10,FALSE)-+VLOOKUP($D278,[1]Congest!$A$1:$O$65536,10,FALSE)</f>
        <v>2230.23</v>
      </c>
      <c r="N278" s="6">
        <f>+VLOOKUP($A278,[1]Congest!$A$1:$O$65536,11,FALSE)-+VLOOKUP($D278,[1]Congest!$A$1:$O$65536,11,FALSE)</f>
        <v>473.20000000000005</v>
      </c>
      <c r="O278" s="6">
        <f>+VLOOKUP($A278,[1]Congest!$A$1:$O$65536,12,FALSE)-+VLOOKUP($D278,[1]Congest!$A$1:$O$65536,12,FALSE)</f>
        <v>2397.0000000000005</v>
      </c>
      <c r="P278" s="6">
        <f>+VLOOKUP($A278,[1]Congest!$A$1:$O$65536,13,FALSE)-+VLOOKUP($D278,[1]Congest!$A$1:$O$65536,13,FALSE)</f>
        <v>1524.44</v>
      </c>
      <c r="Q278" s="6">
        <f>+VLOOKUP($A278,[1]Congest!$A$1:$O$65536,14,FALSE)-+VLOOKUP($D278,[1]Congest!$A$1:$O$65536,14,FALSE)</f>
        <v>2221.2100000000005</v>
      </c>
      <c r="R278" s="6">
        <f>+VLOOKUP($A278,[1]Congest!$A$1:$O$65536,15,FALSE)-+VLOOKUP($D278,[1]Congest!$A$1:$O$65536,15,FALSE)</f>
        <v>592.76999999999975</v>
      </c>
    </row>
    <row r="279" spans="1:18" x14ac:dyDescent="0.2">
      <c r="A279" s="5">
        <v>61756</v>
      </c>
      <c r="B279" s="6" t="str">
        <f>+VLOOKUP(A279,[1]Congest!$A$1:$C$65536,2,FALSE)</f>
        <v>MHK VL</v>
      </c>
      <c r="C279" s="6" t="str">
        <f>+VLOOKUP(A279,[1]Congest!$A$1:$C$65536,3,FALSE)</f>
        <v>MHK VL</v>
      </c>
      <c r="D279" s="5">
        <v>61758</v>
      </c>
      <c r="E279" s="6" t="str">
        <f>+VLOOKUP(D279,[1]Congest!$A$1:$C$65536,2,FALSE)</f>
        <v>HUD VL</v>
      </c>
      <c r="F279" s="6" t="str">
        <f>+VLOOKUP(D279,[1]Congest!$A$1:$C$65536,3,FALSE)</f>
        <v>HUD VL</v>
      </c>
      <c r="G279" s="5">
        <v>50</v>
      </c>
      <c r="I279" s="6">
        <v>6273.78</v>
      </c>
      <c r="L279" s="6">
        <f t="shared" si="11"/>
        <v>9438.8500000000022</v>
      </c>
      <c r="M279" s="6">
        <f>+VLOOKUP($A279,[1]Congest!$A$1:$O$65536,10,FALSE)-+VLOOKUP($D279,[1]Congest!$A$1:$O$65536,10,FALSE)</f>
        <v>2230.23</v>
      </c>
      <c r="N279" s="6">
        <f>+VLOOKUP($A279,[1]Congest!$A$1:$O$65536,11,FALSE)-+VLOOKUP($D279,[1]Congest!$A$1:$O$65536,11,FALSE)</f>
        <v>473.20000000000005</v>
      </c>
      <c r="O279" s="6">
        <f>+VLOOKUP($A279,[1]Congest!$A$1:$O$65536,12,FALSE)-+VLOOKUP($D279,[1]Congest!$A$1:$O$65536,12,FALSE)</f>
        <v>2397.0000000000005</v>
      </c>
      <c r="P279" s="6">
        <f>+VLOOKUP($A279,[1]Congest!$A$1:$O$65536,13,FALSE)-+VLOOKUP($D279,[1]Congest!$A$1:$O$65536,13,FALSE)</f>
        <v>1524.44</v>
      </c>
      <c r="Q279" s="6">
        <f>+VLOOKUP($A279,[1]Congest!$A$1:$O$65536,14,FALSE)-+VLOOKUP($D279,[1]Congest!$A$1:$O$65536,14,FALSE)</f>
        <v>2221.2100000000005</v>
      </c>
      <c r="R279" s="6">
        <f>+VLOOKUP($A279,[1]Congest!$A$1:$O$65536,15,FALSE)-+VLOOKUP($D279,[1]Congest!$A$1:$O$65536,15,FALSE)</f>
        <v>592.76999999999975</v>
      </c>
    </row>
    <row r="280" spans="1:18" x14ac:dyDescent="0.2">
      <c r="A280" s="5">
        <v>61757</v>
      </c>
      <c r="B280" s="6" t="str">
        <f>+VLOOKUP(A280,[1]Congest!$A$1:$C$65536,2,FALSE)</f>
        <v>CAPITL</v>
      </c>
      <c r="C280" s="6" t="str">
        <f>+VLOOKUP(A280,[1]Congest!$A$1:$C$65536,3,FALSE)</f>
        <v>CAPITL</v>
      </c>
      <c r="D280" s="5">
        <v>23802</v>
      </c>
      <c r="E280" s="6" t="str">
        <f>+VLOOKUP(D280,[1]Congest!$A$1:$C$65536,2,FALSE)</f>
        <v>INDECK___CORINTH</v>
      </c>
      <c r="F280" s="6" t="str">
        <f>+VLOOKUP(D280,[1]Congest!$A$1:$C$65536,3,FALSE)</f>
        <v>CAPITL</v>
      </c>
      <c r="G280" s="5">
        <v>30</v>
      </c>
      <c r="I280" s="6">
        <v>178.71</v>
      </c>
      <c r="L280" s="6">
        <f t="shared" si="11"/>
        <v>367.1999999999997</v>
      </c>
      <c r="M280" s="6">
        <f>+VLOOKUP($A280,[1]Congest!$A$1:$O$65536,10,FALSE)-+VLOOKUP($D280,[1]Congest!$A$1:$O$65536,10,FALSE)</f>
        <v>79.530000000000655</v>
      </c>
      <c r="N280" s="6">
        <f>+VLOOKUP($A280,[1]Congest!$A$1:$O$65536,11,FALSE)-+VLOOKUP($D280,[1]Congest!$A$1:$O$65536,11,FALSE)</f>
        <v>20.999999999999886</v>
      </c>
      <c r="O280" s="6">
        <f>+VLOOKUP($A280,[1]Congest!$A$1:$O$65536,12,FALSE)-+VLOOKUP($D280,[1]Congest!$A$1:$O$65536,12,FALSE)</f>
        <v>74.559999999999945</v>
      </c>
      <c r="P280" s="6">
        <f>+VLOOKUP($A280,[1]Congest!$A$1:$O$65536,13,FALSE)-+VLOOKUP($D280,[1]Congest!$A$1:$O$65536,13,FALSE)</f>
        <v>55.589999999999463</v>
      </c>
      <c r="Q280" s="6">
        <f>+VLOOKUP($A280,[1]Congest!$A$1:$O$65536,14,FALSE)-+VLOOKUP($D280,[1]Congest!$A$1:$O$65536,14,FALSE)</f>
        <v>91.069999999999709</v>
      </c>
      <c r="R280" s="6">
        <f>+VLOOKUP($A280,[1]Congest!$A$1:$O$65536,15,FALSE)-+VLOOKUP($D280,[1]Congest!$A$1:$O$65536,15,FALSE)</f>
        <v>45.450000000000045</v>
      </c>
    </row>
    <row r="281" spans="1:18" x14ac:dyDescent="0.2">
      <c r="A281" s="5">
        <v>61758</v>
      </c>
      <c r="B281" s="6" t="str">
        <f>+VLOOKUP(A281,[1]Congest!$A$1:$C$65536,2,FALSE)</f>
        <v>HUD VL</v>
      </c>
      <c r="C281" s="6" t="str">
        <f>+VLOOKUP(A281,[1]Congest!$A$1:$C$65536,3,FALSE)</f>
        <v>HUD VL</v>
      </c>
      <c r="D281" s="5">
        <v>61760</v>
      </c>
      <c r="E281" s="6" t="str">
        <f>+VLOOKUP(D281,[1]Congest!$A$1:$C$65536,2,FALSE)</f>
        <v>DUNWOD</v>
      </c>
      <c r="F281" s="6" t="str">
        <f>+VLOOKUP(D281,[1]Congest!$A$1:$C$65536,3,FALSE)</f>
        <v>DUNWOD</v>
      </c>
      <c r="G281" s="5">
        <v>268</v>
      </c>
      <c r="I281" s="6">
        <v>211.16</v>
      </c>
      <c r="L281" s="6">
        <f t="shared" si="11"/>
        <v>191.06000000000006</v>
      </c>
      <c r="M281" s="6">
        <f>+VLOOKUP($A281,[1]Congest!$A$1:$O$65536,10,FALSE)-+VLOOKUP($D281,[1]Congest!$A$1:$O$65536,10,FALSE)</f>
        <v>10.340000000000146</v>
      </c>
      <c r="N281" s="6">
        <f>+VLOOKUP($A281,[1]Congest!$A$1:$O$65536,11,FALSE)-+VLOOKUP($D281,[1]Congest!$A$1:$O$65536,11,FALSE)</f>
        <v>455.94000000000011</v>
      </c>
      <c r="O281" s="6">
        <f>+VLOOKUP($A281,[1]Congest!$A$1:$O$65536,12,FALSE)-+VLOOKUP($D281,[1]Congest!$A$1:$O$65536,12,FALSE)</f>
        <v>21.239999999999782</v>
      </c>
      <c r="P281" s="6">
        <f>+VLOOKUP($A281,[1]Congest!$A$1:$O$65536,13,FALSE)-+VLOOKUP($D281,[1]Congest!$A$1:$O$65536,13,FALSE)</f>
        <v>36.6099999999999</v>
      </c>
      <c r="Q281" s="6">
        <f>+VLOOKUP($A281,[1]Congest!$A$1:$O$65536,14,FALSE)-+VLOOKUP($D281,[1]Congest!$A$1:$O$65536,14,FALSE)</f>
        <v>-340.44000000000005</v>
      </c>
      <c r="R281" s="6">
        <f>+VLOOKUP($A281,[1]Congest!$A$1:$O$65536,15,FALSE)-+VLOOKUP($D281,[1]Congest!$A$1:$O$65536,15,FALSE)</f>
        <v>7.3700000000002319</v>
      </c>
    </row>
    <row r="282" spans="1:18" x14ac:dyDescent="0.2">
      <c r="A282" s="5">
        <v>61758</v>
      </c>
      <c r="B282" s="6" t="str">
        <f>+VLOOKUP(A282,[1]Congest!$A$1:$C$65536,2,FALSE)</f>
        <v>HUD VL</v>
      </c>
      <c r="C282" s="6" t="str">
        <f>+VLOOKUP(A282,[1]Congest!$A$1:$C$65536,3,FALSE)</f>
        <v>HUD VL</v>
      </c>
      <c r="D282" s="5">
        <v>61761</v>
      </c>
      <c r="E282" s="6" t="str">
        <f>+VLOOKUP(D282,[1]Congest!$A$1:$C$65536,2,FALSE)</f>
        <v>N.Y.C.</v>
      </c>
      <c r="F282" s="6" t="str">
        <f>+VLOOKUP(D282,[1]Congest!$A$1:$C$65536,3,FALSE)</f>
        <v>N.Y.C.</v>
      </c>
      <c r="G282" s="5">
        <v>175</v>
      </c>
      <c r="I282" s="6">
        <v>8963.09</v>
      </c>
      <c r="L282" s="6">
        <f t="shared" si="11"/>
        <v>13427.029999999999</v>
      </c>
      <c r="M282" s="6">
        <f>+VLOOKUP($A282,[1]Congest!$A$1:$O$65536,10,FALSE)-+VLOOKUP($D282,[1]Congest!$A$1:$O$65536,10,FALSE)</f>
        <v>299.82000000000016</v>
      </c>
      <c r="N282" s="6">
        <f>+VLOOKUP($A282,[1]Congest!$A$1:$O$65536,11,FALSE)-+VLOOKUP($D282,[1]Congest!$A$1:$O$65536,11,FALSE)</f>
        <v>2953.24</v>
      </c>
      <c r="O282" s="6">
        <f>+VLOOKUP($A282,[1]Congest!$A$1:$O$65536,12,FALSE)-+VLOOKUP($D282,[1]Congest!$A$1:$O$65536,12,FALSE)</f>
        <v>506.03999999999905</v>
      </c>
      <c r="P282" s="6">
        <f>+VLOOKUP($A282,[1]Congest!$A$1:$O$65536,13,FALSE)-+VLOOKUP($D282,[1]Congest!$A$1:$O$65536,13,FALSE)</f>
        <v>1760.0399999999993</v>
      </c>
      <c r="Q282" s="6">
        <f>+VLOOKUP($A282,[1]Congest!$A$1:$O$65536,14,FALSE)-+VLOOKUP($D282,[1]Congest!$A$1:$O$65536,14,FALSE)</f>
        <v>2990.3399999999988</v>
      </c>
      <c r="R282" s="6">
        <f>+VLOOKUP($A282,[1]Congest!$A$1:$O$65536,15,FALSE)-+VLOOKUP($D282,[1]Congest!$A$1:$O$65536,15,FALSE)</f>
        <v>4917.550000000002</v>
      </c>
    </row>
    <row r="283" spans="1:18" x14ac:dyDescent="0.2">
      <c r="A283" s="5">
        <v>61759</v>
      </c>
      <c r="B283" s="6" t="str">
        <f>+VLOOKUP(A283,[1]Congest!$A$1:$C$65536,2,FALSE)</f>
        <v>MILLWD</v>
      </c>
      <c r="C283" s="6" t="str">
        <f>+VLOOKUP(A283,[1]Congest!$A$1:$C$65536,3,FALSE)</f>
        <v>MILLWD</v>
      </c>
      <c r="D283" s="5">
        <v>61760</v>
      </c>
      <c r="E283" s="6" t="str">
        <f>+VLOOKUP(D283,[1]Congest!$A$1:$C$65536,2,FALSE)</f>
        <v>DUNWOD</v>
      </c>
      <c r="F283" s="6" t="str">
        <f>+VLOOKUP(D283,[1]Congest!$A$1:$C$65536,3,FALSE)</f>
        <v>DUNWOD</v>
      </c>
      <c r="G283" s="5">
        <v>100</v>
      </c>
      <c r="I283" s="6">
        <v>19.39</v>
      </c>
      <c r="L283" s="6">
        <f t="shared" si="11"/>
        <v>782.7399999999991</v>
      </c>
      <c r="M283" s="6">
        <f>+VLOOKUP($A283,[1]Congest!$A$1:$O$65536,10,FALSE)-+VLOOKUP($D283,[1]Congest!$A$1:$O$65536,10,FALSE)</f>
        <v>25.480000000000018</v>
      </c>
      <c r="N283" s="6">
        <f>+VLOOKUP($A283,[1]Congest!$A$1:$O$65536,11,FALSE)-+VLOOKUP($D283,[1]Congest!$A$1:$O$65536,11,FALSE)</f>
        <v>373.43000000000029</v>
      </c>
      <c r="O283" s="6">
        <f>+VLOOKUP($A283,[1]Congest!$A$1:$O$65536,12,FALSE)-+VLOOKUP($D283,[1]Congest!$A$1:$O$65536,12,FALSE)</f>
        <v>35.219999999998436</v>
      </c>
      <c r="P283" s="6">
        <f>+VLOOKUP($A283,[1]Congest!$A$1:$O$65536,13,FALSE)-+VLOOKUP($D283,[1]Congest!$A$1:$O$65536,13,FALSE)</f>
        <v>24.379999999999882</v>
      </c>
      <c r="Q283" s="6">
        <f>+VLOOKUP($A283,[1]Congest!$A$1:$O$65536,14,FALSE)-+VLOOKUP($D283,[1]Congest!$A$1:$O$65536,14,FALSE)</f>
        <v>154.73000000000047</v>
      </c>
      <c r="R283" s="6">
        <f>+VLOOKUP($A283,[1]Congest!$A$1:$O$65536,15,FALSE)-+VLOOKUP($D283,[1]Congest!$A$1:$O$65536,15,FALSE)</f>
        <v>169.5</v>
      </c>
    </row>
    <row r="284" spans="1:18" x14ac:dyDescent="0.2">
      <c r="A284" s="5">
        <v>61761</v>
      </c>
      <c r="B284" s="6" t="str">
        <f>+VLOOKUP(A284,[1]Congest!$A$1:$C$65536,2,FALSE)</f>
        <v>N.Y.C.</v>
      </c>
      <c r="C284" s="6" t="str">
        <f>+VLOOKUP(A284,[1]Congest!$A$1:$C$65536,3,FALSE)</f>
        <v>N.Y.C.</v>
      </c>
      <c r="D284" s="5">
        <v>61752</v>
      </c>
      <c r="E284" s="6" t="str">
        <f>+VLOOKUP(D284,[1]Congest!$A$1:$C$65536,2,FALSE)</f>
        <v>WEST</v>
      </c>
      <c r="F284" s="6" t="str">
        <f>+VLOOKUP(D284,[1]Congest!$A$1:$C$65536,3,FALSE)</f>
        <v>WEST</v>
      </c>
      <c r="G284" s="5">
        <v>100</v>
      </c>
      <c r="I284" s="6">
        <v>-15314.09</v>
      </c>
      <c r="L284" s="6">
        <f t="shared" si="11"/>
        <v>-21658.149999999998</v>
      </c>
      <c r="M284" s="6">
        <f>+VLOOKUP($A284,[1]Congest!$A$1:$O$65536,10,FALSE)-+VLOOKUP($D284,[1]Congest!$A$1:$O$65536,10,FALSE)</f>
        <v>-2240.98</v>
      </c>
      <c r="N284" s="6">
        <f>+VLOOKUP($A284,[1]Congest!$A$1:$O$65536,11,FALSE)-+VLOOKUP($D284,[1]Congest!$A$1:$O$65536,11,FALSE)</f>
        <v>-3331.75</v>
      </c>
      <c r="O284" s="6">
        <f>+VLOOKUP($A284,[1]Congest!$A$1:$O$65536,12,FALSE)-+VLOOKUP($D284,[1]Congest!$A$1:$O$65536,12,FALSE)</f>
        <v>-2584.3399999999992</v>
      </c>
      <c r="P284" s="6">
        <f>+VLOOKUP($A284,[1]Congest!$A$1:$O$65536,13,FALSE)-+VLOOKUP($D284,[1]Congest!$A$1:$O$65536,13,FALSE)</f>
        <v>-3090.2399999999993</v>
      </c>
      <c r="Q284" s="6">
        <f>+VLOOKUP($A284,[1]Congest!$A$1:$O$65536,14,FALSE)-+VLOOKUP($D284,[1]Congest!$A$1:$O$65536,14,FALSE)</f>
        <v>-4967.66</v>
      </c>
      <c r="R284" s="6">
        <f>+VLOOKUP($A284,[1]Congest!$A$1:$O$65536,15,FALSE)-+VLOOKUP($D284,[1]Congest!$A$1:$O$65536,15,FALSE)</f>
        <v>-5443.1800000000012</v>
      </c>
    </row>
    <row r="285" spans="1:18" x14ac:dyDescent="0.2">
      <c r="A285" s="5">
        <v>61844</v>
      </c>
      <c r="B285" s="6" t="str">
        <f>+VLOOKUP(A285,[1]Congest!$A$1:$C$65536,2,FALSE)</f>
        <v>H Q</v>
      </c>
      <c r="C285" s="6" t="str">
        <f>+VLOOKUP(A285,[1]Congest!$A$1:$C$65536,3,FALSE)</f>
        <v>H Q</v>
      </c>
      <c r="D285" s="5">
        <v>23778</v>
      </c>
      <c r="E285" s="6" t="str">
        <f>+VLOOKUP(D285,[1]Congest!$A$1:$C$65536,2,FALSE)</f>
        <v>GLEN PARK____</v>
      </c>
      <c r="F285" s="6" t="str">
        <f>+VLOOKUP(D285,[1]Congest!$A$1:$C$65536,3,FALSE)</f>
        <v>MHK VL</v>
      </c>
      <c r="G285" s="5">
        <v>50</v>
      </c>
      <c r="I285" s="6">
        <v>248.64</v>
      </c>
      <c r="L285" s="6">
        <f t="shared" si="11"/>
        <v>1217.97</v>
      </c>
      <c r="M285" s="6">
        <f>+VLOOKUP($A285,[1]Congest!$A$1:$O$65536,10,FALSE)-+VLOOKUP($D285,[1]Congest!$A$1:$O$65536,10,FALSE)</f>
        <v>141.9</v>
      </c>
      <c r="N285" s="6">
        <f>+VLOOKUP($A285,[1]Congest!$A$1:$O$65536,11,FALSE)-+VLOOKUP($D285,[1]Congest!$A$1:$O$65536,11,FALSE)</f>
        <v>190.47000000000003</v>
      </c>
      <c r="O285" s="6">
        <f>+VLOOKUP($A285,[1]Congest!$A$1:$O$65536,12,FALSE)-+VLOOKUP($D285,[1]Congest!$A$1:$O$65536,12,FALSE)</f>
        <v>141.64000000000001</v>
      </c>
      <c r="P285" s="6">
        <f>+VLOOKUP($A285,[1]Congest!$A$1:$O$65536,13,FALSE)-+VLOOKUP($D285,[1]Congest!$A$1:$O$65536,13,FALSE)</f>
        <v>68.240000000000009</v>
      </c>
      <c r="Q285" s="6">
        <f>+VLOOKUP($A285,[1]Congest!$A$1:$O$65536,14,FALSE)-+VLOOKUP($D285,[1]Congest!$A$1:$O$65536,14,FALSE)</f>
        <v>384.69000000000005</v>
      </c>
      <c r="R285" s="6">
        <f>+VLOOKUP($A285,[1]Congest!$A$1:$O$65536,15,FALSE)-+VLOOKUP($D285,[1]Congest!$A$1:$O$65536,15,FALSE)</f>
        <v>291.03000000000003</v>
      </c>
    </row>
    <row r="286" spans="1:18" x14ac:dyDescent="0.2">
      <c r="A286" s="5">
        <v>61844</v>
      </c>
      <c r="B286" s="6" t="str">
        <f>+VLOOKUP(A286,[1]Congest!$A$1:$C$65536,2,FALSE)</f>
        <v>H Q</v>
      </c>
      <c r="C286" s="6" t="str">
        <f>+VLOOKUP(A286,[1]Congest!$A$1:$C$65536,3,FALSE)</f>
        <v>H Q</v>
      </c>
      <c r="D286" s="5">
        <v>24008</v>
      </c>
      <c r="E286" s="6" t="str">
        <f>+VLOOKUP(D286,[1]Congest!$A$1:$C$65536,2,FALSE)</f>
        <v>NYISO_LBMP_REFERENCE</v>
      </c>
      <c r="F286" s="6" t="str">
        <f>+VLOOKUP(D286,[1]Congest!$A$1:$C$65536,3,FALSE)</f>
        <v>MHK VL</v>
      </c>
      <c r="G286" s="5">
        <v>50</v>
      </c>
      <c r="I286" s="6">
        <v>88.81</v>
      </c>
      <c r="L286" s="6">
        <f t="shared" si="11"/>
        <v>850.26</v>
      </c>
      <c r="M286" s="6">
        <f>+VLOOKUP($A286,[1]Congest!$A$1:$O$65536,10,FALSE)-+VLOOKUP($D286,[1]Congest!$A$1:$O$65536,10,FALSE)</f>
        <v>63.15</v>
      </c>
      <c r="N286" s="6">
        <f>+VLOOKUP($A286,[1]Congest!$A$1:$O$65536,11,FALSE)-+VLOOKUP($D286,[1]Congest!$A$1:$O$65536,11,FALSE)</f>
        <v>137.68</v>
      </c>
      <c r="O286" s="6">
        <f>+VLOOKUP($A286,[1]Congest!$A$1:$O$65536,12,FALSE)-+VLOOKUP($D286,[1]Congest!$A$1:$O$65536,12,FALSE)</f>
        <v>37.059999999999981</v>
      </c>
      <c r="P286" s="6">
        <f>+VLOOKUP($A286,[1]Congest!$A$1:$O$65536,13,FALSE)-+VLOOKUP($D286,[1]Congest!$A$1:$O$65536,13,FALSE)</f>
        <v>5.0199999999999996</v>
      </c>
      <c r="Q286" s="6">
        <f>+VLOOKUP($A286,[1]Congest!$A$1:$O$65536,14,FALSE)-+VLOOKUP($D286,[1]Congest!$A$1:$O$65536,14,FALSE)</f>
        <v>319.54000000000002</v>
      </c>
      <c r="R286" s="6">
        <f>+VLOOKUP($A286,[1]Congest!$A$1:$O$65536,15,FALSE)-+VLOOKUP($D286,[1]Congest!$A$1:$O$65536,15,FALSE)</f>
        <v>287.81</v>
      </c>
    </row>
    <row r="287" spans="1:18" x14ac:dyDescent="0.2">
      <c r="A287" s="5">
        <v>61844</v>
      </c>
      <c r="B287" s="6" t="str">
        <f>+VLOOKUP(A287,[1]Congest!$A$1:$C$65536,2,FALSE)</f>
        <v>H Q</v>
      </c>
      <c r="C287" s="6" t="str">
        <f>+VLOOKUP(A287,[1]Congest!$A$1:$C$65536,3,FALSE)</f>
        <v>H Q</v>
      </c>
      <c r="D287" s="5">
        <v>24049</v>
      </c>
      <c r="E287" s="6" t="str">
        <f>+VLOOKUP(D287,[1]Congest!$A$1:$C$65536,2,FALSE)</f>
        <v>WEST CANADA___HYD</v>
      </c>
      <c r="F287" s="6" t="str">
        <f>+VLOOKUP(D287,[1]Congest!$A$1:$C$65536,3,FALSE)</f>
        <v>MHK VL</v>
      </c>
      <c r="G287" s="5">
        <v>10</v>
      </c>
      <c r="I287" s="6">
        <v>-69.290000000000006</v>
      </c>
      <c r="L287" s="6">
        <f t="shared" si="11"/>
        <v>641.69000000000005</v>
      </c>
      <c r="M287" s="6">
        <f>+VLOOKUP($A287,[1]Congest!$A$1:$O$65536,10,FALSE)-+VLOOKUP($D287,[1]Congest!$A$1:$O$65536,10,FALSE)</f>
        <v>1.7199999999999918</v>
      </c>
      <c r="N287" s="6">
        <f>+VLOOKUP($A287,[1]Congest!$A$1:$O$65536,11,FALSE)-+VLOOKUP($D287,[1]Congest!$A$1:$O$65536,11,FALSE)</f>
        <v>125.60000000000001</v>
      </c>
      <c r="O287" s="6">
        <f>+VLOOKUP($A287,[1]Congest!$A$1:$O$65536,12,FALSE)-+VLOOKUP($D287,[1]Congest!$A$1:$O$65536,12,FALSE)</f>
        <v>-7.2100000000000009</v>
      </c>
      <c r="P287" s="6">
        <f>+VLOOKUP($A287,[1]Congest!$A$1:$O$65536,13,FALSE)-+VLOOKUP($D287,[1]Congest!$A$1:$O$65536,13,FALSE)</f>
        <v>-33.03</v>
      </c>
      <c r="Q287" s="6">
        <f>+VLOOKUP($A287,[1]Congest!$A$1:$O$65536,14,FALSE)-+VLOOKUP($D287,[1]Congest!$A$1:$O$65536,14,FALSE)</f>
        <v>275.51</v>
      </c>
      <c r="R287" s="6">
        <f>+VLOOKUP($A287,[1]Congest!$A$1:$O$65536,15,FALSE)-+VLOOKUP($D287,[1]Congest!$A$1:$O$65536,15,FALSE)</f>
        <v>279.10000000000002</v>
      </c>
    </row>
    <row r="288" spans="1:18" x14ac:dyDescent="0.2">
      <c r="A288" s="5">
        <v>61847</v>
      </c>
      <c r="B288" s="6" t="str">
        <f>+VLOOKUP(A288,[1]Congest!$A$1:$C$65536,2,FALSE)</f>
        <v>PJM</v>
      </c>
      <c r="C288" s="6" t="str">
        <f>+VLOOKUP(A288,[1]Congest!$A$1:$C$65536,3,FALSE)</f>
        <v>PJM</v>
      </c>
      <c r="D288" s="5">
        <v>23533</v>
      </c>
      <c r="E288" s="6" t="str">
        <f>+VLOOKUP(D288,[1]Congest!$A$1:$C$65536,2,FALSE)</f>
        <v>RAVENSWOOD___1</v>
      </c>
      <c r="F288" s="6" t="str">
        <f>+VLOOKUP(D288,[1]Congest!$A$1:$C$65536,3,FALSE)</f>
        <v>N.Y.C.</v>
      </c>
      <c r="G288" s="5">
        <v>27</v>
      </c>
      <c r="I288" s="6">
        <v>17862.37</v>
      </c>
      <c r="L288" s="6">
        <f t="shared" si="11"/>
        <v>37368.25</v>
      </c>
      <c r="M288" s="6">
        <f>+VLOOKUP($A288,[1]Congest!$A$1:$O$65536,10,FALSE)-+VLOOKUP($D288,[1]Congest!$A$1:$O$65536,10,FALSE)</f>
        <v>8668.07</v>
      </c>
      <c r="N288" s="6">
        <f>+VLOOKUP($A288,[1]Congest!$A$1:$O$65536,11,FALSE)-+VLOOKUP($D288,[1]Congest!$A$1:$O$65536,11,FALSE)</f>
        <v>7917.8099999999995</v>
      </c>
      <c r="O288" s="6">
        <f>+VLOOKUP($A288,[1]Congest!$A$1:$O$65536,12,FALSE)-+VLOOKUP($D288,[1]Congest!$A$1:$O$65536,12,FALSE)</f>
        <v>3614.0399999999995</v>
      </c>
      <c r="P288" s="6">
        <f>+VLOOKUP($A288,[1]Congest!$A$1:$O$65536,13,FALSE)-+VLOOKUP($D288,[1]Congest!$A$1:$O$65536,13,FALSE)</f>
        <v>5712</v>
      </c>
      <c r="Q288" s="6">
        <f>+VLOOKUP($A288,[1]Congest!$A$1:$O$65536,14,FALSE)-+VLOOKUP($D288,[1]Congest!$A$1:$O$65536,14,FALSE)</f>
        <v>5063.71</v>
      </c>
      <c r="R288" s="6">
        <f>+VLOOKUP($A288,[1]Congest!$A$1:$O$65536,15,FALSE)-+VLOOKUP($D288,[1]Congest!$A$1:$O$65536,15,FALSE)</f>
        <v>6392.62</v>
      </c>
    </row>
    <row r="289" spans="1:18" x14ac:dyDescent="0.2">
      <c r="A289" s="5">
        <v>61847</v>
      </c>
      <c r="B289" s="6" t="str">
        <f>+VLOOKUP(A289,[1]Congest!$A$1:$C$65536,2,FALSE)</f>
        <v>PJM</v>
      </c>
      <c r="C289" s="6" t="str">
        <f>+VLOOKUP(A289,[1]Congest!$A$1:$C$65536,3,FALSE)</f>
        <v>PJM</v>
      </c>
      <c r="D289" s="5">
        <v>23564</v>
      </c>
      <c r="E289" s="6" t="str">
        <f>+VLOOKUP(D289,[1]Congest!$A$1:$C$65536,2,FALSE)</f>
        <v>DUNKIRK___2</v>
      </c>
      <c r="F289" s="6" t="str">
        <f>+VLOOKUP(D289,[1]Congest!$A$1:$C$65536,3,FALSE)</f>
        <v>WEST</v>
      </c>
      <c r="G289" s="5">
        <v>7</v>
      </c>
      <c r="I289" s="6">
        <v>500.31</v>
      </c>
      <c r="L289" s="6">
        <f t="shared" si="11"/>
        <v>8768.56</v>
      </c>
      <c r="M289" s="6">
        <f>+VLOOKUP($A289,[1]Congest!$A$1:$O$65536,10,FALSE)-+VLOOKUP($D289,[1]Congest!$A$1:$O$65536,10,FALSE)</f>
        <v>6078.5999999999995</v>
      </c>
      <c r="N289" s="6">
        <f>+VLOOKUP($A289,[1]Congest!$A$1:$O$65536,11,FALSE)-+VLOOKUP($D289,[1]Congest!$A$1:$O$65536,11,FALSE)</f>
        <v>1186.9900000000002</v>
      </c>
      <c r="O289" s="6">
        <f>+VLOOKUP($A289,[1]Congest!$A$1:$O$65536,12,FALSE)-+VLOOKUP($D289,[1]Congest!$A$1:$O$65536,12,FALSE)</f>
        <v>581.72999999999979</v>
      </c>
      <c r="P289" s="6">
        <f>+VLOOKUP($A289,[1]Congest!$A$1:$O$65536,13,FALSE)-+VLOOKUP($D289,[1]Congest!$A$1:$O$65536,13,FALSE)</f>
        <v>797.11999999999989</v>
      </c>
      <c r="Q289" s="6">
        <f>+VLOOKUP($A289,[1]Congest!$A$1:$O$65536,14,FALSE)-+VLOOKUP($D289,[1]Congest!$A$1:$O$65536,14,FALSE)</f>
        <v>52.509999999999991</v>
      </c>
      <c r="R289" s="6">
        <f>+VLOOKUP($A289,[1]Congest!$A$1:$O$65536,15,FALSE)-+VLOOKUP($D289,[1]Congest!$A$1:$O$65536,15,FALSE)</f>
        <v>71.609999999999985</v>
      </c>
    </row>
    <row r="290" spans="1:18" x14ac:dyDescent="0.2">
      <c r="A290" s="5">
        <v>61847</v>
      </c>
      <c r="B290" s="6" t="str">
        <f>+VLOOKUP(A290,[1]Congest!$A$1:$C$65536,2,FALSE)</f>
        <v>PJM</v>
      </c>
      <c r="C290" s="6" t="str">
        <f>+VLOOKUP(A290,[1]Congest!$A$1:$C$65536,3,FALSE)</f>
        <v>PJM</v>
      </c>
      <c r="D290" s="5">
        <v>23901</v>
      </c>
      <c r="E290" s="6" t="str">
        <f>+VLOOKUP(D290,[1]Congest!$A$1:$C$65536,2,FALSE)</f>
        <v>NORTHERN_CONS_POWER</v>
      </c>
      <c r="F290" s="6" t="str">
        <f>+VLOOKUP(D290,[1]Congest!$A$1:$C$65536,3,FALSE)</f>
        <v>WEST</v>
      </c>
      <c r="G290" s="5">
        <v>8</v>
      </c>
      <c r="I290" s="6">
        <v>500</v>
      </c>
      <c r="L290" s="6">
        <f t="shared" si="11"/>
        <v>9002.1299999999992</v>
      </c>
      <c r="M290" s="6">
        <f>+VLOOKUP($A290,[1]Congest!$A$1:$O$65536,10,FALSE)-+VLOOKUP($D290,[1]Congest!$A$1:$O$65536,10,FALSE)</f>
        <v>6133.9599999999991</v>
      </c>
      <c r="N290" s="6">
        <f>+VLOOKUP($A290,[1]Congest!$A$1:$O$65536,11,FALSE)-+VLOOKUP($D290,[1]Congest!$A$1:$O$65536,11,FALSE)</f>
        <v>1194.0300000000002</v>
      </c>
      <c r="O290" s="6">
        <f>+VLOOKUP($A290,[1]Congest!$A$1:$O$65536,12,FALSE)-+VLOOKUP($D290,[1]Congest!$A$1:$O$65536,12,FALSE)</f>
        <v>650.0899999999998</v>
      </c>
      <c r="P290" s="6">
        <f>+VLOOKUP($A290,[1]Congest!$A$1:$O$65536,13,FALSE)-+VLOOKUP($D290,[1]Congest!$A$1:$O$65536,13,FALSE)</f>
        <v>837.17000000000007</v>
      </c>
      <c r="Q290" s="6">
        <f>+VLOOKUP($A290,[1]Congest!$A$1:$O$65536,14,FALSE)-+VLOOKUP($D290,[1]Congest!$A$1:$O$65536,14,FALSE)</f>
        <v>101.91999999999996</v>
      </c>
      <c r="R290" s="6">
        <f>+VLOOKUP($A290,[1]Congest!$A$1:$O$65536,15,FALSE)-+VLOOKUP($D290,[1]Congest!$A$1:$O$65536,15,FALSE)</f>
        <v>84.960000000000008</v>
      </c>
    </row>
    <row r="291" spans="1:18" x14ac:dyDescent="0.2">
      <c r="A291" s="5">
        <v>61847</v>
      </c>
      <c r="B291" s="6" t="str">
        <f>+VLOOKUP(A291,[1]Congest!$A$1:$C$65536,2,FALSE)</f>
        <v>PJM</v>
      </c>
      <c r="C291" s="6" t="str">
        <f>+VLOOKUP(A291,[1]Congest!$A$1:$C$65536,3,FALSE)</f>
        <v>PJM</v>
      </c>
      <c r="D291" s="5">
        <v>23982</v>
      </c>
      <c r="E291" s="6" t="str">
        <f>+VLOOKUP(D291,[1]Congest!$A$1:$C$65536,2,FALSE)</f>
        <v>INDECK___OLEAN</v>
      </c>
      <c r="F291" s="6" t="str">
        <f>+VLOOKUP(D291,[1]Congest!$A$1:$C$65536,3,FALSE)</f>
        <v>WEST</v>
      </c>
      <c r="G291" s="5">
        <v>7</v>
      </c>
      <c r="I291" s="6">
        <v>553.89</v>
      </c>
      <c r="L291" s="6">
        <f t="shared" si="11"/>
        <v>8742.3499999999985</v>
      </c>
      <c r="M291" s="6">
        <f>+VLOOKUP($A291,[1]Congest!$A$1:$O$65536,10,FALSE)-+VLOOKUP($D291,[1]Congest!$A$1:$O$65536,10,FALSE)</f>
        <v>6072.5699999999988</v>
      </c>
      <c r="N291" s="6">
        <f>+VLOOKUP($A291,[1]Congest!$A$1:$O$65536,11,FALSE)-+VLOOKUP($D291,[1]Congest!$A$1:$O$65536,11,FALSE)</f>
        <v>1185.5800000000002</v>
      </c>
      <c r="O291" s="6">
        <f>+VLOOKUP($A291,[1]Congest!$A$1:$O$65536,12,FALSE)-+VLOOKUP($D291,[1]Congest!$A$1:$O$65536,12,FALSE)</f>
        <v>577.08999999999992</v>
      </c>
      <c r="P291" s="6">
        <f>+VLOOKUP($A291,[1]Congest!$A$1:$O$65536,13,FALSE)-+VLOOKUP($D291,[1]Congest!$A$1:$O$65536,13,FALSE)</f>
        <v>791.72</v>
      </c>
      <c r="Q291" s="6">
        <f>+VLOOKUP($A291,[1]Congest!$A$1:$O$65536,14,FALSE)-+VLOOKUP($D291,[1]Congest!$A$1:$O$65536,14,FALSE)</f>
        <v>45.729999999999961</v>
      </c>
      <c r="R291" s="6">
        <f>+VLOOKUP($A291,[1]Congest!$A$1:$O$65536,15,FALSE)-+VLOOKUP($D291,[1]Congest!$A$1:$O$65536,15,FALSE)</f>
        <v>69.659999999999982</v>
      </c>
    </row>
    <row r="292" spans="1:18" x14ac:dyDescent="0.2">
      <c r="A292" s="5">
        <v>61847</v>
      </c>
      <c r="B292" s="6" t="str">
        <f>+VLOOKUP(A292,[1]Congest!$A$1:$C$65536,2,FALSE)</f>
        <v>PJM</v>
      </c>
      <c r="C292" s="6" t="str">
        <f>+VLOOKUP(A292,[1]Congest!$A$1:$C$65536,3,FALSE)</f>
        <v>PJM</v>
      </c>
      <c r="D292" s="5">
        <v>61752</v>
      </c>
      <c r="E292" s="6" t="str">
        <f>+VLOOKUP(D292,[1]Congest!$A$1:$C$65536,2,FALSE)</f>
        <v>WEST</v>
      </c>
      <c r="F292" s="6" t="str">
        <f>+VLOOKUP(D292,[1]Congest!$A$1:$C$65536,3,FALSE)</f>
        <v>WEST</v>
      </c>
      <c r="G292" s="5">
        <v>50</v>
      </c>
      <c r="I292" s="6">
        <v>355.33</v>
      </c>
      <c r="L292" s="6">
        <f t="shared" si="11"/>
        <v>8574.7299999999977</v>
      </c>
      <c r="M292" s="6">
        <f>+VLOOKUP($A292,[1]Congest!$A$1:$O$65536,10,FALSE)-+VLOOKUP($D292,[1]Congest!$A$1:$O$65536,10,FALSE)</f>
        <v>6032.3099999999995</v>
      </c>
      <c r="N292" s="6">
        <f>+VLOOKUP($A292,[1]Congest!$A$1:$O$65536,11,FALSE)-+VLOOKUP($D292,[1]Congest!$A$1:$O$65536,11,FALSE)</f>
        <v>1181.0000000000002</v>
      </c>
      <c r="O292" s="6">
        <f>+VLOOKUP($A292,[1]Congest!$A$1:$O$65536,12,FALSE)-+VLOOKUP($D292,[1]Congest!$A$1:$O$65536,12,FALSE)</f>
        <v>525.5</v>
      </c>
      <c r="P292" s="6">
        <f>+VLOOKUP($A292,[1]Congest!$A$1:$O$65536,13,FALSE)-+VLOOKUP($D292,[1]Congest!$A$1:$O$65536,13,FALSE)</f>
        <v>765.04</v>
      </c>
      <c r="Q292" s="6">
        <f>+VLOOKUP($A292,[1]Congest!$A$1:$O$65536,14,FALSE)-+VLOOKUP($D292,[1]Congest!$A$1:$O$65536,14,FALSE)</f>
        <v>10.149999999999977</v>
      </c>
      <c r="R292" s="6">
        <f>+VLOOKUP($A292,[1]Congest!$A$1:$O$65536,15,FALSE)-+VLOOKUP($D292,[1]Congest!$A$1:$O$65536,15,FALSE)</f>
        <v>60.729999999999976</v>
      </c>
    </row>
    <row r="293" spans="1:18" x14ac:dyDescent="0.2">
      <c r="B293" s="6"/>
      <c r="C293" s="6"/>
      <c r="E293" s="6"/>
      <c r="F293" s="6"/>
      <c r="I293" s="6"/>
      <c r="L293" s="6"/>
      <c r="M293" s="6"/>
      <c r="N293" s="6"/>
      <c r="O293" s="6"/>
      <c r="P293" s="6"/>
      <c r="Q293" s="6"/>
      <c r="R293" s="6"/>
    </row>
    <row r="294" spans="1:18" x14ac:dyDescent="0.2">
      <c r="A294" s="19" t="s">
        <v>9</v>
      </c>
      <c r="G294" s="18"/>
      <c r="H294" s="6"/>
      <c r="I294" s="6"/>
      <c r="J294" s="6"/>
    </row>
    <row r="295" spans="1:18" s="19" customFormat="1" x14ac:dyDescent="0.2">
      <c r="A295" s="19" t="s">
        <v>0</v>
      </c>
      <c r="B295" s="13"/>
      <c r="C295" s="13"/>
      <c r="D295" s="19" t="s">
        <v>1</v>
      </c>
      <c r="E295" s="13"/>
      <c r="F295" s="13"/>
      <c r="G295" s="19" t="s">
        <v>2</v>
      </c>
      <c r="H295" s="13"/>
      <c r="I295" s="13" t="s">
        <v>4</v>
      </c>
      <c r="J295" s="13"/>
      <c r="K295" s="20"/>
      <c r="L295" s="13" t="s">
        <v>7</v>
      </c>
    </row>
    <row r="296" spans="1:18" x14ac:dyDescent="0.2">
      <c r="A296" s="5">
        <v>23513</v>
      </c>
      <c r="B296" s="6" t="str">
        <f>+VLOOKUP(A296,[1]Congest!$A$1:$C$65536,2,FALSE)</f>
        <v>ARTHUR_KILL_3</v>
      </c>
      <c r="C296" s="6" t="str">
        <f>+VLOOKUP(A296,[1]Congest!$A$1:$C$65536,3,FALSE)</f>
        <v>N.Y.C.</v>
      </c>
      <c r="D296" s="5">
        <v>23519</v>
      </c>
      <c r="E296" s="6" t="str">
        <f>+VLOOKUP(D296,[1]Congest!$A$1:$C$65536,2,FALSE)</f>
        <v>POLETTI____</v>
      </c>
      <c r="F296" s="6" t="str">
        <f>+VLOOKUP(D296,[1]Congest!$A$1:$C$65536,3,FALSE)</f>
        <v>N.Y.C.</v>
      </c>
      <c r="G296" s="5">
        <v>20</v>
      </c>
      <c r="I296" s="6">
        <v>-1405.3</v>
      </c>
      <c r="L296" s="6">
        <f>+SUM(M296:R296)</f>
        <v>444.74000000000115</v>
      </c>
      <c r="M296" s="6">
        <f>+VLOOKUP($A296,[1]Congest!$A$1:$O$65536,10,FALSE)-+VLOOKUP($D296,[1]Congest!$A$1:$O$65536,10,FALSE)</f>
        <v>-4.9999999999727152E-2</v>
      </c>
      <c r="N296" s="6">
        <f>+VLOOKUP($A296,[1]Congest!$A$1:$O$65536,11,FALSE)-+VLOOKUP($D296,[1]Congest!$A$1:$O$65536,11,FALSE)</f>
        <v>-0.17000000000007276</v>
      </c>
      <c r="O296" s="6">
        <f>+VLOOKUP($A296,[1]Congest!$A$1:$O$65536,12,FALSE)-+VLOOKUP($D296,[1]Congest!$A$1:$O$65536,12,FALSE)</f>
        <v>-0.6500000000005457</v>
      </c>
      <c r="P296" s="6">
        <f>+VLOOKUP($A296,[1]Congest!$A$1:$O$65536,13,FALSE)-+VLOOKUP($D296,[1]Congest!$A$1:$O$65536,13,FALSE)</f>
        <v>-151.22999999999956</v>
      </c>
      <c r="Q296" s="6">
        <f>+VLOOKUP($A296,[1]Congest!$A$1:$O$65536,14,FALSE)-+VLOOKUP($D296,[1]Congest!$A$1:$O$65536,14,FALSE)</f>
        <v>17.240000000000691</v>
      </c>
      <c r="R296" s="6">
        <f>+VLOOKUP($A296,[1]Congest!$A$1:$O$65536,15,FALSE)-+VLOOKUP($D296,[1]Congest!$A$1:$O$65536,15,FALSE)</f>
        <v>579.60000000000036</v>
      </c>
    </row>
    <row r="297" spans="1:18" x14ac:dyDescent="0.2">
      <c r="A297" s="5">
        <v>23513</v>
      </c>
      <c r="B297" s="6" t="str">
        <f>+VLOOKUP(A297,[1]Congest!$A$1:$C$65536,2,FALSE)</f>
        <v>ARTHUR_KILL_3</v>
      </c>
      <c r="C297" s="6" t="str">
        <f>+VLOOKUP(A297,[1]Congest!$A$1:$C$65536,3,FALSE)</f>
        <v>N.Y.C.</v>
      </c>
      <c r="D297" s="5">
        <v>23535</v>
      </c>
      <c r="E297" s="6" t="str">
        <f>+VLOOKUP(D297,[1]Congest!$A$1:$C$65536,2,FALSE)</f>
        <v>RAVENSWOOD___3</v>
      </c>
      <c r="F297" s="6" t="str">
        <f>+VLOOKUP(D297,[1]Congest!$A$1:$C$65536,3,FALSE)</f>
        <v>N.Y.C.</v>
      </c>
      <c r="G297" s="5">
        <v>7</v>
      </c>
      <c r="I297" s="6">
        <v>-50</v>
      </c>
      <c r="L297" s="6">
        <f t="shared" ref="L297:L336" si="12">+SUM(M297:R297)</f>
        <v>-1842.459999999998</v>
      </c>
      <c r="M297" s="6">
        <f>+VLOOKUP($A297,[1]Congest!$A$1:$O$65536,10,FALSE)-+VLOOKUP($D297,[1]Congest!$A$1:$O$65536,10,FALSE)</f>
        <v>-3.8400000000001455</v>
      </c>
      <c r="N297" s="6">
        <f>+VLOOKUP($A297,[1]Congest!$A$1:$O$65536,11,FALSE)-+VLOOKUP($D297,[1]Congest!$A$1:$O$65536,11,FALSE)</f>
        <v>-60.870000000000118</v>
      </c>
      <c r="O297" s="6">
        <f>+VLOOKUP($A297,[1]Congest!$A$1:$O$65536,12,FALSE)-+VLOOKUP($D297,[1]Congest!$A$1:$O$65536,12,FALSE)</f>
        <v>-1290.2200000000007</v>
      </c>
      <c r="P297" s="6">
        <f>+VLOOKUP($A297,[1]Congest!$A$1:$O$65536,13,FALSE)-+VLOOKUP($D297,[1]Congest!$A$1:$O$65536,13,FALSE)</f>
        <v>-75.639999999999418</v>
      </c>
      <c r="Q297" s="6">
        <f>+VLOOKUP($A297,[1]Congest!$A$1:$O$65536,14,FALSE)-+VLOOKUP($D297,[1]Congest!$A$1:$O$65536,14,FALSE)</f>
        <v>-68.459999999997308</v>
      </c>
      <c r="R297" s="6">
        <f>+VLOOKUP($A297,[1]Congest!$A$1:$O$65536,15,FALSE)-+VLOOKUP($D297,[1]Congest!$A$1:$O$65536,15,FALSE)</f>
        <v>-343.43000000000029</v>
      </c>
    </row>
    <row r="298" spans="1:18" x14ac:dyDescent="0.2">
      <c r="A298" s="5">
        <v>23513</v>
      </c>
      <c r="B298" s="6" t="str">
        <f>+VLOOKUP(A298,[1]Congest!$A$1:$C$65536,2,FALSE)</f>
        <v>ARTHUR_KILL_3</v>
      </c>
      <c r="C298" s="6" t="str">
        <f>+VLOOKUP(A298,[1]Congest!$A$1:$C$65536,3,FALSE)</f>
        <v>N.Y.C.</v>
      </c>
      <c r="D298" s="5">
        <v>23660</v>
      </c>
      <c r="E298" s="6" t="str">
        <f>+VLOOKUP(D298,[1]Congest!$A$1:$C$65536,2,FALSE)</f>
        <v>EAST RIVER___6</v>
      </c>
      <c r="F298" s="6" t="str">
        <f>+VLOOKUP(D298,[1]Congest!$A$1:$C$65536,3,FALSE)</f>
        <v>N.Y.C.</v>
      </c>
      <c r="G298" s="5">
        <v>11</v>
      </c>
      <c r="I298" s="6">
        <v>50</v>
      </c>
      <c r="L298" s="6">
        <f t="shared" si="12"/>
        <v>457.8400000000006</v>
      </c>
      <c r="M298" s="6">
        <f>+VLOOKUP($A298,[1]Congest!$A$1:$O$65536,10,FALSE)-+VLOOKUP($D298,[1]Congest!$A$1:$O$65536,10,FALSE)</f>
        <v>-4.9999999999727152E-2</v>
      </c>
      <c r="N298" s="6">
        <f>+VLOOKUP($A298,[1]Congest!$A$1:$O$65536,11,FALSE)-+VLOOKUP($D298,[1]Congest!$A$1:$O$65536,11,FALSE)</f>
        <v>0.15999999999985448</v>
      </c>
      <c r="O298" s="6">
        <f>+VLOOKUP($A298,[1]Congest!$A$1:$O$65536,12,FALSE)-+VLOOKUP($D298,[1]Congest!$A$1:$O$65536,12,FALSE)</f>
        <v>-1.0900000000001455</v>
      </c>
      <c r="P298" s="6">
        <f>+VLOOKUP($A298,[1]Congest!$A$1:$O$65536,13,FALSE)-+VLOOKUP($D298,[1]Congest!$A$1:$O$65536,13,FALSE)</f>
        <v>-160.03999999999996</v>
      </c>
      <c r="Q298" s="6">
        <f>+VLOOKUP($A298,[1]Congest!$A$1:$O$65536,14,FALSE)-+VLOOKUP($D298,[1]Congest!$A$1:$O$65536,14,FALSE)</f>
        <v>17.240000000000691</v>
      </c>
      <c r="R298" s="6">
        <f>+VLOOKUP($A298,[1]Congest!$A$1:$O$65536,15,FALSE)-+VLOOKUP($D298,[1]Congest!$A$1:$O$65536,15,FALSE)</f>
        <v>601.61999999999989</v>
      </c>
    </row>
    <row r="299" spans="1:18" x14ac:dyDescent="0.2">
      <c r="A299" s="5">
        <v>23513</v>
      </c>
      <c r="B299" s="6" t="str">
        <f>+VLOOKUP(A299,[1]Congest!$A$1:$C$65536,2,FALSE)</f>
        <v>ARTHUR_KILL_3</v>
      </c>
      <c r="C299" s="6" t="str">
        <f>+VLOOKUP(A299,[1]Congest!$A$1:$C$65536,3,FALSE)</f>
        <v>N.Y.C.</v>
      </c>
      <c r="D299" s="5">
        <v>23786</v>
      </c>
      <c r="E299" s="6" t="str">
        <f>+VLOOKUP(D299,[1]Congest!$A$1:$C$65536,2,FALSE)</f>
        <v>LINDEN COGEN____</v>
      </c>
      <c r="F299" s="6" t="str">
        <f>+VLOOKUP(D299,[1]Congest!$A$1:$C$65536,3,FALSE)</f>
        <v>N.Y.C.</v>
      </c>
      <c r="G299" s="5">
        <v>2</v>
      </c>
      <c r="I299" s="6">
        <v>-1557.96</v>
      </c>
      <c r="L299" s="6">
        <f t="shared" si="12"/>
        <v>-194.27000000000089</v>
      </c>
      <c r="M299" s="6">
        <f>+VLOOKUP($A299,[1]Congest!$A$1:$O$65536,10,FALSE)-+VLOOKUP($D299,[1]Congest!$A$1:$O$65536,10,FALSE)</f>
        <v>0</v>
      </c>
      <c r="N299" s="6">
        <f>+VLOOKUP($A299,[1]Congest!$A$1:$O$65536,11,FALSE)-+VLOOKUP($D299,[1]Congest!$A$1:$O$65536,11,FALSE)</f>
        <v>0</v>
      </c>
      <c r="O299" s="6">
        <f>+VLOOKUP($A299,[1]Congest!$A$1:$O$65536,12,FALSE)-+VLOOKUP($D299,[1]Congest!$A$1:$O$65536,12,FALSE)</f>
        <v>0</v>
      </c>
      <c r="P299" s="6">
        <f>+VLOOKUP($A299,[1]Congest!$A$1:$O$65536,13,FALSE)-+VLOOKUP($D299,[1]Congest!$A$1:$O$65536,13,FALSE)</f>
        <v>-155.42999999999984</v>
      </c>
      <c r="Q299" s="6">
        <f>+VLOOKUP($A299,[1]Congest!$A$1:$O$65536,14,FALSE)-+VLOOKUP($D299,[1]Congest!$A$1:$O$65536,14,FALSE)</f>
        <v>15.460000000000036</v>
      </c>
      <c r="R299" s="6">
        <f>+VLOOKUP($A299,[1]Congest!$A$1:$O$65536,15,FALSE)-+VLOOKUP($D299,[1]Congest!$A$1:$O$65536,15,FALSE)</f>
        <v>-54.300000000001091</v>
      </c>
    </row>
    <row r="300" spans="1:18" x14ac:dyDescent="0.2">
      <c r="A300" s="5">
        <v>23513</v>
      </c>
      <c r="B300" s="6" t="str">
        <f>+VLOOKUP(A300,[1]Congest!$A$1:$C$65536,2,FALSE)</f>
        <v>ARTHUR_KILL_3</v>
      </c>
      <c r="C300" s="6" t="str">
        <f>+VLOOKUP(A300,[1]Congest!$A$1:$C$65536,3,FALSE)</f>
        <v>N.Y.C.</v>
      </c>
      <c r="D300" s="5">
        <v>23810</v>
      </c>
      <c r="E300" s="6" t="str">
        <f>+VLOOKUP(D300,[1]Congest!$A$1:$C$65536,2,FALSE)</f>
        <v>HUDSON AVE_GT_3</v>
      </c>
      <c r="F300" s="6" t="str">
        <f>+VLOOKUP(D300,[1]Congest!$A$1:$C$65536,3,FALSE)</f>
        <v>N.Y.C.</v>
      </c>
      <c r="G300" s="5">
        <v>10</v>
      </c>
      <c r="I300" s="6">
        <v>-1312.2</v>
      </c>
      <c r="L300" s="6">
        <f t="shared" si="12"/>
        <v>-751.31000000000085</v>
      </c>
      <c r="M300" s="6">
        <f>+VLOOKUP($A300,[1]Congest!$A$1:$O$65536,10,FALSE)-+VLOOKUP($D300,[1]Congest!$A$1:$O$65536,10,FALSE)</f>
        <v>0</v>
      </c>
      <c r="N300" s="6">
        <f>+VLOOKUP($A300,[1]Congest!$A$1:$O$65536,11,FALSE)-+VLOOKUP($D300,[1]Congest!$A$1:$O$65536,11,FALSE)</f>
        <v>0</v>
      </c>
      <c r="O300" s="6">
        <f>+VLOOKUP($A300,[1]Congest!$A$1:$O$65536,12,FALSE)-+VLOOKUP($D300,[1]Congest!$A$1:$O$65536,12,FALSE)</f>
        <v>0</v>
      </c>
      <c r="P300" s="6">
        <f>+VLOOKUP($A300,[1]Congest!$A$1:$O$65536,13,FALSE)-+VLOOKUP($D300,[1]Congest!$A$1:$O$65536,13,FALSE)</f>
        <v>-150.74999999999955</v>
      </c>
      <c r="Q300" s="6">
        <f>+VLOOKUP($A300,[1]Congest!$A$1:$O$65536,14,FALSE)-+VLOOKUP($D300,[1]Congest!$A$1:$O$65536,14,FALSE)</f>
        <v>15.460000000000036</v>
      </c>
      <c r="R300" s="6">
        <f>+VLOOKUP($A300,[1]Congest!$A$1:$O$65536,15,FALSE)-+VLOOKUP($D300,[1]Congest!$A$1:$O$65536,15,FALSE)</f>
        <v>-616.02000000000135</v>
      </c>
    </row>
    <row r="301" spans="1:18" x14ac:dyDescent="0.2">
      <c r="A301" s="5">
        <v>23517</v>
      </c>
      <c r="B301" s="6" t="str">
        <f>+VLOOKUP(A301,[1]Congest!$A$1:$C$65536,2,FALSE)</f>
        <v>ASTORIA___4</v>
      </c>
      <c r="C301" s="6" t="str">
        <f>+VLOOKUP(A301,[1]Congest!$A$1:$C$65536,3,FALSE)</f>
        <v>N.Y.C.</v>
      </c>
      <c r="D301" s="5">
        <v>23512</v>
      </c>
      <c r="E301" s="6" t="str">
        <f>+VLOOKUP(D301,[1]Congest!$A$1:$C$65536,2,FALSE)</f>
        <v>ARTHUR_KILL_2</v>
      </c>
      <c r="F301" s="6" t="str">
        <f>+VLOOKUP(D301,[1]Congest!$A$1:$C$65536,3,FALSE)</f>
        <v>N.Y.C.</v>
      </c>
      <c r="G301" s="5">
        <v>13</v>
      </c>
      <c r="I301" s="6">
        <v>0</v>
      </c>
      <c r="L301" s="6">
        <f t="shared" si="12"/>
        <v>701.46000000000095</v>
      </c>
      <c r="M301" s="6">
        <f>+VLOOKUP($A301,[1]Congest!$A$1:$O$65536,10,FALSE)-+VLOOKUP($D301,[1]Congest!$A$1:$O$65536,10,FALSE)</f>
        <v>38.770000000000437</v>
      </c>
      <c r="N301" s="6">
        <f>+VLOOKUP($A301,[1]Congest!$A$1:$O$65536,11,FALSE)-+VLOOKUP($D301,[1]Congest!$A$1:$O$65536,11,FALSE)</f>
        <v>0</v>
      </c>
      <c r="O301" s="6">
        <f>+VLOOKUP($A301,[1]Congest!$A$1:$O$65536,12,FALSE)-+VLOOKUP($D301,[1]Congest!$A$1:$O$65536,12,FALSE)</f>
        <v>45.770000000000437</v>
      </c>
      <c r="P301" s="6">
        <f>+VLOOKUP($A301,[1]Congest!$A$1:$O$65536,13,FALSE)-+VLOOKUP($D301,[1]Congest!$A$1:$O$65536,13,FALSE)</f>
        <v>616.92000000000007</v>
      </c>
      <c r="Q301" s="6">
        <f>+VLOOKUP($A301,[1]Congest!$A$1:$O$65536,14,FALSE)-+VLOOKUP($D301,[1]Congest!$A$1:$O$65536,14,FALSE)</f>
        <v>0</v>
      </c>
      <c r="R301" s="6">
        <f>+VLOOKUP($A301,[1]Congest!$A$1:$O$65536,15,FALSE)-+VLOOKUP($D301,[1]Congest!$A$1:$O$65536,15,FALSE)</f>
        <v>0</v>
      </c>
    </row>
    <row r="302" spans="1:18" x14ac:dyDescent="0.2">
      <c r="A302" s="5">
        <v>23518</v>
      </c>
      <c r="B302" s="6" t="str">
        <f>+VLOOKUP(A302,[1]Congest!$A$1:$C$65536,2,FALSE)</f>
        <v>ASTORIA___5</v>
      </c>
      <c r="C302" s="6" t="str">
        <f>+VLOOKUP(A302,[1]Congest!$A$1:$C$65536,3,FALSE)</f>
        <v>N.Y.C.</v>
      </c>
      <c r="D302" s="5">
        <v>23512</v>
      </c>
      <c r="E302" s="6" t="str">
        <f>+VLOOKUP(D302,[1]Congest!$A$1:$C$65536,2,FALSE)</f>
        <v>ARTHUR_KILL_2</v>
      </c>
      <c r="F302" s="6" t="str">
        <f>+VLOOKUP(D302,[1]Congest!$A$1:$C$65536,3,FALSE)</f>
        <v>N.Y.C.</v>
      </c>
      <c r="G302" s="5">
        <v>10</v>
      </c>
      <c r="I302" s="6">
        <v>100</v>
      </c>
      <c r="L302" s="6">
        <f t="shared" si="12"/>
        <v>1463.2900000000009</v>
      </c>
      <c r="M302" s="6">
        <f>+VLOOKUP($A302,[1]Congest!$A$1:$O$65536,10,FALSE)-+VLOOKUP($D302,[1]Congest!$A$1:$O$65536,10,FALSE)</f>
        <v>38.770000000000437</v>
      </c>
      <c r="N302" s="6">
        <f>+VLOOKUP($A302,[1]Congest!$A$1:$O$65536,11,FALSE)-+VLOOKUP($D302,[1]Congest!$A$1:$O$65536,11,FALSE)</f>
        <v>699.89999999999964</v>
      </c>
      <c r="O302" s="6">
        <f>+VLOOKUP($A302,[1]Congest!$A$1:$O$65536,12,FALSE)-+VLOOKUP($D302,[1]Congest!$A$1:$O$65536,12,FALSE)</f>
        <v>52.770000000000437</v>
      </c>
      <c r="P302" s="6">
        <f>+VLOOKUP($A302,[1]Congest!$A$1:$O$65536,13,FALSE)-+VLOOKUP($D302,[1]Congest!$A$1:$O$65536,13,FALSE)</f>
        <v>616.92000000000007</v>
      </c>
      <c r="Q302" s="6">
        <f>+VLOOKUP($A302,[1]Congest!$A$1:$O$65536,14,FALSE)-+VLOOKUP($D302,[1]Congest!$A$1:$O$65536,14,FALSE)</f>
        <v>54.930000000000291</v>
      </c>
      <c r="R302" s="6">
        <f>+VLOOKUP($A302,[1]Congest!$A$1:$O$65536,15,FALSE)-+VLOOKUP($D302,[1]Congest!$A$1:$O$65536,15,FALSE)</f>
        <v>0</v>
      </c>
    </row>
    <row r="303" spans="1:18" x14ac:dyDescent="0.2">
      <c r="A303" s="5">
        <v>23518</v>
      </c>
      <c r="B303" s="6" t="str">
        <f>+VLOOKUP(A303,[1]Congest!$A$1:$C$65536,2,FALSE)</f>
        <v>ASTORIA___5</v>
      </c>
      <c r="C303" s="6" t="str">
        <f>+VLOOKUP(A303,[1]Congest!$A$1:$C$65536,3,FALSE)</f>
        <v>N.Y.C.</v>
      </c>
      <c r="D303" s="5">
        <v>23517</v>
      </c>
      <c r="E303" s="6" t="str">
        <f>+VLOOKUP(D303,[1]Congest!$A$1:$C$65536,2,FALSE)</f>
        <v>ASTORIA___4</v>
      </c>
      <c r="F303" s="6" t="str">
        <f>+VLOOKUP(D303,[1]Congest!$A$1:$C$65536,3,FALSE)</f>
        <v>N.Y.C.</v>
      </c>
      <c r="G303" s="5">
        <v>6</v>
      </c>
      <c r="I303" s="6">
        <v>100</v>
      </c>
      <c r="L303" s="6">
        <f t="shared" si="12"/>
        <v>761.82999999999993</v>
      </c>
      <c r="M303" s="6">
        <f>+VLOOKUP($A303,[1]Congest!$A$1:$O$65536,10,FALSE)-+VLOOKUP($D303,[1]Congest!$A$1:$O$65536,10,FALSE)</f>
        <v>0</v>
      </c>
      <c r="N303" s="6">
        <f>+VLOOKUP($A303,[1]Congest!$A$1:$O$65536,11,FALSE)-+VLOOKUP($D303,[1]Congest!$A$1:$O$65536,11,FALSE)</f>
        <v>699.89999999999964</v>
      </c>
      <c r="O303" s="6">
        <f>+VLOOKUP($A303,[1]Congest!$A$1:$O$65536,12,FALSE)-+VLOOKUP($D303,[1]Congest!$A$1:$O$65536,12,FALSE)</f>
        <v>7</v>
      </c>
      <c r="P303" s="6">
        <f>+VLOOKUP($A303,[1]Congest!$A$1:$O$65536,13,FALSE)-+VLOOKUP($D303,[1]Congest!$A$1:$O$65536,13,FALSE)</f>
        <v>0</v>
      </c>
      <c r="Q303" s="6">
        <f>+VLOOKUP($A303,[1]Congest!$A$1:$O$65536,14,FALSE)-+VLOOKUP($D303,[1]Congest!$A$1:$O$65536,14,FALSE)</f>
        <v>54.930000000000291</v>
      </c>
      <c r="R303" s="6">
        <f>+VLOOKUP($A303,[1]Congest!$A$1:$O$65536,15,FALSE)-+VLOOKUP($D303,[1]Congest!$A$1:$O$65536,15,FALSE)</f>
        <v>0</v>
      </c>
    </row>
    <row r="304" spans="1:18" x14ac:dyDescent="0.2">
      <c r="A304" s="5">
        <v>23518</v>
      </c>
      <c r="B304" s="6" t="str">
        <f>+VLOOKUP(A304,[1]Congest!$A$1:$C$65536,2,FALSE)</f>
        <v>ASTORIA___5</v>
      </c>
      <c r="C304" s="6" t="str">
        <f>+VLOOKUP(A304,[1]Congest!$A$1:$C$65536,3,FALSE)</f>
        <v>N.Y.C.</v>
      </c>
      <c r="D304" s="5">
        <v>23534</v>
      </c>
      <c r="E304" s="6" t="str">
        <f>+VLOOKUP(D304,[1]Congest!$A$1:$C$65536,2,FALSE)</f>
        <v>RAVENSWOOD___2</v>
      </c>
      <c r="F304" s="6" t="str">
        <f>+VLOOKUP(D304,[1]Congest!$A$1:$C$65536,3,FALSE)</f>
        <v>N.Y.C.</v>
      </c>
      <c r="G304" s="5">
        <v>15</v>
      </c>
      <c r="I304" s="6">
        <v>169.84</v>
      </c>
      <c r="L304" s="6">
        <f t="shared" si="12"/>
        <v>1488.5500000000006</v>
      </c>
      <c r="M304" s="6">
        <f>+VLOOKUP($A304,[1]Congest!$A$1:$O$65536,10,FALSE)-+VLOOKUP($D304,[1]Congest!$A$1:$O$65536,10,FALSE)</f>
        <v>64.0300000000002</v>
      </c>
      <c r="N304" s="6">
        <f>+VLOOKUP($A304,[1]Congest!$A$1:$O$65536,11,FALSE)-+VLOOKUP($D304,[1]Congest!$A$1:$O$65536,11,FALSE)</f>
        <v>699.89999999999964</v>
      </c>
      <c r="O304" s="6">
        <f>+VLOOKUP($A304,[1]Congest!$A$1:$O$65536,12,FALSE)-+VLOOKUP($D304,[1]Congest!$A$1:$O$65536,12,FALSE)</f>
        <v>52.770000000000437</v>
      </c>
      <c r="P304" s="6">
        <f>+VLOOKUP($A304,[1]Congest!$A$1:$O$65536,13,FALSE)-+VLOOKUP($D304,[1]Congest!$A$1:$O$65536,13,FALSE)</f>
        <v>616.92000000000007</v>
      </c>
      <c r="Q304" s="6">
        <f>+VLOOKUP($A304,[1]Congest!$A$1:$O$65536,14,FALSE)-+VLOOKUP($D304,[1]Congest!$A$1:$O$65536,14,FALSE)</f>
        <v>54.930000000000291</v>
      </c>
      <c r="R304" s="6">
        <f>+VLOOKUP($A304,[1]Congest!$A$1:$O$65536,15,FALSE)-+VLOOKUP($D304,[1]Congest!$A$1:$O$65536,15,FALSE)</f>
        <v>0</v>
      </c>
    </row>
    <row r="305" spans="1:18" x14ac:dyDescent="0.2">
      <c r="A305" s="5">
        <v>23519</v>
      </c>
      <c r="B305" s="6" t="str">
        <f>+VLOOKUP(A305,[1]Congest!$A$1:$C$65536,2,FALSE)</f>
        <v>POLETTI____</v>
      </c>
      <c r="C305" s="6" t="str">
        <f>+VLOOKUP(A305,[1]Congest!$A$1:$C$65536,3,FALSE)</f>
        <v>N.Y.C.</v>
      </c>
      <c r="D305" s="5">
        <v>23655</v>
      </c>
      <c r="E305" s="6" t="str">
        <f>+VLOOKUP(D305,[1]Congest!$A$1:$C$65536,2,FALSE)</f>
        <v>KENSICO____</v>
      </c>
      <c r="F305" s="6" t="str">
        <f>+VLOOKUP(D305,[1]Congest!$A$1:$C$65536,3,FALSE)</f>
        <v>DUNWOD</v>
      </c>
      <c r="G305" s="5">
        <v>25</v>
      </c>
      <c r="I305" s="6">
        <v>-6946.69</v>
      </c>
      <c r="L305" s="6">
        <f t="shared" si="12"/>
        <v>-11140.64</v>
      </c>
      <c r="M305" s="6">
        <f>+VLOOKUP($A305,[1]Congest!$A$1:$O$65536,10,FALSE)-+VLOOKUP($D305,[1]Congest!$A$1:$O$65536,10,FALSE)</f>
        <v>-68.960000000000036</v>
      </c>
      <c r="N305" s="6">
        <f>+VLOOKUP($A305,[1]Congest!$A$1:$O$65536,11,FALSE)-+VLOOKUP($D305,[1]Congest!$A$1:$O$65536,11,FALSE)</f>
        <v>-614.78</v>
      </c>
      <c r="O305" s="6">
        <f>+VLOOKUP($A305,[1]Congest!$A$1:$O$65536,12,FALSE)-+VLOOKUP($D305,[1]Congest!$A$1:$O$65536,12,FALSE)</f>
        <v>-1212.5699999999997</v>
      </c>
      <c r="P305" s="6">
        <f>+VLOOKUP($A305,[1]Congest!$A$1:$O$65536,13,FALSE)-+VLOOKUP($D305,[1]Congest!$A$1:$O$65536,13,FALSE)</f>
        <v>-634.38000000000011</v>
      </c>
      <c r="Q305" s="6">
        <f>+VLOOKUP($A305,[1]Congest!$A$1:$O$65536,14,FALSE)-+VLOOKUP($D305,[1]Congest!$A$1:$O$65536,14,FALSE)</f>
        <v>-3347.1599999999989</v>
      </c>
      <c r="R305" s="6">
        <f>+VLOOKUP($A305,[1]Congest!$A$1:$O$65536,15,FALSE)-+VLOOKUP($D305,[1]Congest!$A$1:$O$65536,15,FALSE)</f>
        <v>-5262.7900000000009</v>
      </c>
    </row>
    <row r="306" spans="1:18" x14ac:dyDescent="0.2">
      <c r="A306" s="5">
        <v>23526</v>
      </c>
      <c r="B306" s="6" t="str">
        <f>+VLOOKUP(A306,[1]Congest!$A$1:$C$65536,2,FALSE)</f>
        <v>BOWLINE___1</v>
      </c>
      <c r="C306" s="6" t="str">
        <f>+VLOOKUP(A306,[1]Congest!$A$1:$C$65536,3,FALSE)</f>
        <v>HUD VL</v>
      </c>
      <c r="D306" s="5">
        <v>23587</v>
      </c>
      <c r="E306" s="6" t="str">
        <f>+VLOOKUP(D306,[1]Congest!$A$1:$C$65536,2,FALSE)</f>
        <v>ROSETON___1</v>
      </c>
      <c r="F306" s="6" t="str">
        <f>+VLOOKUP(D306,[1]Congest!$A$1:$C$65536,3,FALSE)</f>
        <v>HUD VL</v>
      </c>
      <c r="G306" s="5">
        <v>86</v>
      </c>
      <c r="I306" s="6">
        <v>0.01</v>
      </c>
      <c r="L306" s="6">
        <f t="shared" si="12"/>
        <v>1564.8199999999993</v>
      </c>
      <c r="M306" s="6">
        <f>+VLOOKUP($A306,[1]Congest!$A$1:$O$65536,10,FALSE)-+VLOOKUP($D306,[1]Congest!$A$1:$O$65536,10,FALSE)</f>
        <v>19.75</v>
      </c>
      <c r="N306" s="6">
        <f>+VLOOKUP($A306,[1]Congest!$A$1:$O$65536,11,FALSE)-+VLOOKUP($D306,[1]Congest!$A$1:$O$65536,11,FALSE)</f>
        <v>317.98999999999995</v>
      </c>
      <c r="O306" s="6">
        <f>+VLOOKUP($A306,[1]Congest!$A$1:$O$65536,12,FALSE)-+VLOOKUP($D306,[1]Congest!$A$1:$O$65536,12,FALSE)</f>
        <v>37.140000000001237</v>
      </c>
      <c r="P306" s="6">
        <f>+VLOOKUP($A306,[1]Congest!$A$1:$O$65536,13,FALSE)-+VLOOKUP($D306,[1]Congest!$A$1:$O$65536,13,FALSE)</f>
        <v>-18.240000000000691</v>
      </c>
      <c r="Q306" s="6">
        <f>+VLOOKUP($A306,[1]Congest!$A$1:$O$65536,14,FALSE)-+VLOOKUP($D306,[1]Congest!$A$1:$O$65536,14,FALSE)</f>
        <v>927.08999999999878</v>
      </c>
      <c r="R306" s="6">
        <f>+VLOOKUP($A306,[1]Congest!$A$1:$O$65536,15,FALSE)-+VLOOKUP($D306,[1]Congest!$A$1:$O$65536,15,FALSE)</f>
        <v>281.08999999999992</v>
      </c>
    </row>
    <row r="307" spans="1:18" x14ac:dyDescent="0.2">
      <c r="A307" s="5">
        <v>23526</v>
      </c>
      <c r="B307" s="6" t="str">
        <f>+VLOOKUP(A307,[1]Congest!$A$1:$C$65536,2,FALSE)</f>
        <v>BOWLINE___1</v>
      </c>
      <c r="C307" s="6" t="str">
        <f>+VLOOKUP(A307,[1]Congest!$A$1:$C$65536,3,FALSE)</f>
        <v>HUD VL</v>
      </c>
      <c r="D307" s="5">
        <v>23588</v>
      </c>
      <c r="E307" s="6" t="str">
        <f>+VLOOKUP(D307,[1]Congest!$A$1:$C$65536,2,FALSE)</f>
        <v>ROSETON___2</v>
      </c>
      <c r="F307" s="6" t="str">
        <f>+VLOOKUP(D307,[1]Congest!$A$1:$C$65536,3,FALSE)</f>
        <v>HUD VL</v>
      </c>
      <c r="G307" s="5">
        <v>70</v>
      </c>
      <c r="I307" s="6">
        <v>-7.89</v>
      </c>
      <c r="L307" s="6">
        <f t="shared" si="12"/>
        <v>1564.8199999999993</v>
      </c>
      <c r="M307" s="6">
        <f>+VLOOKUP($A307,[1]Congest!$A$1:$O$65536,10,FALSE)-+VLOOKUP($D307,[1]Congest!$A$1:$O$65536,10,FALSE)</f>
        <v>19.75</v>
      </c>
      <c r="N307" s="6">
        <f>+VLOOKUP($A307,[1]Congest!$A$1:$O$65536,11,FALSE)-+VLOOKUP($D307,[1]Congest!$A$1:$O$65536,11,FALSE)</f>
        <v>317.98999999999995</v>
      </c>
      <c r="O307" s="6">
        <f>+VLOOKUP($A307,[1]Congest!$A$1:$O$65536,12,FALSE)-+VLOOKUP($D307,[1]Congest!$A$1:$O$65536,12,FALSE)</f>
        <v>37.140000000001237</v>
      </c>
      <c r="P307" s="6">
        <f>+VLOOKUP($A307,[1]Congest!$A$1:$O$65536,13,FALSE)-+VLOOKUP($D307,[1]Congest!$A$1:$O$65536,13,FALSE)</f>
        <v>-18.240000000000691</v>
      </c>
      <c r="Q307" s="6">
        <f>+VLOOKUP($A307,[1]Congest!$A$1:$O$65536,14,FALSE)-+VLOOKUP($D307,[1]Congest!$A$1:$O$65536,14,FALSE)</f>
        <v>927.08999999999878</v>
      </c>
      <c r="R307" s="6">
        <f>+VLOOKUP($A307,[1]Congest!$A$1:$O$65536,15,FALSE)-+VLOOKUP($D307,[1]Congest!$A$1:$O$65536,15,FALSE)</f>
        <v>281.08999999999992</v>
      </c>
    </row>
    <row r="308" spans="1:18" x14ac:dyDescent="0.2">
      <c r="A308" s="5">
        <v>23531</v>
      </c>
      <c r="B308" s="6" t="str">
        <f>+VLOOKUP(A308,[1]Congest!$A$1:$C$65536,2,FALSE)</f>
        <v>INDIAN POINT___3</v>
      </c>
      <c r="C308" s="6" t="str">
        <f>+VLOOKUP(A308,[1]Congest!$A$1:$C$65536,3,FALSE)</f>
        <v>MILLWD</v>
      </c>
      <c r="D308" s="5">
        <v>23776</v>
      </c>
      <c r="E308" s="6" t="str">
        <f>+VLOOKUP(D308,[1]Congest!$A$1:$C$65536,2,FALSE)</f>
        <v>E_FISHKILL___LBMP</v>
      </c>
      <c r="F308" s="6" t="str">
        <f>+VLOOKUP(D308,[1]Congest!$A$1:$C$65536,3,FALSE)</f>
        <v>MILLWD</v>
      </c>
      <c r="G308" s="5">
        <v>25</v>
      </c>
      <c r="I308" s="6">
        <v>-547.09</v>
      </c>
      <c r="L308" s="6">
        <f t="shared" si="12"/>
        <v>1928.9800000000016</v>
      </c>
      <c r="M308" s="6">
        <f>+VLOOKUP($A308,[1]Congest!$A$1:$O$65536,10,FALSE)-+VLOOKUP($D308,[1]Congest!$A$1:$O$65536,10,FALSE)</f>
        <v>31.919999999999618</v>
      </c>
      <c r="N308" s="6">
        <f>+VLOOKUP($A308,[1]Congest!$A$1:$O$65536,11,FALSE)-+VLOOKUP($D308,[1]Congest!$A$1:$O$65536,11,FALSE)</f>
        <v>440.75000000000017</v>
      </c>
      <c r="O308" s="6">
        <f>+VLOOKUP($A308,[1]Congest!$A$1:$O$65536,12,FALSE)-+VLOOKUP($D308,[1]Congest!$A$1:$O$65536,12,FALSE)</f>
        <v>44.820000000000618</v>
      </c>
      <c r="P308" s="6">
        <f>+VLOOKUP($A308,[1]Congest!$A$1:$O$65536,13,FALSE)-+VLOOKUP($D308,[1]Congest!$A$1:$O$65536,13,FALSE)</f>
        <v>-19.100000000000136</v>
      </c>
      <c r="Q308" s="6">
        <f>+VLOOKUP($A308,[1]Congest!$A$1:$O$65536,14,FALSE)-+VLOOKUP($D308,[1]Congest!$A$1:$O$65536,14,FALSE)</f>
        <v>1094.0200000000013</v>
      </c>
      <c r="R308" s="6">
        <f>+VLOOKUP($A308,[1]Congest!$A$1:$O$65536,15,FALSE)-+VLOOKUP($D308,[1]Congest!$A$1:$O$65536,15,FALSE)</f>
        <v>336.57</v>
      </c>
    </row>
    <row r="309" spans="1:18" x14ac:dyDescent="0.2">
      <c r="A309" s="5">
        <v>23535</v>
      </c>
      <c r="B309" s="6" t="str">
        <f>+VLOOKUP(A309,[1]Congest!$A$1:$C$65536,2,FALSE)</f>
        <v>RAVENSWOOD___3</v>
      </c>
      <c r="C309" s="6" t="str">
        <f>+VLOOKUP(A309,[1]Congest!$A$1:$C$65536,3,FALSE)</f>
        <v>N.Y.C.</v>
      </c>
      <c r="D309" s="5">
        <v>23515</v>
      </c>
      <c r="E309" s="6" t="str">
        <f>+VLOOKUP(D309,[1]Congest!$A$1:$C$65536,2,FALSE)</f>
        <v>BROOKLYN_NAVY_YARD</v>
      </c>
      <c r="F309" s="6" t="str">
        <f>+VLOOKUP(D309,[1]Congest!$A$1:$C$65536,3,FALSE)</f>
        <v>N.Y.C.</v>
      </c>
      <c r="G309" s="5">
        <v>17</v>
      </c>
      <c r="I309" s="6">
        <v>0</v>
      </c>
      <c r="L309" s="6">
        <f t="shared" si="12"/>
        <v>1075.9699999999978</v>
      </c>
      <c r="M309" s="6">
        <f>+VLOOKUP($A309,[1]Congest!$A$1:$O$65536,10,FALSE)-+VLOOKUP($D309,[1]Congest!$A$1:$O$65536,10,FALSE)</f>
        <v>3.8400000000001455</v>
      </c>
      <c r="N309" s="6">
        <f>+VLOOKUP($A309,[1]Congest!$A$1:$O$65536,11,FALSE)-+VLOOKUP($D309,[1]Congest!$A$1:$O$65536,11,FALSE)</f>
        <v>60.870000000000118</v>
      </c>
      <c r="O309" s="6">
        <f>+VLOOKUP($A309,[1]Congest!$A$1:$O$65536,12,FALSE)-+VLOOKUP($D309,[1]Congest!$A$1:$O$65536,12,FALSE)</f>
        <v>1290.2200000000007</v>
      </c>
      <c r="P309" s="6">
        <f>+VLOOKUP($A309,[1]Congest!$A$1:$O$65536,13,FALSE)-+VLOOKUP($D309,[1]Congest!$A$1:$O$65536,13,FALSE)</f>
        <v>-75.110000000000127</v>
      </c>
      <c r="Q309" s="6">
        <f>+VLOOKUP($A309,[1]Congest!$A$1:$O$65536,14,FALSE)-+VLOOKUP($D309,[1]Congest!$A$1:$O$65536,14,FALSE)</f>
        <v>83.919999999997344</v>
      </c>
      <c r="R309" s="6">
        <f>+VLOOKUP($A309,[1]Congest!$A$1:$O$65536,15,FALSE)-+VLOOKUP($D309,[1]Congest!$A$1:$O$65536,15,FALSE)</f>
        <v>-287.77000000000044</v>
      </c>
    </row>
    <row r="310" spans="1:18" x14ac:dyDescent="0.2">
      <c r="A310" s="5">
        <v>23535</v>
      </c>
      <c r="B310" s="6" t="str">
        <f>+VLOOKUP(A310,[1]Congest!$A$1:$C$65536,2,FALSE)</f>
        <v>RAVENSWOOD___3</v>
      </c>
      <c r="C310" s="6" t="str">
        <f>+VLOOKUP(A310,[1]Congest!$A$1:$C$65536,3,FALSE)</f>
        <v>N.Y.C.</v>
      </c>
      <c r="D310" s="5">
        <v>23524</v>
      </c>
      <c r="E310" s="6" t="str">
        <f>+VLOOKUP(D310,[1]Congest!$A$1:$C$65536,2,FALSE)</f>
        <v>EAST RIVER___7</v>
      </c>
      <c r="F310" s="6" t="str">
        <f>+VLOOKUP(D310,[1]Congest!$A$1:$C$65536,3,FALSE)</f>
        <v>N.Y.C.</v>
      </c>
      <c r="G310" s="5">
        <v>8</v>
      </c>
      <c r="I310" s="6">
        <v>100</v>
      </c>
      <c r="L310" s="6">
        <f t="shared" si="12"/>
        <v>2300.2999999999984</v>
      </c>
      <c r="M310" s="6">
        <f>+VLOOKUP($A310,[1]Congest!$A$1:$O$65536,10,FALSE)-+VLOOKUP($D310,[1]Congest!$A$1:$O$65536,10,FALSE)</f>
        <v>3.7900000000004184</v>
      </c>
      <c r="N310" s="6">
        <f>+VLOOKUP($A310,[1]Congest!$A$1:$O$65536,11,FALSE)-+VLOOKUP($D310,[1]Congest!$A$1:$O$65536,11,FALSE)</f>
        <v>61.029999999999973</v>
      </c>
      <c r="O310" s="6">
        <f>+VLOOKUP($A310,[1]Congest!$A$1:$O$65536,12,FALSE)-+VLOOKUP($D310,[1]Congest!$A$1:$O$65536,12,FALSE)</f>
        <v>1289.1300000000006</v>
      </c>
      <c r="P310" s="6">
        <f>+VLOOKUP($A310,[1]Congest!$A$1:$O$65536,13,FALSE)-+VLOOKUP($D310,[1]Congest!$A$1:$O$65536,13,FALSE)</f>
        <v>-84.400000000000546</v>
      </c>
      <c r="Q310" s="6">
        <f>+VLOOKUP($A310,[1]Congest!$A$1:$O$65536,14,FALSE)-+VLOOKUP($D310,[1]Congest!$A$1:$O$65536,14,FALSE)</f>
        <v>85.699999999997999</v>
      </c>
      <c r="R310" s="6">
        <f>+VLOOKUP($A310,[1]Congest!$A$1:$O$65536,15,FALSE)-+VLOOKUP($D310,[1]Congest!$A$1:$O$65536,15,FALSE)</f>
        <v>945.05000000000018</v>
      </c>
    </row>
    <row r="311" spans="1:18" x14ac:dyDescent="0.2">
      <c r="A311" s="5">
        <v>23535</v>
      </c>
      <c r="B311" s="6" t="str">
        <f>+VLOOKUP(A311,[1]Congest!$A$1:$C$65536,2,FALSE)</f>
        <v>RAVENSWOOD___3</v>
      </c>
      <c r="C311" s="6" t="str">
        <f>+VLOOKUP(A311,[1]Congest!$A$1:$C$65536,3,FALSE)</f>
        <v>N.Y.C.</v>
      </c>
      <c r="D311" s="5">
        <v>23534</v>
      </c>
      <c r="E311" s="6" t="str">
        <f>+VLOOKUP(D311,[1]Congest!$A$1:$C$65536,2,FALSE)</f>
        <v>RAVENSWOOD___2</v>
      </c>
      <c r="F311" s="6" t="str">
        <f>+VLOOKUP(D311,[1]Congest!$A$1:$C$65536,3,FALSE)</f>
        <v>N.Y.C.</v>
      </c>
      <c r="G311" s="5">
        <v>16</v>
      </c>
      <c r="I311" s="6">
        <v>4380.0200000000004</v>
      </c>
      <c r="L311" s="6">
        <f t="shared" si="12"/>
        <v>11515.019999999999</v>
      </c>
      <c r="M311" s="6">
        <f>+VLOOKUP($A311,[1]Congest!$A$1:$O$65536,10,FALSE)-+VLOOKUP($D311,[1]Congest!$A$1:$O$65536,10,FALSE)</f>
        <v>619.09000000000015</v>
      </c>
      <c r="N311" s="6">
        <f>+VLOOKUP($A311,[1]Congest!$A$1:$O$65536,11,FALSE)-+VLOOKUP($D311,[1]Congest!$A$1:$O$65536,11,FALSE)</f>
        <v>5348.28</v>
      </c>
      <c r="O311" s="6">
        <f>+VLOOKUP($A311,[1]Congest!$A$1:$O$65536,12,FALSE)-+VLOOKUP($D311,[1]Congest!$A$1:$O$65536,12,FALSE)</f>
        <v>1063.1199999999999</v>
      </c>
      <c r="P311" s="6">
        <f>+VLOOKUP($A311,[1]Congest!$A$1:$O$65536,13,FALSE)-+VLOOKUP($D311,[1]Congest!$A$1:$O$65536,13,FALSE)</f>
        <v>2870.18</v>
      </c>
      <c r="Q311" s="6">
        <f>+VLOOKUP($A311,[1]Congest!$A$1:$O$65536,14,FALSE)-+VLOOKUP($D311,[1]Congest!$A$1:$O$65536,14,FALSE)</f>
        <v>155.21999999999844</v>
      </c>
      <c r="R311" s="6">
        <f>+VLOOKUP($A311,[1]Congest!$A$1:$O$65536,15,FALSE)-+VLOOKUP($D311,[1]Congest!$A$1:$O$65536,15,FALSE)</f>
        <v>1459.1299999999992</v>
      </c>
    </row>
    <row r="312" spans="1:18" x14ac:dyDescent="0.2">
      <c r="A312" s="5">
        <v>23535</v>
      </c>
      <c r="B312" s="6" t="str">
        <f>+VLOOKUP(A312,[1]Congest!$A$1:$C$65536,2,FALSE)</f>
        <v>RAVENSWOOD___3</v>
      </c>
      <c r="C312" s="6" t="str">
        <f>+VLOOKUP(A312,[1]Congest!$A$1:$C$65536,3,FALSE)</f>
        <v>N.Y.C.</v>
      </c>
      <c r="D312" s="5">
        <v>23540</v>
      </c>
      <c r="E312" s="6" t="str">
        <f>+VLOOKUP(D312,[1]Congest!$A$1:$C$65536,2,FALSE)</f>
        <v>HUDSON AVE_GT_4</v>
      </c>
      <c r="F312" s="6" t="str">
        <f>+VLOOKUP(D312,[1]Congest!$A$1:$C$65536,3,FALSE)</f>
        <v>N.Y.C.</v>
      </c>
      <c r="G312" s="5">
        <v>25</v>
      </c>
      <c r="I312" s="6">
        <v>-1262.2</v>
      </c>
      <c r="L312" s="6">
        <f t="shared" si="12"/>
        <v>1091.1499999999971</v>
      </c>
      <c r="M312" s="6">
        <f>+VLOOKUP($A312,[1]Congest!$A$1:$O$65536,10,FALSE)-+VLOOKUP($D312,[1]Congest!$A$1:$O$65536,10,FALSE)</f>
        <v>3.8400000000001455</v>
      </c>
      <c r="N312" s="6">
        <f>+VLOOKUP($A312,[1]Congest!$A$1:$O$65536,11,FALSE)-+VLOOKUP($D312,[1]Congest!$A$1:$O$65536,11,FALSE)</f>
        <v>60.870000000000118</v>
      </c>
      <c r="O312" s="6">
        <f>+VLOOKUP($A312,[1]Congest!$A$1:$O$65536,12,FALSE)-+VLOOKUP($D312,[1]Congest!$A$1:$O$65536,12,FALSE)</f>
        <v>1290.2200000000007</v>
      </c>
      <c r="P312" s="6">
        <f>+VLOOKUP($A312,[1]Congest!$A$1:$O$65536,13,FALSE)-+VLOOKUP($D312,[1]Congest!$A$1:$O$65536,13,FALSE)</f>
        <v>-75.110000000000127</v>
      </c>
      <c r="Q312" s="6">
        <f>+VLOOKUP($A312,[1]Congest!$A$1:$O$65536,14,FALSE)-+VLOOKUP($D312,[1]Congest!$A$1:$O$65536,14,FALSE)</f>
        <v>83.919999999997344</v>
      </c>
      <c r="R312" s="6">
        <f>+VLOOKUP($A312,[1]Congest!$A$1:$O$65536,15,FALSE)-+VLOOKUP($D312,[1]Congest!$A$1:$O$65536,15,FALSE)</f>
        <v>-272.59000000000106</v>
      </c>
    </row>
    <row r="313" spans="1:18" x14ac:dyDescent="0.2">
      <c r="A313" s="5">
        <v>23535</v>
      </c>
      <c r="B313" s="6" t="str">
        <f>+VLOOKUP(A313,[1]Congest!$A$1:$C$65536,2,FALSE)</f>
        <v>RAVENSWOOD___3</v>
      </c>
      <c r="C313" s="6" t="str">
        <f>+VLOOKUP(A313,[1]Congest!$A$1:$C$65536,3,FALSE)</f>
        <v>N.Y.C.</v>
      </c>
      <c r="D313" s="5">
        <v>23786</v>
      </c>
      <c r="E313" s="6" t="str">
        <f>+VLOOKUP(D313,[1]Congest!$A$1:$C$65536,2,FALSE)</f>
        <v>LINDEN COGEN____</v>
      </c>
      <c r="F313" s="6" t="str">
        <f>+VLOOKUP(D313,[1]Congest!$A$1:$C$65536,3,FALSE)</f>
        <v>N.Y.C.</v>
      </c>
      <c r="G313" s="5">
        <v>20</v>
      </c>
      <c r="I313" s="6">
        <v>-1507.96</v>
      </c>
      <c r="L313" s="6">
        <f t="shared" si="12"/>
        <v>1648.1899999999971</v>
      </c>
      <c r="M313" s="6">
        <f>+VLOOKUP($A313,[1]Congest!$A$1:$O$65536,10,FALSE)-+VLOOKUP($D313,[1]Congest!$A$1:$O$65536,10,FALSE)</f>
        <v>3.8400000000001455</v>
      </c>
      <c r="N313" s="6">
        <f>+VLOOKUP($A313,[1]Congest!$A$1:$O$65536,11,FALSE)-+VLOOKUP($D313,[1]Congest!$A$1:$O$65536,11,FALSE)</f>
        <v>60.870000000000118</v>
      </c>
      <c r="O313" s="6">
        <f>+VLOOKUP($A313,[1]Congest!$A$1:$O$65536,12,FALSE)-+VLOOKUP($D313,[1]Congest!$A$1:$O$65536,12,FALSE)</f>
        <v>1290.2200000000007</v>
      </c>
      <c r="P313" s="6">
        <f>+VLOOKUP($A313,[1]Congest!$A$1:$O$65536,13,FALSE)-+VLOOKUP($D313,[1]Congest!$A$1:$O$65536,13,FALSE)</f>
        <v>-79.790000000000418</v>
      </c>
      <c r="Q313" s="6">
        <f>+VLOOKUP($A313,[1]Congest!$A$1:$O$65536,14,FALSE)-+VLOOKUP($D313,[1]Congest!$A$1:$O$65536,14,FALSE)</f>
        <v>83.919999999997344</v>
      </c>
      <c r="R313" s="6">
        <f>+VLOOKUP($A313,[1]Congest!$A$1:$O$65536,15,FALSE)-+VLOOKUP($D313,[1]Congest!$A$1:$O$65536,15,FALSE)</f>
        <v>289.1299999999992</v>
      </c>
    </row>
    <row r="314" spans="1:18" x14ac:dyDescent="0.2">
      <c r="A314" s="5">
        <v>23540</v>
      </c>
      <c r="B314" s="6" t="str">
        <f>+VLOOKUP(A314,[1]Congest!$A$1:$C$65536,2,FALSE)</f>
        <v>HUDSON AVE_GT_4</v>
      </c>
      <c r="C314" s="6" t="str">
        <f>+VLOOKUP(A314,[1]Congest!$A$1:$C$65536,3,FALSE)</f>
        <v>N.Y.C.</v>
      </c>
      <c r="D314" s="5">
        <v>23519</v>
      </c>
      <c r="E314" s="6" t="str">
        <f>+VLOOKUP(D314,[1]Congest!$A$1:$C$65536,2,FALSE)</f>
        <v>POLETTI____</v>
      </c>
      <c r="F314" s="6" t="str">
        <f>+VLOOKUP(D314,[1]Congest!$A$1:$C$65536,3,FALSE)</f>
        <v>N.Y.C.</v>
      </c>
      <c r="G314" s="5">
        <v>10</v>
      </c>
      <c r="I314" s="6">
        <v>-93.1</v>
      </c>
      <c r="L314" s="6">
        <f t="shared" si="12"/>
        <v>1196.050000000002</v>
      </c>
      <c r="M314" s="6">
        <f>+VLOOKUP($A314,[1]Congest!$A$1:$O$65536,10,FALSE)-+VLOOKUP($D314,[1]Congest!$A$1:$O$65536,10,FALSE)</f>
        <v>-4.9999999999727152E-2</v>
      </c>
      <c r="N314" s="6">
        <f>+VLOOKUP($A314,[1]Congest!$A$1:$O$65536,11,FALSE)-+VLOOKUP($D314,[1]Congest!$A$1:$O$65536,11,FALSE)</f>
        <v>-0.17000000000007276</v>
      </c>
      <c r="O314" s="6">
        <f>+VLOOKUP($A314,[1]Congest!$A$1:$O$65536,12,FALSE)-+VLOOKUP($D314,[1]Congest!$A$1:$O$65536,12,FALSE)</f>
        <v>-0.6500000000005457</v>
      </c>
      <c r="P314" s="6">
        <f>+VLOOKUP($A314,[1]Congest!$A$1:$O$65536,13,FALSE)-+VLOOKUP($D314,[1]Congest!$A$1:$O$65536,13,FALSE)</f>
        <v>-0.48000000000001819</v>
      </c>
      <c r="Q314" s="6">
        <f>+VLOOKUP($A314,[1]Congest!$A$1:$O$65536,14,FALSE)-+VLOOKUP($D314,[1]Congest!$A$1:$O$65536,14,FALSE)</f>
        <v>1.7800000000006548</v>
      </c>
      <c r="R314" s="6">
        <f>+VLOOKUP($A314,[1]Congest!$A$1:$O$65536,15,FALSE)-+VLOOKUP($D314,[1]Congest!$A$1:$O$65536,15,FALSE)</f>
        <v>1195.6200000000017</v>
      </c>
    </row>
    <row r="315" spans="1:18" x14ac:dyDescent="0.2">
      <c r="A315" s="5">
        <v>23541</v>
      </c>
      <c r="B315" s="6" t="str">
        <f>+VLOOKUP(A315,[1]Congest!$A$1:$C$65536,2,FALSE)</f>
        <v>KIAC_JFK_AIRPORT</v>
      </c>
      <c r="C315" s="6" t="str">
        <f>+VLOOKUP(A315,[1]Congest!$A$1:$C$65536,3,FALSE)</f>
        <v>N.Y.C.</v>
      </c>
      <c r="D315" s="5">
        <v>23786</v>
      </c>
      <c r="E315" s="6" t="str">
        <f>+VLOOKUP(D315,[1]Congest!$A$1:$C$65536,2,FALSE)</f>
        <v>LINDEN COGEN____</v>
      </c>
      <c r="F315" s="6" t="str">
        <f>+VLOOKUP(D315,[1]Congest!$A$1:$C$65536,3,FALSE)</f>
        <v>N.Y.C.</v>
      </c>
      <c r="G315" s="5">
        <v>1</v>
      </c>
      <c r="I315" s="6">
        <v>-2172</v>
      </c>
      <c r="L315" s="6">
        <f t="shared" si="12"/>
        <v>572.21999999999935</v>
      </c>
      <c r="M315" s="6">
        <f>+VLOOKUP($A315,[1]Congest!$A$1:$O$65536,10,FALSE)-+VLOOKUP($D315,[1]Congest!$A$1:$O$65536,10,FALSE)</f>
        <v>0</v>
      </c>
      <c r="N315" s="6">
        <f>+VLOOKUP($A315,[1]Congest!$A$1:$O$65536,11,FALSE)-+VLOOKUP($D315,[1]Congest!$A$1:$O$65536,11,FALSE)</f>
        <v>0</v>
      </c>
      <c r="O315" s="6">
        <f>+VLOOKUP($A315,[1]Congest!$A$1:$O$65536,12,FALSE)-+VLOOKUP($D315,[1]Congest!$A$1:$O$65536,12,FALSE)</f>
        <v>0</v>
      </c>
      <c r="P315" s="6">
        <f>+VLOOKUP($A315,[1]Congest!$A$1:$O$65536,13,FALSE)-+VLOOKUP($D315,[1]Congest!$A$1:$O$65536,13,FALSE)</f>
        <v>-4.680000000000291</v>
      </c>
      <c r="Q315" s="6">
        <f>+VLOOKUP($A315,[1]Congest!$A$1:$O$65536,14,FALSE)-+VLOOKUP($D315,[1]Congest!$A$1:$O$65536,14,FALSE)</f>
        <v>0</v>
      </c>
      <c r="R315" s="6">
        <f>+VLOOKUP($A315,[1]Congest!$A$1:$O$65536,15,FALSE)-+VLOOKUP($D315,[1]Congest!$A$1:$O$65536,15,FALSE)</f>
        <v>576.89999999999964</v>
      </c>
    </row>
    <row r="316" spans="1:18" x14ac:dyDescent="0.2">
      <c r="A316" s="5">
        <v>23541</v>
      </c>
      <c r="B316" s="6" t="str">
        <f>+VLOOKUP(A316,[1]Congest!$A$1:$C$65536,2,FALSE)</f>
        <v>KIAC_JFK_AIRPORT</v>
      </c>
      <c r="C316" s="6" t="str">
        <f>+VLOOKUP(A316,[1]Congest!$A$1:$C$65536,3,FALSE)</f>
        <v>N.Y.C.</v>
      </c>
      <c r="D316" s="5">
        <v>61761</v>
      </c>
      <c r="E316" s="6" t="str">
        <f>+VLOOKUP(D316,[1]Congest!$A$1:$C$65536,2,FALSE)</f>
        <v>N.Y.C.</v>
      </c>
      <c r="F316" s="6" t="str">
        <f>+VLOOKUP(D316,[1]Congest!$A$1:$C$65536,3,FALSE)</f>
        <v>N.Y.C.</v>
      </c>
      <c r="G316" s="5">
        <v>7</v>
      </c>
      <c r="I316" s="6">
        <v>-168.25</v>
      </c>
      <c r="L316" s="6">
        <f t="shared" si="12"/>
        <v>3303.68</v>
      </c>
      <c r="M316" s="6">
        <f>+VLOOKUP($A316,[1]Congest!$A$1:$O$65536,10,FALSE)-+VLOOKUP($D316,[1]Congest!$A$1:$O$65536,10,FALSE)</f>
        <v>220.47000000000025</v>
      </c>
      <c r="N316" s="6">
        <f>+VLOOKUP($A316,[1]Congest!$A$1:$O$65536,11,FALSE)-+VLOOKUP($D316,[1]Congest!$A$1:$O$65536,11,FALSE)</f>
        <v>1882.3499999999997</v>
      </c>
      <c r="O316" s="6">
        <f>+VLOOKUP($A316,[1]Congest!$A$1:$O$65536,12,FALSE)-+VLOOKUP($D316,[1]Congest!$A$1:$O$65536,12,FALSE)</f>
        <v>-731.30000000000109</v>
      </c>
      <c r="P316" s="6">
        <f>+VLOOKUP($A316,[1]Congest!$A$1:$O$65536,13,FALSE)-+VLOOKUP($D316,[1]Congest!$A$1:$O$65536,13,FALSE)</f>
        <v>1088.5699999999993</v>
      </c>
      <c r="Q316" s="6">
        <f>+VLOOKUP($A316,[1]Congest!$A$1:$O$65536,14,FALSE)-+VLOOKUP($D316,[1]Congest!$A$1:$O$65536,14,FALSE)</f>
        <v>-14.599999999999454</v>
      </c>
      <c r="R316" s="6">
        <f>+VLOOKUP($A316,[1]Congest!$A$1:$O$65536,15,FALSE)-+VLOOKUP($D316,[1]Congest!$A$1:$O$65536,15,FALSE)</f>
        <v>858.19000000000142</v>
      </c>
    </row>
    <row r="317" spans="1:18" x14ac:dyDescent="0.2">
      <c r="A317" s="5">
        <v>23543</v>
      </c>
      <c r="B317" s="6" t="str">
        <f>+VLOOKUP(A317,[1]Congest!$A$1:$C$65536,2,FALSE)</f>
        <v>KINTIGH____</v>
      </c>
      <c r="C317" s="6" t="str">
        <f>+VLOOKUP(A317,[1]Congest!$A$1:$C$65536,3,FALSE)</f>
        <v>WEST</v>
      </c>
      <c r="D317" s="5">
        <v>24039</v>
      </c>
      <c r="E317" s="6" t="str">
        <f>+VLOOKUP(D317,[1]Congest!$A$1:$C$65536,2,FALSE)</f>
        <v>GARDENVILLE___LBMP</v>
      </c>
      <c r="F317" s="6" t="str">
        <f>+VLOOKUP(D317,[1]Congest!$A$1:$C$65536,3,FALSE)</f>
        <v>WEST</v>
      </c>
      <c r="G317" s="5">
        <v>15</v>
      </c>
      <c r="I317" s="6">
        <v>134</v>
      </c>
      <c r="L317" s="6">
        <f t="shared" si="12"/>
        <v>327.41000000000003</v>
      </c>
      <c r="M317" s="6">
        <f>+VLOOKUP($A317,[1]Congest!$A$1:$O$65536,10,FALSE)-+VLOOKUP($D317,[1]Congest!$A$1:$O$65536,10,FALSE)</f>
        <v>75.559999999999945</v>
      </c>
      <c r="N317" s="6">
        <f>+VLOOKUP($A317,[1]Congest!$A$1:$O$65536,11,FALSE)-+VLOOKUP($D317,[1]Congest!$A$1:$O$65536,11,FALSE)</f>
        <v>9.3700000000000188</v>
      </c>
      <c r="O317" s="6">
        <f>+VLOOKUP($A317,[1]Congest!$A$1:$O$65536,12,FALSE)-+VLOOKUP($D317,[1]Congest!$A$1:$O$65536,12,FALSE)</f>
        <v>94.910000000000025</v>
      </c>
      <c r="P317" s="6">
        <f>+VLOOKUP($A317,[1]Congest!$A$1:$O$65536,13,FALSE)-+VLOOKUP($D317,[1]Congest!$A$1:$O$65536,13,FALSE)</f>
        <v>55.539999999999964</v>
      </c>
      <c r="Q317" s="6">
        <f>+VLOOKUP($A317,[1]Congest!$A$1:$O$65536,14,FALSE)-+VLOOKUP($D317,[1]Congest!$A$1:$O$65536,14,FALSE)</f>
        <v>73.710000000000122</v>
      </c>
      <c r="R317" s="6">
        <f>+VLOOKUP($A317,[1]Congest!$A$1:$O$65536,15,FALSE)-+VLOOKUP($D317,[1]Congest!$A$1:$O$65536,15,FALSE)</f>
        <v>18.320000000000007</v>
      </c>
    </row>
    <row r="318" spans="1:18" x14ac:dyDescent="0.2">
      <c r="A318" s="5">
        <v>23565</v>
      </c>
      <c r="B318" s="6" t="str">
        <f>+VLOOKUP(A318,[1]Congest!$A$1:$C$65536,2,FALSE)</f>
        <v>DUNKIRK___3</v>
      </c>
      <c r="C318" s="6" t="str">
        <f>+VLOOKUP(A318,[1]Congest!$A$1:$C$65536,3,FALSE)</f>
        <v>WEST</v>
      </c>
      <c r="D318" s="5">
        <v>23901</v>
      </c>
      <c r="E318" s="6" t="str">
        <f>+VLOOKUP(D318,[1]Congest!$A$1:$C$65536,2,FALSE)</f>
        <v>NORTHERN_CONS_POWER</v>
      </c>
      <c r="F318" s="6" t="str">
        <f>+VLOOKUP(D318,[1]Congest!$A$1:$C$65536,3,FALSE)</f>
        <v>WEST</v>
      </c>
      <c r="G318" s="5">
        <v>21</v>
      </c>
      <c r="I318" s="6">
        <v>0</v>
      </c>
      <c r="L318" s="6">
        <f t="shared" si="12"/>
        <v>213.99000000000009</v>
      </c>
      <c r="M318" s="6">
        <f>+VLOOKUP($A318,[1]Congest!$A$1:$O$65536,10,FALSE)-+VLOOKUP($D318,[1]Congest!$A$1:$O$65536,10,FALSE)</f>
        <v>49.940000000000168</v>
      </c>
      <c r="N318" s="6">
        <f>+VLOOKUP($A318,[1]Congest!$A$1:$O$65536,11,FALSE)-+VLOOKUP($D318,[1]Congest!$A$1:$O$65536,11,FALSE)</f>
        <v>6.2199999999999989</v>
      </c>
      <c r="O318" s="6">
        <f>+VLOOKUP($A318,[1]Congest!$A$1:$O$65536,12,FALSE)-+VLOOKUP($D318,[1]Congest!$A$1:$O$65536,12,FALSE)</f>
        <v>63.169999999999902</v>
      </c>
      <c r="P318" s="6">
        <f>+VLOOKUP($A318,[1]Congest!$A$1:$O$65536,13,FALSE)-+VLOOKUP($D318,[1]Congest!$A$1:$O$65536,13,FALSE)</f>
        <v>36.75</v>
      </c>
      <c r="Q318" s="6">
        <f>+VLOOKUP($A318,[1]Congest!$A$1:$O$65536,14,FALSE)-+VLOOKUP($D318,[1]Congest!$A$1:$O$65536,14,FALSE)</f>
        <v>45.45999999999998</v>
      </c>
      <c r="R318" s="6">
        <f>+VLOOKUP($A318,[1]Congest!$A$1:$O$65536,15,FALSE)-+VLOOKUP($D318,[1]Congest!$A$1:$O$65536,15,FALSE)</f>
        <v>12.450000000000045</v>
      </c>
    </row>
    <row r="319" spans="1:18" x14ac:dyDescent="0.2">
      <c r="A319" s="5">
        <v>23575</v>
      </c>
      <c r="B319" s="6" t="str">
        <f>+VLOOKUP(A319,[1]Congest!$A$1:$C$65536,2,FALSE)</f>
        <v>NINE_MILE_1</v>
      </c>
      <c r="C319" s="6" t="str">
        <f>+VLOOKUP(A319,[1]Congest!$A$1:$C$65536,3,FALSE)</f>
        <v>CENTRL</v>
      </c>
      <c r="D319" s="5">
        <v>23606</v>
      </c>
      <c r="E319" s="6" t="str">
        <f>+VLOOKUP(D319,[1]Congest!$A$1:$C$65536,2,FALSE)</f>
        <v>OSWEGO___5</v>
      </c>
      <c r="F319" s="6" t="str">
        <f>+VLOOKUP(D319,[1]Congest!$A$1:$C$65536,3,FALSE)</f>
        <v>CENTRL</v>
      </c>
      <c r="G319" s="5">
        <v>57</v>
      </c>
      <c r="I319" s="6">
        <v>153.29</v>
      </c>
      <c r="L319" s="6">
        <f t="shared" si="12"/>
        <v>555.30000000000007</v>
      </c>
      <c r="M319" s="6">
        <f>+VLOOKUP($A319,[1]Congest!$A$1:$O$65536,10,FALSE)-+VLOOKUP($D319,[1]Congest!$A$1:$O$65536,10,FALSE)</f>
        <v>20.329999999999984</v>
      </c>
      <c r="N319" s="6">
        <f>+VLOOKUP($A319,[1]Congest!$A$1:$O$65536,11,FALSE)-+VLOOKUP($D319,[1]Congest!$A$1:$O$65536,11,FALSE)</f>
        <v>416.24</v>
      </c>
      <c r="O319" s="6">
        <f>+VLOOKUP($A319,[1]Congest!$A$1:$O$65536,12,FALSE)-+VLOOKUP($D319,[1]Congest!$A$1:$O$65536,12,FALSE)</f>
        <v>25.100000000000051</v>
      </c>
      <c r="P319" s="6">
        <f>+VLOOKUP($A319,[1]Congest!$A$1:$O$65536,13,FALSE)-+VLOOKUP($D319,[1]Congest!$A$1:$O$65536,13,FALSE)</f>
        <v>73.139999999999986</v>
      </c>
      <c r="Q319" s="6">
        <f>+VLOOKUP($A319,[1]Congest!$A$1:$O$65536,14,FALSE)-+VLOOKUP($D319,[1]Congest!$A$1:$O$65536,14,FALSE)</f>
        <v>17.27000000000001</v>
      </c>
      <c r="R319" s="6">
        <f>+VLOOKUP($A319,[1]Congest!$A$1:$O$65536,15,FALSE)-+VLOOKUP($D319,[1]Congest!$A$1:$O$65536,15,FALSE)</f>
        <v>3.2200000000000024</v>
      </c>
    </row>
    <row r="320" spans="1:18" x14ac:dyDescent="0.2">
      <c r="A320" s="5">
        <v>23585</v>
      </c>
      <c r="B320" s="6" t="str">
        <f>+VLOOKUP(A320,[1]Congest!$A$1:$C$65536,2,FALSE)</f>
        <v>MILLIKEN___2</v>
      </c>
      <c r="C320" s="6" t="str">
        <f>+VLOOKUP(A320,[1]Congest!$A$1:$C$65536,3,FALSE)</f>
        <v>CENTRL</v>
      </c>
      <c r="D320" s="5">
        <v>23566</v>
      </c>
      <c r="E320" s="6" t="str">
        <f>+VLOOKUP(D320,[1]Congest!$A$1:$C$65536,2,FALSE)</f>
        <v>DUNKIRK___4</v>
      </c>
      <c r="F320" s="6" t="str">
        <f>+VLOOKUP(D320,[1]Congest!$A$1:$C$65536,3,FALSE)</f>
        <v>WEST</v>
      </c>
      <c r="G320" s="5">
        <v>10</v>
      </c>
      <c r="I320" s="6">
        <v>-203.82</v>
      </c>
      <c r="L320" s="6">
        <f t="shared" si="12"/>
        <v>94.06</v>
      </c>
      <c r="M320" s="6">
        <f>+VLOOKUP($A320,[1]Congest!$A$1:$O$65536,10,FALSE)-+VLOOKUP($D320,[1]Congest!$A$1:$O$65536,10,FALSE)</f>
        <v>28.979999999999905</v>
      </c>
      <c r="N320" s="6">
        <f>+VLOOKUP($A320,[1]Congest!$A$1:$O$65536,11,FALSE)-+VLOOKUP($D320,[1]Congest!$A$1:$O$65536,11,FALSE)</f>
        <v>0.64000000000001478</v>
      </c>
      <c r="O320" s="6">
        <f>+VLOOKUP($A320,[1]Congest!$A$1:$O$65536,12,FALSE)-+VLOOKUP($D320,[1]Congest!$A$1:$O$65536,12,FALSE)</f>
        <v>24.019999999999982</v>
      </c>
      <c r="P320" s="6">
        <f>+VLOOKUP($A320,[1]Congest!$A$1:$O$65536,13,FALSE)-+VLOOKUP($D320,[1]Congest!$A$1:$O$65536,13,FALSE)</f>
        <v>15.740000000000066</v>
      </c>
      <c r="Q320" s="6">
        <f>+VLOOKUP($A320,[1]Congest!$A$1:$O$65536,14,FALSE)-+VLOOKUP($D320,[1]Congest!$A$1:$O$65536,14,FALSE)</f>
        <v>21.550000000000068</v>
      </c>
      <c r="R320" s="6">
        <f>+VLOOKUP($A320,[1]Congest!$A$1:$O$65536,15,FALSE)-+VLOOKUP($D320,[1]Congest!$A$1:$O$65536,15,FALSE)</f>
        <v>3.129999999999967</v>
      </c>
    </row>
    <row r="321" spans="1:18" x14ac:dyDescent="0.2">
      <c r="A321" s="5">
        <v>23595</v>
      </c>
      <c r="B321" s="6" t="str">
        <f>+VLOOKUP(A321,[1]Congest!$A$1:$C$65536,2,FALSE)</f>
        <v>BOWLINE___2</v>
      </c>
      <c r="C321" s="6" t="str">
        <f>+VLOOKUP(A321,[1]Congest!$A$1:$C$65536,3,FALSE)</f>
        <v>HUD VL</v>
      </c>
      <c r="D321" s="5">
        <v>23776</v>
      </c>
      <c r="E321" s="6" t="str">
        <f>+VLOOKUP(D321,[1]Congest!$A$1:$C$65536,2,FALSE)</f>
        <v>E_FISHKILL___LBMP</v>
      </c>
      <c r="F321" s="6" t="str">
        <f>+VLOOKUP(D321,[1]Congest!$A$1:$C$65536,3,FALSE)</f>
        <v>MILLWD</v>
      </c>
      <c r="G321" s="5">
        <v>10</v>
      </c>
      <c r="I321" s="6">
        <v>-466.44</v>
      </c>
      <c r="L321" s="6">
        <f t="shared" si="12"/>
        <v>2078.6799999999998</v>
      </c>
      <c r="M321" s="6">
        <f>+VLOOKUP($A321,[1]Congest!$A$1:$O$65536,10,FALSE)-+VLOOKUP($D321,[1]Congest!$A$1:$O$65536,10,FALSE)</f>
        <v>67.649999999999181</v>
      </c>
      <c r="N321" s="6">
        <f>+VLOOKUP($A321,[1]Congest!$A$1:$O$65536,11,FALSE)-+VLOOKUP($D321,[1]Congest!$A$1:$O$65536,11,FALSE)</f>
        <v>426.9700000000002</v>
      </c>
      <c r="O321" s="6">
        <f>+VLOOKUP($A321,[1]Congest!$A$1:$O$65536,12,FALSE)-+VLOOKUP($D321,[1]Congest!$A$1:$O$65536,12,FALSE)</f>
        <v>98.060000000000855</v>
      </c>
      <c r="P321" s="6">
        <f>+VLOOKUP($A321,[1]Congest!$A$1:$O$65536,13,FALSE)-+VLOOKUP($D321,[1]Congest!$A$1:$O$65536,13,FALSE)</f>
        <v>8.7499999999997726</v>
      </c>
      <c r="Q321" s="6">
        <f>+VLOOKUP($A321,[1]Congest!$A$1:$O$65536,14,FALSE)-+VLOOKUP($D321,[1]Congest!$A$1:$O$65536,14,FALSE)</f>
        <v>1123.3699999999997</v>
      </c>
      <c r="R321" s="6">
        <f>+VLOOKUP($A321,[1]Congest!$A$1:$O$65536,15,FALSE)-+VLOOKUP($D321,[1]Congest!$A$1:$O$65536,15,FALSE)</f>
        <v>353.88</v>
      </c>
    </row>
    <row r="322" spans="1:18" x14ac:dyDescent="0.2">
      <c r="A322" s="5">
        <v>23604</v>
      </c>
      <c r="B322" s="6" t="str">
        <f>+VLOOKUP(A322,[1]Congest!$A$1:$C$65536,2,FALSE)</f>
        <v>STATION 5_MISC_HYD</v>
      </c>
      <c r="C322" s="6" t="str">
        <f>+VLOOKUP(A322,[1]Congest!$A$1:$C$65536,3,FALSE)</f>
        <v>GENESE</v>
      </c>
      <c r="D322" s="5">
        <v>23779</v>
      </c>
      <c r="E322" s="6" t="str">
        <f>+VLOOKUP(D322,[1]Congest!$A$1:$C$65536,2,FALSE)</f>
        <v>BETHLEHEM___STEEL</v>
      </c>
      <c r="F322" s="6" t="str">
        <f>+VLOOKUP(D322,[1]Congest!$A$1:$C$65536,3,FALSE)</f>
        <v>WEST</v>
      </c>
      <c r="G322" s="5">
        <v>12</v>
      </c>
      <c r="I322" s="6">
        <v>0</v>
      </c>
      <c r="L322" s="6">
        <f t="shared" si="12"/>
        <v>430.2000000000001</v>
      </c>
      <c r="M322" s="6">
        <f>+VLOOKUP($A322,[1]Congest!$A$1:$O$65536,10,FALSE)-+VLOOKUP($D322,[1]Congest!$A$1:$O$65536,10,FALSE)</f>
        <v>103.08999999999997</v>
      </c>
      <c r="N322" s="6">
        <f>+VLOOKUP($A322,[1]Congest!$A$1:$O$65536,11,FALSE)-+VLOOKUP($D322,[1]Congest!$A$1:$O$65536,11,FALSE)</f>
        <v>10.960000000000008</v>
      </c>
      <c r="O322" s="6">
        <f>+VLOOKUP($A322,[1]Congest!$A$1:$O$65536,12,FALSE)-+VLOOKUP($D322,[1]Congest!$A$1:$O$65536,12,FALSE)</f>
        <v>125.41000000000014</v>
      </c>
      <c r="P322" s="6">
        <f>+VLOOKUP($A322,[1]Congest!$A$1:$O$65536,13,FALSE)-+VLOOKUP($D322,[1]Congest!$A$1:$O$65536,13,FALSE)</f>
        <v>72.960000000000008</v>
      </c>
      <c r="Q322" s="6">
        <f>+VLOOKUP($A322,[1]Congest!$A$1:$O$65536,14,FALSE)-+VLOOKUP($D322,[1]Congest!$A$1:$O$65536,14,FALSE)</f>
        <v>93.729999999999961</v>
      </c>
      <c r="R322" s="6">
        <f>+VLOOKUP($A322,[1]Congest!$A$1:$O$65536,15,FALSE)-+VLOOKUP($D322,[1]Congest!$A$1:$O$65536,15,FALSE)</f>
        <v>24.049999999999997</v>
      </c>
    </row>
    <row r="323" spans="1:18" x14ac:dyDescent="0.2">
      <c r="A323" s="5">
        <v>23604</v>
      </c>
      <c r="B323" s="6" t="str">
        <f>+VLOOKUP(A323,[1]Congest!$A$1:$C$65536,2,FALSE)</f>
        <v>STATION 5_MISC_HYD</v>
      </c>
      <c r="C323" s="6" t="str">
        <f>+VLOOKUP(A323,[1]Congest!$A$1:$C$65536,3,FALSE)</f>
        <v>GENESE</v>
      </c>
      <c r="D323" s="5">
        <v>23808</v>
      </c>
      <c r="E323" s="6" t="str">
        <f>+VLOOKUP(D323,[1]Congest!$A$1:$C$65536,2,FALSE)</f>
        <v>GENERAL___MILLS</v>
      </c>
      <c r="F323" s="6" t="str">
        <f>+VLOOKUP(D323,[1]Congest!$A$1:$C$65536,3,FALSE)</f>
        <v>WEST</v>
      </c>
      <c r="G323" s="5">
        <v>12</v>
      </c>
      <c r="I323" s="6">
        <v>0</v>
      </c>
      <c r="L323" s="6">
        <f t="shared" si="12"/>
        <v>430.2000000000001</v>
      </c>
      <c r="M323" s="6">
        <f>+VLOOKUP($A323,[1]Congest!$A$1:$O$65536,10,FALSE)-+VLOOKUP($D323,[1]Congest!$A$1:$O$65536,10,FALSE)</f>
        <v>103.08999999999997</v>
      </c>
      <c r="N323" s="6">
        <f>+VLOOKUP($A323,[1]Congest!$A$1:$O$65536,11,FALSE)-+VLOOKUP($D323,[1]Congest!$A$1:$O$65536,11,FALSE)</f>
        <v>10.960000000000008</v>
      </c>
      <c r="O323" s="6">
        <f>+VLOOKUP($A323,[1]Congest!$A$1:$O$65536,12,FALSE)-+VLOOKUP($D323,[1]Congest!$A$1:$O$65536,12,FALSE)</f>
        <v>125.41000000000014</v>
      </c>
      <c r="P323" s="6">
        <f>+VLOOKUP($A323,[1]Congest!$A$1:$O$65536,13,FALSE)-+VLOOKUP($D323,[1]Congest!$A$1:$O$65536,13,FALSE)</f>
        <v>72.960000000000008</v>
      </c>
      <c r="Q323" s="6">
        <f>+VLOOKUP($A323,[1]Congest!$A$1:$O$65536,14,FALSE)-+VLOOKUP($D323,[1]Congest!$A$1:$O$65536,14,FALSE)</f>
        <v>93.729999999999961</v>
      </c>
      <c r="R323" s="6">
        <f>+VLOOKUP($A323,[1]Congest!$A$1:$O$65536,15,FALSE)-+VLOOKUP($D323,[1]Congest!$A$1:$O$65536,15,FALSE)</f>
        <v>24.049999999999997</v>
      </c>
    </row>
    <row r="324" spans="1:18" x14ac:dyDescent="0.2">
      <c r="A324" s="5">
        <v>23639</v>
      </c>
      <c r="B324" s="6" t="str">
        <f>+VLOOKUP(A324,[1]Congest!$A$1:$C$65536,2,FALSE)</f>
        <v>HILLBURN___GT</v>
      </c>
      <c r="C324" s="6" t="str">
        <f>+VLOOKUP(A324,[1]Congest!$A$1:$C$65536,3,FALSE)</f>
        <v>HUD VL</v>
      </c>
      <c r="D324" s="5">
        <v>23776</v>
      </c>
      <c r="E324" s="6" t="str">
        <f>+VLOOKUP(D324,[1]Congest!$A$1:$C$65536,2,FALSE)</f>
        <v>E_FISHKILL___LBMP</v>
      </c>
      <c r="F324" s="6" t="str">
        <f>+VLOOKUP(D324,[1]Congest!$A$1:$C$65536,3,FALSE)</f>
        <v>MILLWD</v>
      </c>
      <c r="G324" s="5">
        <v>10</v>
      </c>
      <c r="I324" s="6">
        <v>-430.26</v>
      </c>
      <c r="L324" s="6">
        <f t="shared" si="12"/>
        <v>2047.7200000000012</v>
      </c>
      <c r="M324" s="6">
        <f>+VLOOKUP($A324,[1]Congest!$A$1:$O$65536,10,FALSE)-+VLOOKUP($D324,[1]Congest!$A$1:$O$65536,10,FALSE)</f>
        <v>83.789999999999054</v>
      </c>
      <c r="N324" s="6">
        <f>+VLOOKUP($A324,[1]Congest!$A$1:$O$65536,11,FALSE)-+VLOOKUP($D324,[1]Congest!$A$1:$O$65536,11,FALSE)</f>
        <v>377.7700000000001</v>
      </c>
      <c r="O324" s="6">
        <f>+VLOOKUP($A324,[1]Congest!$A$1:$O$65536,12,FALSE)-+VLOOKUP($D324,[1]Congest!$A$1:$O$65536,12,FALSE)</f>
        <v>121.51000000000158</v>
      </c>
      <c r="P324" s="6">
        <f>+VLOOKUP($A324,[1]Congest!$A$1:$O$65536,13,FALSE)-+VLOOKUP($D324,[1]Congest!$A$1:$O$65536,13,FALSE)</f>
        <v>30.709999999999809</v>
      </c>
      <c r="Q324" s="6">
        <f>+VLOOKUP($A324,[1]Congest!$A$1:$O$65536,14,FALSE)-+VLOOKUP($D324,[1]Congest!$A$1:$O$65536,14,FALSE)</f>
        <v>1096.4400000000005</v>
      </c>
      <c r="R324" s="6">
        <f>+VLOOKUP($A324,[1]Congest!$A$1:$O$65536,15,FALSE)-+VLOOKUP($D324,[1]Congest!$A$1:$O$65536,15,FALSE)</f>
        <v>337.5</v>
      </c>
    </row>
    <row r="325" spans="1:18" x14ac:dyDescent="0.2">
      <c r="A325" s="5">
        <v>23653</v>
      </c>
      <c r="B325" s="6" t="str">
        <f>+VLOOKUP(A325,[1]Congest!$A$1:$C$65536,2,FALSE)</f>
        <v>PEEKSKILL____</v>
      </c>
      <c r="C325" s="6" t="str">
        <f>+VLOOKUP(A325,[1]Congest!$A$1:$C$65536,3,FALSE)</f>
        <v>MILLWD</v>
      </c>
      <c r="D325" s="5">
        <v>24000</v>
      </c>
      <c r="E325" s="6" t="str">
        <f>+VLOOKUP(D325,[1]Congest!$A$1:$C$65536,2,FALSE)</f>
        <v>PLEASANTVLY___LBMP</v>
      </c>
      <c r="F325" s="6" t="str">
        <f>+VLOOKUP(D325,[1]Congest!$A$1:$C$65536,3,FALSE)</f>
        <v>HUD VL</v>
      </c>
      <c r="G325" s="5">
        <v>20</v>
      </c>
      <c r="I325" s="6">
        <v>-421.54</v>
      </c>
      <c r="L325" s="6">
        <f t="shared" si="12"/>
        <v>1323.3100000000004</v>
      </c>
      <c r="M325" s="6">
        <f>+VLOOKUP($A325,[1]Congest!$A$1:$O$65536,10,FALSE)-+VLOOKUP($D325,[1]Congest!$A$1:$O$65536,10,FALSE)</f>
        <v>78.630000000000564</v>
      </c>
      <c r="N325" s="6">
        <f>+VLOOKUP($A325,[1]Congest!$A$1:$O$65536,11,FALSE)-+VLOOKUP($D325,[1]Congest!$A$1:$O$65536,11,FALSE)</f>
        <v>-208.82999999999981</v>
      </c>
      <c r="O325" s="6">
        <f>+VLOOKUP($A325,[1]Congest!$A$1:$O$65536,12,FALSE)-+VLOOKUP($D325,[1]Congest!$A$1:$O$65536,12,FALSE)</f>
        <v>88.109999999998763</v>
      </c>
      <c r="P325" s="6">
        <f>+VLOOKUP($A325,[1]Congest!$A$1:$O$65536,13,FALSE)-+VLOOKUP($D325,[1]Congest!$A$1:$O$65536,13,FALSE)</f>
        <v>22.630000000000109</v>
      </c>
      <c r="Q325" s="6">
        <f>+VLOOKUP($A325,[1]Congest!$A$1:$O$65536,14,FALSE)-+VLOOKUP($D325,[1]Congest!$A$1:$O$65536,14,FALSE)</f>
        <v>1022.2600000000007</v>
      </c>
      <c r="R325" s="6">
        <f>+VLOOKUP($A325,[1]Congest!$A$1:$O$65536,15,FALSE)-+VLOOKUP($D325,[1]Congest!$A$1:$O$65536,15,FALSE)</f>
        <v>320.51</v>
      </c>
    </row>
    <row r="326" spans="1:18" x14ac:dyDescent="0.2">
      <c r="A326" s="5">
        <v>23655</v>
      </c>
      <c r="B326" s="6" t="str">
        <f>+VLOOKUP(A326,[1]Congest!$A$1:$C$65536,2,FALSE)</f>
        <v>KENSICO____</v>
      </c>
      <c r="C326" s="6" t="str">
        <f>+VLOOKUP(A326,[1]Congest!$A$1:$C$65536,3,FALSE)</f>
        <v>DUNWOD</v>
      </c>
      <c r="D326" s="5">
        <v>24000</v>
      </c>
      <c r="E326" s="6" t="str">
        <f>+VLOOKUP(D326,[1]Congest!$A$1:$C$65536,2,FALSE)</f>
        <v>PLEASANTVLY___LBMP</v>
      </c>
      <c r="F326" s="6" t="str">
        <f>+VLOOKUP(D326,[1]Congest!$A$1:$C$65536,3,FALSE)</f>
        <v>HUD VL</v>
      </c>
      <c r="G326" s="5">
        <v>10</v>
      </c>
      <c r="I326" s="6">
        <v>-634.37</v>
      </c>
      <c r="L326" s="6">
        <f t="shared" si="12"/>
        <v>929.18999999999949</v>
      </c>
      <c r="M326" s="6">
        <f>+VLOOKUP($A326,[1]Congest!$A$1:$O$65536,10,FALSE)-+VLOOKUP($D326,[1]Congest!$A$1:$O$65536,10,FALSE)</f>
        <v>62.430000000000746</v>
      </c>
      <c r="N326" s="6">
        <f>+VLOOKUP($A326,[1]Congest!$A$1:$O$65536,11,FALSE)-+VLOOKUP($D326,[1]Congest!$A$1:$O$65536,11,FALSE)</f>
        <v>-222.84000000000003</v>
      </c>
      <c r="O326" s="6">
        <f>+VLOOKUP($A326,[1]Congest!$A$1:$O$65536,12,FALSE)-+VLOOKUP($D326,[1]Congest!$A$1:$O$65536,12,FALSE)</f>
        <v>67.639999999999418</v>
      </c>
      <c r="P326" s="6">
        <f>+VLOOKUP($A326,[1]Congest!$A$1:$O$65536,13,FALSE)-+VLOOKUP($D326,[1]Congest!$A$1:$O$65536,13,FALSE)</f>
        <v>5.1600000000000819</v>
      </c>
      <c r="Q326" s="6">
        <f>+VLOOKUP($A326,[1]Congest!$A$1:$O$65536,14,FALSE)-+VLOOKUP($D326,[1]Congest!$A$1:$O$65536,14,FALSE)</f>
        <v>871.21999999999935</v>
      </c>
      <c r="R326" s="6">
        <f>+VLOOKUP($A326,[1]Congest!$A$1:$O$65536,15,FALSE)-+VLOOKUP($D326,[1]Congest!$A$1:$O$65536,15,FALSE)</f>
        <v>145.57999999999993</v>
      </c>
    </row>
    <row r="327" spans="1:18" x14ac:dyDescent="0.2">
      <c r="A327" s="5">
        <v>23744</v>
      </c>
      <c r="B327" s="6" t="str">
        <f>+VLOOKUP(A327,[1]Congest!$A$1:$C$65536,2,FALSE)</f>
        <v>NINE_MILE_2</v>
      </c>
      <c r="C327" s="6" t="str">
        <f>+VLOOKUP(A327,[1]Congest!$A$1:$C$65536,3,FALSE)</f>
        <v>CENTRL</v>
      </c>
      <c r="D327" s="5">
        <v>23543</v>
      </c>
      <c r="E327" s="6" t="str">
        <f>+VLOOKUP(D327,[1]Congest!$A$1:$C$65536,2,FALSE)</f>
        <v>KINTIGH____</v>
      </c>
      <c r="F327" s="6" t="str">
        <f>+VLOOKUP(D327,[1]Congest!$A$1:$C$65536,3,FALSE)</f>
        <v>WEST</v>
      </c>
      <c r="G327" s="5">
        <v>10</v>
      </c>
      <c r="I327" s="6">
        <v>166</v>
      </c>
      <c r="L327" s="6">
        <f t="shared" si="12"/>
        <v>1075.9000000000003</v>
      </c>
      <c r="M327" s="6">
        <f>+VLOOKUP($A327,[1]Congest!$A$1:$O$65536,10,FALSE)-+VLOOKUP($D327,[1]Congest!$A$1:$O$65536,10,FALSE)</f>
        <v>140.88</v>
      </c>
      <c r="N327" s="6">
        <f>+VLOOKUP($A327,[1]Congest!$A$1:$O$65536,11,FALSE)-+VLOOKUP($D327,[1]Congest!$A$1:$O$65536,11,FALSE)</f>
        <v>440.58</v>
      </c>
      <c r="O327" s="6">
        <f>+VLOOKUP($A327,[1]Congest!$A$1:$O$65536,12,FALSE)-+VLOOKUP($D327,[1]Congest!$A$1:$O$65536,12,FALSE)</f>
        <v>177.32000000000011</v>
      </c>
      <c r="P327" s="6">
        <f>+VLOOKUP($A327,[1]Congest!$A$1:$O$65536,13,FALSE)-+VLOOKUP($D327,[1]Congest!$A$1:$O$65536,13,FALSE)</f>
        <v>143.69999999999999</v>
      </c>
      <c r="Q327" s="6">
        <f>+VLOOKUP($A327,[1]Congest!$A$1:$O$65536,14,FALSE)-+VLOOKUP($D327,[1]Congest!$A$1:$O$65536,14,FALSE)</f>
        <v>136.17999999999995</v>
      </c>
      <c r="R327" s="6">
        <f>+VLOOKUP($A327,[1]Congest!$A$1:$O$65536,15,FALSE)-+VLOOKUP($D327,[1]Congest!$A$1:$O$65536,15,FALSE)</f>
        <v>37.240000000000009</v>
      </c>
    </row>
    <row r="328" spans="1:18" x14ac:dyDescent="0.2">
      <c r="A328" s="5">
        <v>23744</v>
      </c>
      <c r="B328" s="6" t="str">
        <f>+VLOOKUP(A328,[1]Congest!$A$1:$C$65536,2,FALSE)</f>
        <v>NINE_MILE_2</v>
      </c>
      <c r="C328" s="6" t="str">
        <f>+VLOOKUP(A328,[1]Congest!$A$1:$C$65536,3,FALSE)</f>
        <v>CENTRL</v>
      </c>
      <c r="D328" s="5">
        <v>23646</v>
      </c>
      <c r="E328" s="6" t="str">
        <f>+VLOOKUP(D328,[1]Congest!$A$1:$C$65536,2,FALSE)</f>
        <v>RANKINE____</v>
      </c>
      <c r="F328" s="6" t="str">
        <f>+VLOOKUP(D328,[1]Congest!$A$1:$C$65536,3,FALSE)</f>
        <v>WEST</v>
      </c>
      <c r="G328" s="5">
        <v>10</v>
      </c>
      <c r="I328" s="6">
        <v>319.49</v>
      </c>
      <c r="L328" s="6">
        <f t="shared" si="12"/>
        <v>1410.72</v>
      </c>
      <c r="M328" s="6">
        <f>+VLOOKUP($A328,[1]Congest!$A$1:$O$65536,10,FALSE)-+VLOOKUP($D328,[1]Congest!$A$1:$O$65536,10,FALSE)</f>
        <v>219.86999999999995</v>
      </c>
      <c r="N328" s="6">
        <f>+VLOOKUP($A328,[1]Congest!$A$1:$O$65536,11,FALSE)-+VLOOKUP($D328,[1]Congest!$A$1:$O$65536,11,FALSE)</f>
        <v>450.19</v>
      </c>
      <c r="O328" s="6">
        <f>+VLOOKUP($A328,[1]Congest!$A$1:$O$65536,12,FALSE)-+VLOOKUP($D328,[1]Congest!$A$1:$O$65536,12,FALSE)</f>
        <v>273.7700000000001</v>
      </c>
      <c r="P328" s="6">
        <f>+VLOOKUP($A328,[1]Congest!$A$1:$O$65536,13,FALSE)-+VLOOKUP($D328,[1]Congest!$A$1:$O$65536,13,FALSE)</f>
        <v>200.26</v>
      </c>
      <c r="Q328" s="6">
        <f>+VLOOKUP($A328,[1]Congest!$A$1:$O$65536,14,FALSE)-+VLOOKUP($D328,[1]Congest!$A$1:$O$65536,14,FALSE)</f>
        <v>210.76999999999992</v>
      </c>
      <c r="R328" s="6">
        <f>+VLOOKUP($A328,[1]Congest!$A$1:$O$65536,15,FALSE)-+VLOOKUP($D328,[1]Congest!$A$1:$O$65536,15,FALSE)</f>
        <v>55.86</v>
      </c>
    </row>
    <row r="329" spans="1:18" x14ac:dyDescent="0.2">
      <c r="A329" s="5">
        <v>23744</v>
      </c>
      <c r="B329" s="6" t="str">
        <f>+VLOOKUP(A329,[1]Congest!$A$1:$C$65536,2,FALSE)</f>
        <v>NINE_MILE_2</v>
      </c>
      <c r="C329" s="6" t="str">
        <f>+VLOOKUP(A329,[1]Congest!$A$1:$C$65536,3,FALSE)</f>
        <v>CENTRL</v>
      </c>
      <c r="D329" s="5">
        <v>24024</v>
      </c>
      <c r="E329" s="6" t="str">
        <f>+VLOOKUP(D329,[1]Congest!$A$1:$C$65536,2,FALSE)</f>
        <v>SITHE___BATAVIA</v>
      </c>
      <c r="F329" s="6" t="str">
        <f>+VLOOKUP(D329,[1]Congest!$A$1:$C$65536,3,FALSE)</f>
        <v>GENESE</v>
      </c>
      <c r="G329" s="5">
        <v>10</v>
      </c>
      <c r="I329" s="6">
        <v>213.75</v>
      </c>
      <c r="L329" s="6">
        <f t="shared" si="12"/>
        <v>1170.19</v>
      </c>
      <c r="M329" s="6">
        <f>+VLOOKUP($A329,[1]Congest!$A$1:$O$65536,10,FALSE)-+VLOOKUP($D329,[1]Congest!$A$1:$O$65536,10,FALSE)</f>
        <v>160.81000000000006</v>
      </c>
      <c r="N329" s="6">
        <f>+VLOOKUP($A329,[1]Congest!$A$1:$O$65536,11,FALSE)-+VLOOKUP($D329,[1]Congest!$A$1:$O$65536,11,FALSE)</f>
        <v>445.14</v>
      </c>
      <c r="O329" s="6">
        <f>+VLOOKUP($A329,[1]Congest!$A$1:$O$65536,12,FALSE)-+VLOOKUP($D329,[1]Congest!$A$1:$O$65536,12,FALSE)</f>
        <v>203.7700000000001</v>
      </c>
      <c r="P329" s="6">
        <f>+VLOOKUP($A329,[1]Congest!$A$1:$O$65536,13,FALSE)-+VLOOKUP($D329,[1]Congest!$A$1:$O$65536,13,FALSE)</f>
        <v>161.51</v>
      </c>
      <c r="Q329" s="6">
        <f>+VLOOKUP($A329,[1]Congest!$A$1:$O$65536,14,FALSE)-+VLOOKUP($D329,[1]Congest!$A$1:$O$65536,14,FALSE)</f>
        <v>156.90999999999997</v>
      </c>
      <c r="R329" s="6">
        <f>+VLOOKUP($A329,[1]Congest!$A$1:$O$65536,15,FALSE)-+VLOOKUP($D329,[1]Congest!$A$1:$O$65536,15,FALSE)</f>
        <v>42.05</v>
      </c>
    </row>
    <row r="330" spans="1:18" x14ac:dyDescent="0.2">
      <c r="A330" s="5">
        <v>23744</v>
      </c>
      <c r="B330" s="6" t="str">
        <f>+VLOOKUP(A330,[1]Congest!$A$1:$C$65536,2,FALSE)</f>
        <v>NINE_MILE_2</v>
      </c>
      <c r="C330" s="6" t="str">
        <f>+VLOOKUP(A330,[1]Congest!$A$1:$C$65536,3,FALSE)</f>
        <v>CENTRL</v>
      </c>
      <c r="D330" s="5">
        <v>24039</v>
      </c>
      <c r="E330" s="6" t="str">
        <f>+VLOOKUP(D330,[1]Congest!$A$1:$C$65536,2,FALSE)</f>
        <v>GARDENVILLE___LBMP</v>
      </c>
      <c r="F330" s="6" t="str">
        <f>+VLOOKUP(D330,[1]Congest!$A$1:$C$65536,3,FALSE)</f>
        <v>WEST</v>
      </c>
      <c r="G330" s="5">
        <v>3</v>
      </c>
      <c r="I330" s="6">
        <v>300</v>
      </c>
      <c r="L330" s="6">
        <f t="shared" si="12"/>
        <v>1403.3100000000002</v>
      </c>
      <c r="M330" s="6">
        <f>+VLOOKUP($A330,[1]Congest!$A$1:$O$65536,10,FALSE)-+VLOOKUP($D330,[1]Congest!$A$1:$O$65536,10,FALSE)</f>
        <v>216.43999999999994</v>
      </c>
      <c r="N330" s="6">
        <f>+VLOOKUP($A330,[1]Congest!$A$1:$O$65536,11,FALSE)-+VLOOKUP($D330,[1]Congest!$A$1:$O$65536,11,FALSE)</f>
        <v>449.95000000000005</v>
      </c>
      <c r="O330" s="6">
        <f>+VLOOKUP($A330,[1]Congest!$A$1:$O$65536,12,FALSE)-+VLOOKUP($D330,[1]Congest!$A$1:$O$65536,12,FALSE)</f>
        <v>272.23000000000013</v>
      </c>
      <c r="P330" s="6">
        <f>+VLOOKUP($A330,[1]Congest!$A$1:$O$65536,13,FALSE)-+VLOOKUP($D330,[1]Congest!$A$1:$O$65536,13,FALSE)</f>
        <v>199.23999999999995</v>
      </c>
      <c r="Q330" s="6">
        <f>+VLOOKUP($A330,[1]Congest!$A$1:$O$65536,14,FALSE)-+VLOOKUP($D330,[1]Congest!$A$1:$O$65536,14,FALSE)</f>
        <v>209.89000000000004</v>
      </c>
      <c r="R330" s="6">
        <f>+VLOOKUP($A330,[1]Congest!$A$1:$O$65536,15,FALSE)-+VLOOKUP($D330,[1]Congest!$A$1:$O$65536,15,FALSE)</f>
        <v>55.560000000000016</v>
      </c>
    </row>
    <row r="331" spans="1:18" x14ac:dyDescent="0.2">
      <c r="A331" s="5">
        <v>23744</v>
      </c>
      <c r="B331" s="6" t="str">
        <f>+VLOOKUP(A331,[1]Congest!$A$1:$C$65536,2,FALSE)</f>
        <v>NINE_MILE_2</v>
      </c>
      <c r="C331" s="6" t="str">
        <f>+VLOOKUP(A331,[1]Congest!$A$1:$C$65536,3,FALSE)</f>
        <v>CENTRL</v>
      </c>
      <c r="D331" s="5">
        <v>24046</v>
      </c>
      <c r="E331" s="6" t="str">
        <f>+VLOOKUP(D331,[1]Congest!$A$1:$C$65536,2,FALSE)</f>
        <v>OAK ORCHARD___HYD</v>
      </c>
      <c r="F331" s="6" t="str">
        <f>+VLOOKUP(D331,[1]Congest!$A$1:$C$65536,3,FALSE)</f>
        <v>WEST</v>
      </c>
      <c r="G331" s="5">
        <v>10</v>
      </c>
      <c r="I331" s="6">
        <v>180.45</v>
      </c>
      <c r="L331" s="6">
        <f t="shared" si="12"/>
        <v>1009.07</v>
      </c>
      <c r="M331" s="6">
        <f>+VLOOKUP($A331,[1]Congest!$A$1:$O$65536,10,FALSE)-+VLOOKUP($D331,[1]Congest!$A$1:$O$65536,10,FALSE)</f>
        <v>124.60000000000002</v>
      </c>
      <c r="N331" s="6">
        <f>+VLOOKUP($A331,[1]Congest!$A$1:$O$65536,11,FALSE)-+VLOOKUP($D331,[1]Congest!$A$1:$O$65536,11,FALSE)</f>
        <v>439.65999999999997</v>
      </c>
      <c r="O331" s="6">
        <f>+VLOOKUP($A331,[1]Congest!$A$1:$O$65536,12,FALSE)-+VLOOKUP($D331,[1]Congest!$A$1:$O$65536,12,FALSE)</f>
        <v>156.0100000000001</v>
      </c>
      <c r="P331" s="6">
        <f>+VLOOKUP($A331,[1]Congest!$A$1:$O$65536,13,FALSE)-+VLOOKUP($D331,[1]Congest!$A$1:$O$65536,13,FALSE)</f>
        <v>131.93999999999994</v>
      </c>
      <c r="Q331" s="6">
        <f>+VLOOKUP($A331,[1]Congest!$A$1:$O$65536,14,FALSE)-+VLOOKUP($D331,[1]Congest!$A$1:$O$65536,14,FALSE)</f>
        <v>123.96</v>
      </c>
      <c r="R331" s="6">
        <f>+VLOOKUP($A331,[1]Congest!$A$1:$O$65536,15,FALSE)-+VLOOKUP($D331,[1]Congest!$A$1:$O$65536,15,FALSE)</f>
        <v>32.899999999999991</v>
      </c>
    </row>
    <row r="332" spans="1:18" x14ac:dyDescent="0.2">
      <c r="A332" s="5">
        <v>23744</v>
      </c>
      <c r="B332" s="6" t="str">
        <f>+VLOOKUP(A332,[1]Congest!$A$1:$C$65536,2,FALSE)</f>
        <v>NINE_MILE_2</v>
      </c>
      <c r="C332" s="6" t="str">
        <f>+VLOOKUP(A332,[1]Congest!$A$1:$C$65536,3,FALSE)</f>
        <v>CENTRL</v>
      </c>
      <c r="D332" s="5">
        <v>61752</v>
      </c>
      <c r="E332" s="6" t="str">
        <f>+VLOOKUP(D332,[1]Congest!$A$1:$C$65536,2,FALSE)</f>
        <v>WEST</v>
      </c>
      <c r="F332" s="6" t="str">
        <f>+VLOOKUP(D332,[1]Congest!$A$1:$C$65536,3,FALSE)</f>
        <v>WEST</v>
      </c>
      <c r="G332" s="5">
        <v>10</v>
      </c>
      <c r="I332" s="6">
        <v>299.49</v>
      </c>
      <c r="L332" s="6">
        <f t="shared" si="12"/>
        <v>1337.8000000000002</v>
      </c>
      <c r="M332" s="6">
        <f>+VLOOKUP($A332,[1]Congest!$A$1:$O$65536,10,FALSE)-+VLOOKUP($D332,[1]Congest!$A$1:$O$65536,10,FALSE)</f>
        <v>202.39000000000004</v>
      </c>
      <c r="N332" s="6">
        <f>+VLOOKUP($A332,[1]Congest!$A$1:$O$65536,11,FALSE)-+VLOOKUP($D332,[1]Congest!$A$1:$O$65536,11,FALSE)</f>
        <v>448.26</v>
      </c>
      <c r="O332" s="6">
        <f>+VLOOKUP($A332,[1]Congest!$A$1:$O$65536,12,FALSE)-+VLOOKUP($D332,[1]Congest!$A$1:$O$65536,12,FALSE)</f>
        <v>253.03000000000009</v>
      </c>
      <c r="P332" s="6">
        <f>+VLOOKUP($A332,[1]Congest!$A$1:$O$65536,13,FALSE)-+VLOOKUP($D332,[1]Congest!$A$1:$O$65536,13,FALSE)</f>
        <v>188.32</v>
      </c>
      <c r="Q332" s="6">
        <f>+VLOOKUP($A332,[1]Congest!$A$1:$O$65536,14,FALSE)-+VLOOKUP($D332,[1]Congest!$A$1:$O$65536,14,FALSE)</f>
        <v>194.03999999999996</v>
      </c>
      <c r="R332" s="6">
        <f>+VLOOKUP($A332,[1]Congest!$A$1:$O$65536,15,FALSE)-+VLOOKUP($D332,[1]Congest!$A$1:$O$65536,15,FALSE)</f>
        <v>51.759999999999991</v>
      </c>
    </row>
    <row r="333" spans="1:18" x14ac:dyDescent="0.2">
      <c r="A333" s="5">
        <v>23756</v>
      </c>
      <c r="B333" s="6" t="str">
        <f>+VLOOKUP(A333,[1]Congest!$A$1:$C$65536,2,FALSE)</f>
        <v>GILBOA___1</v>
      </c>
      <c r="C333" s="6" t="str">
        <f>+VLOOKUP(A333,[1]Congest!$A$1:$C$65536,3,FALSE)</f>
        <v>CAPITL</v>
      </c>
      <c r="D333" s="5">
        <v>24000</v>
      </c>
      <c r="E333" s="6" t="str">
        <f>+VLOOKUP(D333,[1]Congest!$A$1:$C$65536,2,FALSE)</f>
        <v>PLEASANTVLY___LBMP</v>
      </c>
      <c r="F333" s="6" t="str">
        <f>+VLOOKUP(D333,[1]Congest!$A$1:$C$65536,3,FALSE)</f>
        <v>HUD VL</v>
      </c>
      <c r="G333" s="5">
        <v>5</v>
      </c>
      <c r="I333" s="6">
        <v>1178.57</v>
      </c>
      <c r="L333" s="6">
        <f t="shared" si="12"/>
        <v>1420.4299999999998</v>
      </c>
      <c r="M333" s="6">
        <f>+VLOOKUP($A333,[1]Congest!$A$1:$O$65536,10,FALSE)-+VLOOKUP($D333,[1]Congest!$A$1:$O$65536,10,FALSE)</f>
        <v>147.73000000000093</v>
      </c>
      <c r="N333" s="6">
        <f>+VLOOKUP($A333,[1]Congest!$A$1:$O$65536,11,FALSE)-+VLOOKUP($D333,[1]Congest!$A$1:$O$65536,11,FALSE)</f>
        <v>131.40000000000009</v>
      </c>
      <c r="O333" s="6">
        <f>+VLOOKUP($A333,[1]Congest!$A$1:$O$65536,12,FALSE)-+VLOOKUP($D333,[1]Congest!$A$1:$O$65536,12,FALSE)</f>
        <v>131.1299999999992</v>
      </c>
      <c r="P333" s="6">
        <f>+VLOOKUP($A333,[1]Congest!$A$1:$O$65536,13,FALSE)-+VLOOKUP($D333,[1]Congest!$A$1:$O$65536,13,FALSE)</f>
        <v>88.580000000000155</v>
      </c>
      <c r="Q333" s="6">
        <f>+VLOOKUP($A333,[1]Congest!$A$1:$O$65536,14,FALSE)-+VLOOKUP($D333,[1]Congest!$A$1:$O$65536,14,FALSE)</f>
        <v>709.72999999999956</v>
      </c>
      <c r="R333" s="6">
        <f>+VLOOKUP($A333,[1]Congest!$A$1:$O$65536,15,FALSE)-+VLOOKUP($D333,[1]Congest!$A$1:$O$65536,15,FALSE)</f>
        <v>211.8599999999999</v>
      </c>
    </row>
    <row r="334" spans="1:18" x14ac:dyDescent="0.2">
      <c r="A334" s="5">
        <v>23767</v>
      </c>
      <c r="B334" s="6" t="str">
        <f>+VLOOKUP(A334,[1]Congest!$A$1:$C$65536,2,FALSE)</f>
        <v>NEG CENTRAL_HIGH_ACRES</v>
      </c>
      <c r="C334" s="6" t="str">
        <f>+VLOOKUP(A334,[1]Congest!$A$1:$C$65536,3,FALSE)</f>
        <v>CENTRL</v>
      </c>
      <c r="D334" s="5">
        <v>24046</v>
      </c>
      <c r="E334" s="6" t="str">
        <f>+VLOOKUP(D334,[1]Congest!$A$1:$C$65536,2,FALSE)</f>
        <v>OAK ORCHARD___HYD</v>
      </c>
      <c r="F334" s="6" t="str">
        <f>+VLOOKUP(D334,[1]Congest!$A$1:$C$65536,3,FALSE)</f>
        <v>WEST</v>
      </c>
      <c r="G334" s="5">
        <v>2</v>
      </c>
      <c r="I334" s="6">
        <v>0</v>
      </c>
      <c r="L334" s="6">
        <f t="shared" si="12"/>
        <v>53.920000000000108</v>
      </c>
      <c r="M334" s="6">
        <f>+VLOOKUP($A334,[1]Congest!$A$1:$O$65536,10,FALSE)-+VLOOKUP($D334,[1]Congest!$A$1:$O$65536,10,FALSE)</f>
        <v>13.950000000000045</v>
      </c>
      <c r="N334" s="6">
        <f>+VLOOKUP($A334,[1]Congest!$A$1:$O$65536,11,FALSE)-+VLOOKUP($D334,[1]Congest!$A$1:$O$65536,11,FALSE)</f>
        <v>0.94999999999997442</v>
      </c>
      <c r="O334" s="6">
        <f>+VLOOKUP($A334,[1]Congest!$A$1:$O$65536,12,FALSE)-+VLOOKUP($D334,[1]Congest!$A$1:$O$65536,12,FALSE)</f>
        <v>14.3900000000001</v>
      </c>
      <c r="P334" s="6">
        <f>+VLOOKUP($A334,[1]Congest!$A$1:$O$65536,13,FALSE)-+VLOOKUP($D334,[1]Congest!$A$1:$O$65536,13,FALSE)</f>
        <v>8.6599999999999966</v>
      </c>
      <c r="Q334" s="6">
        <f>+VLOOKUP($A334,[1]Congest!$A$1:$O$65536,14,FALSE)-+VLOOKUP($D334,[1]Congest!$A$1:$O$65536,14,FALSE)</f>
        <v>13.319999999999993</v>
      </c>
      <c r="R334" s="6">
        <f>+VLOOKUP($A334,[1]Congest!$A$1:$O$65536,15,FALSE)-+VLOOKUP($D334,[1]Congest!$A$1:$O$65536,15,FALSE)</f>
        <v>2.6499999999999986</v>
      </c>
    </row>
    <row r="335" spans="1:18" x14ac:dyDescent="0.2">
      <c r="A335" s="5">
        <v>23769</v>
      </c>
      <c r="B335" s="6" t="str">
        <f>+VLOOKUP(A335,[1]Congest!$A$1:$C$65536,2,FALSE)</f>
        <v>LEDERLE____</v>
      </c>
      <c r="C335" s="6" t="str">
        <f>+VLOOKUP(A335,[1]Congest!$A$1:$C$65536,3,FALSE)</f>
        <v>HUD VL</v>
      </c>
      <c r="D335" s="5">
        <v>23587</v>
      </c>
      <c r="E335" s="6" t="str">
        <f>+VLOOKUP(D335,[1]Congest!$A$1:$C$65536,2,FALSE)</f>
        <v>ROSETON___1</v>
      </c>
      <c r="F335" s="6" t="str">
        <f>+VLOOKUP(D335,[1]Congest!$A$1:$C$65536,3,FALSE)</f>
        <v>HUD VL</v>
      </c>
      <c r="G335" s="5">
        <v>10</v>
      </c>
      <c r="I335" s="6">
        <v>-509.62</v>
      </c>
      <c r="L335" s="6">
        <f t="shared" si="12"/>
        <v>1553.0900000000001</v>
      </c>
      <c r="M335" s="6">
        <f>+VLOOKUP($A335,[1]Congest!$A$1:$O$65536,10,FALSE)-+VLOOKUP($D335,[1]Congest!$A$1:$O$65536,10,FALSE)</f>
        <v>30.609999999999673</v>
      </c>
      <c r="N335" s="6">
        <f>+VLOOKUP($A335,[1]Congest!$A$1:$O$65536,11,FALSE)-+VLOOKUP($D335,[1]Congest!$A$1:$O$65536,11,FALSE)</f>
        <v>282.46999999999997</v>
      </c>
      <c r="O335" s="6">
        <f>+VLOOKUP($A335,[1]Congest!$A$1:$O$65536,12,FALSE)-+VLOOKUP($D335,[1]Congest!$A$1:$O$65536,12,FALSE)</f>
        <v>46.140000000001692</v>
      </c>
      <c r="P335" s="6">
        <f>+VLOOKUP($A335,[1]Congest!$A$1:$O$65536,13,FALSE)-+VLOOKUP($D335,[1]Congest!$A$1:$O$65536,13,FALSE)</f>
        <v>-0.93000000000006366</v>
      </c>
      <c r="Q335" s="6">
        <f>+VLOOKUP($A335,[1]Congest!$A$1:$O$65536,14,FALSE)-+VLOOKUP($D335,[1]Congest!$A$1:$O$65536,14,FALSE)</f>
        <v>914.11999999999875</v>
      </c>
      <c r="R335" s="6">
        <f>+VLOOKUP($A335,[1]Congest!$A$1:$O$65536,15,FALSE)-+VLOOKUP($D335,[1]Congest!$A$1:$O$65536,15,FALSE)</f>
        <v>280.67999999999995</v>
      </c>
    </row>
    <row r="336" spans="1:18" x14ac:dyDescent="0.2">
      <c r="A336" s="5">
        <v>23769</v>
      </c>
      <c r="B336" s="6" t="str">
        <f>+VLOOKUP(A336,[1]Congest!$A$1:$C$65536,2,FALSE)</f>
        <v>LEDERLE____</v>
      </c>
      <c r="C336" s="6" t="str">
        <f>+VLOOKUP(A336,[1]Congest!$A$1:$C$65536,3,FALSE)</f>
        <v>HUD VL</v>
      </c>
      <c r="D336" s="5">
        <v>23776</v>
      </c>
      <c r="E336" s="6" t="str">
        <f>+VLOOKUP(D336,[1]Congest!$A$1:$C$65536,2,FALSE)</f>
        <v>E_FISHKILL___LBMP</v>
      </c>
      <c r="F336" s="6" t="str">
        <f>+VLOOKUP(D336,[1]Congest!$A$1:$C$65536,3,FALSE)</f>
        <v>MILLWD</v>
      </c>
      <c r="G336" s="5">
        <v>5</v>
      </c>
      <c r="I336" s="6">
        <v>-461.27</v>
      </c>
      <c r="L336" s="6">
        <f t="shared" si="12"/>
        <v>2063.6000000000004</v>
      </c>
      <c r="M336" s="6">
        <f>+VLOOKUP($A336,[1]Congest!$A$1:$O$65536,10,FALSE)-+VLOOKUP($D336,[1]Congest!$A$1:$O$65536,10,FALSE)</f>
        <v>79.179999999998927</v>
      </c>
      <c r="N336" s="6">
        <f>+VLOOKUP($A336,[1]Congest!$A$1:$O$65536,11,FALSE)-+VLOOKUP($D336,[1]Congest!$A$1:$O$65536,11,FALSE)</f>
        <v>390.73000000000019</v>
      </c>
      <c r="O336" s="6">
        <f>+VLOOKUP($A336,[1]Congest!$A$1:$O$65536,12,FALSE)-+VLOOKUP($D336,[1]Congest!$A$1:$O$65536,12,FALSE)</f>
        <v>107.62000000000126</v>
      </c>
      <c r="P336" s="6">
        <f>+VLOOKUP($A336,[1]Congest!$A$1:$O$65536,13,FALSE)-+VLOOKUP($D336,[1]Congest!$A$1:$O$65536,13,FALSE)</f>
        <v>27.210000000000036</v>
      </c>
      <c r="Q336" s="6">
        <f>+VLOOKUP($A336,[1]Congest!$A$1:$O$65536,14,FALSE)-+VLOOKUP($D336,[1]Congest!$A$1:$O$65536,14,FALSE)</f>
        <v>1114.7900000000002</v>
      </c>
      <c r="R336" s="6">
        <f>+VLOOKUP($A336,[1]Congest!$A$1:$O$65536,15,FALSE)-+VLOOKUP($D336,[1]Congest!$A$1:$O$65536,15,FALSE)</f>
        <v>344.06999999999994</v>
      </c>
    </row>
    <row r="337" spans="1:18" x14ac:dyDescent="0.2">
      <c r="A337" s="5">
        <v>23769</v>
      </c>
      <c r="B337" s="6" t="str">
        <f>+VLOOKUP(A337,[1]Congest!$A$1:$C$65536,2,FALSE)</f>
        <v>LEDERLE____</v>
      </c>
      <c r="C337" s="6" t="str">
        <f>+VLOOKUP(A337,[1]Congest!$A$1:$C$65536,3,FALSE)</f>
        <v>HUD VL</v>
      </c>
      <c r="D337" s="5">
        <v>24000</v>
      </c>
      <c r="E337" s="6" t="str">
        <f>+VLOOKUP(D337,[1]Congest!$A$1:$C$65536,2,FALSE)</f>
        <v>PLEASANTVLY___LBMP</v>
      </c>
      <c r="F337" s="6" t="str">
        <f>+VLOOKUP(D337,[1]Congest!$A$1:$C$65536,3,FALSE)</f>
        <v>HUD VL</v>
      </c>
      <c r="G337" s="5">
        <v>10</v>
      </c>
      <c r="I337" s="6">
        <v>-190.79</v>
      </c>
      <c r="L337" s="6">
        <f t="shared" ref="L337:L380" si="13">+SUM(M337:R337)</f>
        <v>1929.8400000000001</v>
      </c>
      <c r="M337" s="6">
        <f>+VLOOKUP($A337,[1]Congest!$A$1:$O$65536,10,FALSE)-+VLOOKUP($D337,[1]Congest!$A$1:$O$65536,10,FALSE)</f>
        <v>124.46000000000049</v>
      </c>
      <c r="N337" s="6">
        <f>+VLOOKUP($A337,[1]Congest!$A$1:$O$65536,11,FALSE)-+VLOOKUP($D337,[1]Congest!$A$1:$O$65536,11,FALSE)</f>
        <v>382.66000000000014</v>
      </c>
      <c r="O337" s="6">
        <f>+VLOOKUP($A337,[1]Congest!$A$1:$O$65536,12,FALSE)-+VLOOKUP($D337,[1]Congest!$A$1:$O$65536,12,FALSE)</f>
        <v>147.32999999999993</v>
      </c>
      <c r="P337" s="6">
        <f>+VLOOKUP($A337,[1]Congest!$A$1:$O$65536,13,FALSE)-+VLOOKUP($D337,[1]Congest!$A$1:$O$65536,13,FALSE)</f>
        <v>70.240000000000236</v>
      </c>
      <c r="Q337" s="6">
        <f>+VLOOKUP($A337,[1]Congest!$A$1:$O$65536,14,FALSE)-+VLOOKUP($D337,[1]Congest!$A$1:$O$65536,14,FALSE)</f>
        <v>925.44999999999959</v>
      </c>
      <c r="R337" s="6">
        <f>+VLOOKUP($A337,[1]Congest!$A$1:$O$65536,15,FALSE)-+VLOOKUP($D337,[1]Congest!$A$1:$O$65536,15,FALSE)</f>
        <v>279.69999999999982</v>
      </c>
    </row>
    <row r="338" spans="1:18" x14ac:dyDescent="0.2">
      <c r="A338" s="5">
        <v>23778</v>
      </c>
      <c r="B338" s="6" t="str">
        <f>+VLOOKUP(A338,[1]Congest!$A$1:$C$65536,2,FALSE)</f>
        <v>GLEN PARK____</v>
      </c>
      <c r="C338" s="6" t="str">
        <f>+VLOOKUP(A338,[1]Congest!$A$1:$C$65536,3,FALSE)</f>
        <v>MHK VL</v>
      </c>
      <c r="D338" s="5">
        <v>24010</v>
      </c>
      <c r="E338" s="6" t="str">
        <f>+VLOOKUP(D338,[1]Congest!$A$1:$C$65536,2,FALSE)</f>
        <v>AMERICAN_REF_FUEL</v>
      </c>
      <c r="F338" s="6" t="str">
        <f>+VLOOKUP(D338,[1]Congest!$A$1:$C$65536,3,FALSE)</f>
        <v>WEST</v>
      </c>
      <c r="G338" s="5">
        <v>10</v>
      </c>
      <c r="I338" s="6">
        <v>376.69</v>
      </c>
      <c r="L338" s="6">
        <f t="shared" si="13"/>
        <v>1082.7299999999998</v>
      </c>
      <c r="M338" s="6">
        <f>+VLOOKUP($A338,[1]Congest!$A$1:$O$65536,10,FALSE)-+VLOOKUP($D338,[1]Congest!$A$1:$O$65536,10,FALSE)</f>
        <v>249.74999999999994</v>
      </c>
      <c r="N338" s="6">
        <f>+VLOOKUP($A338,[1]Congest!$A$1:$O$65536,11,FALSE)-+VLOOKUP($D338,[1]Congest!$A$1:$O$65536,11,FALSE)</f>
        <v>70.260000000000005</v>
      </c>
      <c r="O338" s="6">
        <f>+VLOOKUP($A338,[1]Congest!$A$1:$O$65536,12,FALSE)-+VLOOKUP($D338,[1]Congest!$A$1:$O$65536,12,FALSE)</f>
        <v>294.38999999999993</v>
      </c>
      <c r="P338" s="6">
        <f>+VLOOKUP($A338,[1]Congest!$A$1:$O$65536,13,FALSE)-+VLOOKUP($D338,[1]Congest!$A$1:$O$65536,13,FALSE)</f>
        <v>170.15999999999997</v>
      </c>
      <c r="Q338" s="6">
        <f>+VLOOKUP($A338,[1]Congest!$A$1:$O$65536,14,FALSE)-+VLOOKUP($D338,[1]Congest!$A$1:$O$65536,14,FALSE)</f>
        <v>228.87</v>
      </c>
      <c r="R338" s="6">
        <f>+VLOOKUP($A338,[1]Congest!$A$1:$O$65536,15,FALSE)-+VLOOKUP($D338,[1]Congest!$A$1:$O$65536,15,FALSE)</f>
        <v>69.300000000000011</v>
      </c>
    </row>
    <row r="339" spans="1:18" x14ac:dyDescent="0.2">
      <c r="A339" s="5">
        <v>23778</v>
      </c>
      <c r="B339" s="6" t="str">
        <f>+VLOOKUP(A339,[1]Congest!$A$1:$C$65536,2,FALSE)</f>
        <v>GLEN PARK____</v>
      </c>
      <c r="C339" s="6" t="str">
        <f>+VLOOKUP(A339,[1]Congest!$A$1:$C$65536,3,FALSE)</f>
        <v>MHK VL</v>
      </c>
      <c r="D339" s="5">
        <v>24039</v>
      </c>
      <c r="E339" s="6" t="str">
        <f>+VLOOKUP(D339,[1]Congest!$A$1:$C$65536,2,FALSE)</f>
        <v>GARDENVILLE___LBMP</v>
      </c>
      <c r="F339" s="6" t="str">
        <f>+VLOOKUP(D339,[1]Congest!$A$1:$C$65536,3,FALSE)</f>
        <v>WEST</v>
      </c>
      <c r="G339" s="5">
        <v>10</v>
      </c>
      <c r="I339" s="6">
        <v>430.03</v>
      </c>
      <c r="L339" s="6">
        <f t="shared" si="13"/>
        <v>1206.7500000000002</v>
      </c>
      <c r="M339" s="6">
        <f>+VLOOKUP($A339,[1]Congest!$A$1:$O$65536,10,FALSE)-+VLOOKUP($D339,[1]Congest!$A$1:$O$65536,10,FALSE)</f>
        <v>277.85999999999996</v>
      </c>
      <c r="N339" s="6">
        <f>+VLOOKUP($A339,[1]Congest!$A$1:$O$65536,11,FALSE)-+VLOOKUP($D339,[1]Congest!$A$1:$O$65536,11,FALSE)</f>
        <v>73.540000000000006</v>
      </c>
      <c r="O339" s="6">
        <f>+VLOOKUP($A339,[1]Congest!$A$1:$O$65536,12,FALSE)-+VLOOKUP($D339,[1]Congest!$A$1:$O$65536,12,FALSE)</f>
        <v>330.00000000000011</v>
      </c>
      <c r="P339" s="6">
        <f>+VLOOKUP($A339,[1]Congest!$A$1:$O$65536,13,FALSE)-+VLOOKUP($D339,[1]Congest!$A$1:$O$65536,13,FALSE)</f>
        <v>190.98999999999995</v>
      </c>
      <c r="Q339" s="6">
        <f>+VLOOKUP($A339,[1]Congest!$A$1:$O$65536,14,FALSE)-+VLOOKUP($D339,[1]Congest!$A$1:$O$65536,14,FALSE)</f>
        <v>258.47000000000003</v>
      </c>
      <c r="R339" s="6">
        <f>+VLOOKUP($A339,[1]Congest!$A$1:$O$65536,15,FALSE)-+VLOOKUP($D339,[1]Congest!$A$1:$O$65536,15,FALSE)</f>
        <v>75.890000000000015</v>
      </c>
    </row>
    <row r="340" spans="1:18" x14ac:dyDescent="0.2">
      <c r="A340" s="5">
        <v>23786</v>
      </c>
      <c r="B340" s="6" t="str">
        <f>+VLOOKUP(A340,[1]Congest!$A$1:$C$65536,2,FALSE)</f>
        <v>LINDEN COGEN____</v>
      </c>
      <c r="C340" s="6" t="str">
        <f>+VLOOKUP(A340,[1]Congest!$A$1:$C$65536,3,FALSE)</f>
        <v>N.Y.C.</v>
      </c>
      <c r="D340" s="5">
        <v>23519</v>
      </c>
      <c r="E340" s="6" t="str">
        <f>+VLOOKUP(D340,[1]Congest!$A$1:$C$65536,2,FALSE)</f>
        <v>POLETTI____</v>
      </c>
      <c r="F340" s="6" t="str">
        <f>+VLOOKUP(D340,[1]Congest!$A$1:$C$65536,3,FALSE)</f>
        <v>N.Y.C.</v>
      </c>
      <c r="G340" s="5">
        <v>5</v>
      </c>
      <c r="I340" s="6">
        <v>152.66</v>
      </c>
      <c r="L340" s="6">
        <f t="shared" si="13"/>
        <v>639.01000000000204</v>
      </c>
      <c r="M340" s="6">
        <f>+VLOOKUP($A340,[1]Congest!$A$1:$O$65536,10,FALSE)-+VLOOKUP($D340,[1]Congest!$A$1:$O$65536,10,FALSE)</f>
        <v>-4.9999999999727152E-2</v>
      </c>
      <c r="N340" s="6">
        <f>+VLOOKUP($A340,[1]Congest!$A$1:$O$65536,11,FALSE)-+VLOOKUP($D340,[1]Congest!$A$1:$O$65536,11,FALSE)</f>
        <v>-0.17000000000007276</v>
      </c>
      <c r="O340" s="6">
        <f>+VLOOKUP($A340,[1]Congest!$A$1:$O$65536,12,FALSE)-+VLOOKUP($D340,[1]Congest!$A$1:$O$65536,12,FALSE)</f>
        <v>-0.6500000000005457</v>
      </c>
      <c r="P340" s="6">
        <f>+VLOOKUP($A340,[1]Congest!$A$1:$O$65536,13,FALSE)-+VLOOKUP($D340,[1]Congest!$A$1:$O$65536,13,FALSE)</f>
        <v>4.2000000000002728</v>
      </c>
      <c r="Q340" s="6">
        <f>+VLOOKUP($A340,[1]Congest!$A$1:$O$65536,14,FALSE)-+VLOOKUP($D340,[1]Congest!$A$1:$O$65536,14,FALSE)</f>
        <v>1.7800000000006548</v>
      </c>
      <c r="R340" s="6">
        <f>+VLOOKUP($A340,[1]Congest!$A$1:$O$65536,15,FALSE)-+VLOOKUP($D340,[1]Congest!$A$1:$O$65536,15,FALSE)</f>
        <v>633.90000000000146</v>
      </c>
    </row>
    <row r="341" spans="1:18" x14ac:dyDescent="0.2">
      <c r="A341" s="5">
        <v>23786</v>
      </c>
      <c r="B341" s="6" t="str">
        <f>+VLOOKUP(A341,[1]Congest!$A$1:$C$65536,2,FALSE)</f>
        <v>LINDEN COGEN____</v>
      </c>
      <c r="C341" s="6" t="str">
        <f>+VLOOKUP(A341,[1]Congest!$A$1:$C$65536,3,FALSE)</f>
        <v>N.Y.C.</v>
      </c>
      <c r="D341" s="5">
        <v>23810</v>
      </c>
      <c r="E341" s="6" t="str">
        <f>+VLOOKUP(D341,[1]Congest!$A$1:$C$65536,2,FALSE)</f>
        <v>HUDSON AVE_GT_3</v>
      </c>
      <c r="F341" s="6" t="str">
        <f>+VLOOKUP(D341,[1]Congest!$A$1:$C$65536,3,FALSE)</f>
        <v>N.Y.C.</v>
      </c>
      <c r="G341" s="5">
        <v>3</v>
      </c>
      <c r="I341" s="6">
        <v>245.76</v>
      </c>
      <c r="L341" s="6">
        <f t="shared" si="13"/>
        <v>-557.04</v>
      </c>
      <c r="M341" s="6">
        <f>+VLOOKUP($A341,[1]Congest!$A$1:$O$65536,10,FALSE)-+VLOOKUP($D341,[1]Congest!$A$1:$O$65536,10,FALSE)</f>
        <v>0</v>
      </c>
      <c r="N341" s="6">
        <f>+VLOOKUP($A341,[1]Congest!$A$1:$O$65536,11,FALSE)-+VLOOKUP($D341,[1]Congest!$A$1:$O$65536,11,FALSE)</f>
        <v>0</v>
      </c>
      <c r="O341" s="6">
        <f>+VLOOKUP($A341,[1]Congest!$A$1:$O$65536,12,FALSE)-+VLOOKUP($D341,[1]Congest!$A$1:$O$65536,12,FALSE)</f>
        <v>0</v>
      </c>
      <c r="P341" s="6">
        <f>+VLOOKUP($A341,[1]Congest!$A$1:$O$65536,13,FALSE)-+VLOOKUP($D341,[1]Congest!$A$1:$O$65536,13,FALSE)</f>
        <v>4.680000000000291</v>
      </c>
      <c r="Q341" s="6">
        <f>+VLOOKUP($A341,[1]Congest!$A$1:$O$65536,14,FALSE)-+VLOOKUP($D341,[1]Congest!$A$1:$O$65536,14,FALSE)</f>
        <v>0</v>
      </c>
      <c r="R341" s="6">
        <f>+VLOOKUP($A341,[1]Congest!$A$1:$O$65536,15,FALSE)-+VLOOKUP($D341,[1]Congest!$A$1:$O$65536,15,FALSE)</f>
        <v>-561.72000000000025</v>
      </c>
    </row>
    <row r="342" spans="1:18" x14ac:dyDescent="0.2">
      <c r="A342" s="5">
        <v>23799</v>
      </c>
      <c r="B342" s="6" t="str">
        <f>+VLOOKUP(A342,[1]Congest!$A$1:$C$65536,2,FALSE)</f>
        <v>SELKIRK___II</v>
      </c>
      <c r="C342" s="6" t="str">
        <f>+VLOOKUP(A342,[1]Congest!$A$1:$C$65536,3,FALSE)</f>
        <v>CAPITL</v>
      </c>
      <c r="D342" s="5">
        <v>24062</v>
      </c>
      <c r="E342" s="6" t="str">
        <f>+VLOOKUP(D342,[1]Congest!$A$1:$C$65536,2,FALSE)</f>
        <v>N.E._GEN_SANDY PD</v>
      </c>
      <c r="F342" s="6" t="str">
        <f>+VLOOKUP(D342,[1]Congest!$A$1:$C$65536,3,FALSE)</f>
        <v>NPX</v>
      </c>
      <c r="G342" s="5">
        <v>5</v>
      </c>
      <c r="I342" s="6">
        <v>-226.98</v>
      </c>
      <c r="L342" s="6">
        <f t="shared" si="13"/>
        <v>947.50000000000011</v>
      </c>
      <c r="M342" s="6">
        <f>+VLOOKUP($A342,[1]Congest!$A$1:$O$65536,10,FALSE)-+VLOOKUP($D342,[1]Congest!$A$1:$O$65536,10,FALSE)</f>
        <v>-136.18000000000029</v>
      </c>
      <c r="N342" s="6">
        <f>+VLOOKUP($A342,[1]Congest!$A$1:$O$65536,11,FALSE)-+VLOOKUP($D342,[1]Congest!$A$1:$O$65536,11,FALSE)</f>
        <v>-66.779999999999745</v>
      </c>
      <c r="O342" s="6">
        <f>+VLOOKUP($A342,[1]Congest!$A$1:$O$65536,12,FALSE)-+VLOOKUP($D342,[1]Congest!$A$1:$O$65536,12,FALSE)</f>
        <v>-115.05000000000109</v>
      </c>
      <c r="P342" s="6">
        <f>+VLOOKUP($A342,[1]Congest!$A$1:$O$65536,13,FALSE)-+VLOOKUP($D342,[1]Congest!$A$1:$O$65536,13,FALSE)</f>
        <v>279.25000000000091</v>
      </c>
      <c r="Q342" s="6">
        <f>+VLOOKUP($A342,[1]Congest!$A$1:$O$65536,14,FALSE)-+VLOOKUP($D342,[1]Congest!$A$1:$O$65536,14,FALSE)</f>
        <v>266.70000000000027</v>
      </c>
      <c r="R342" s="6">
        <f>+VLOOKUP($A342,[1]Congest!$A$1:$O$65536,15,FALSE)-+VLOOKUP($D342,[1]Congest!$A$1:$O$65536,15,FALSE)</f>
        <v>719.56000000000006</v>
      </c>
    </row>
    <row r="343" spans="1:18" x14ac:dyDescent="0.2">
      <c r="A343" s="5">
        <v>23800</v>
      </c>
      <c r="B343" s="6" t="str">
        <f>+VLOOKUP(A343,[1]Congest!$A$1:$C$65536,2,FALSE)</f>
        <v>SITHE___INDEPEND</v>
      </c>
      <c r="C343" s="6" t="str">
        <f>+VLOOKUP(A343,[1]Congest!$A$1:$C$65536,3,FALSE)</f>
        <v>CENTRL</v>
      </c>
      <c r="D343" s="5">
        <v>23561</v>
      </c>
      <c r="E343" s="6" t="str">
        <f>+VLOOKUP(D343,[1]Congest!$A$1:$C$65536,2,FALSE)</f>
        <v>HUNTLEY___67</v>
      </c>
      <c r="F343" s="6" t="str">
        <f>+VLOOKUP(D343,[1]Congest!$A$1:$C$65536,3,FALSE)</f>
        <v>WEST</v>
      </c>
      <c r="G343" s="5">
        <v>10</v>
      </c>
      <c r="I343" s="6">
        <v>237.34</v>
      </c>
      <c r="L343" s="6">
        <f t="shared" si="13"/>
        <v>1289.93</v>
      </c>
      <c r="M343" s="6">
        <f>+VLOOKUP($A343,[1]Congest!$A$1:$O$65536,10,FALSE)-+VLOOKUP($D343,[1]Congest!$A$1:$O$65536,10,FALSE)</f>
        <v>191.37999999999994</v>
      </c>
      <c r="N343" s="6">
        <f>+VLOOKUP($A343,[1]Congest!$A$1:$O$65536,11,FALSE)-+VLOOKUP($D343,[1]Congest!$A$1:$O$65536,11,FALSE)</f>
        <v>446.94000000000011</v>
      </c>
      <c r="O343" s="6">
        <f>+VLOOKUP($A343,[1]Congest!$A$1:$O$65536,12,FALSE)-+VLOOKUP($D343,[1]Congest!$A$1:$O$65536,12,FALSE)</f>
        <v>238.44999999999996</v>
      </c>
      <c r="P343" s="6">
        <f>+VLOOKUP($A343,[1]Congest!$A$1:$O$65536,13,FALSE)-+VLOOKUP($D343,[1]Congest!$A$1:$O$65536,13,FALSE)</f>
        <v>180.17000000000004</v>
      </c>
      <c r="Q343" s="6">
        <f>+VLOOKUP($A343,[1]Congest!$A$1:$O$65536,14,FALSE)-+VLOOKUP($D343,[1]Congest!$A$1:$O$65536,14,FALSE)</f>
        <v>183.66999999999996</v>
      </c>
      <c r="R343" s="6">
        <f>+VLOOKUP($A343,[1]Congest!$A$1:$O$65536,15,FALSE)-+VLOOKUP($D343,[1]Congest!$A$1:$O$65536,15,FALSE)</f>
        <v>49.319999999999993</v>
      </c>
    </row>
    <row r="344" spans="1:18" x14ac:dyDescent="0.2">
      <c r="A344" s="5">
        <v>23808</v>
      </c>
      <c r="B344" s="6" t="str">
        <f>+VLOOKUP(A344,[1]Congest!$A$1:$C$65536,2,FALSE)</f>
        <v>GENERAL___MILLS</v>
      </c>
      <c r="C344" s="6" t="str">
        <f>+VLOOKUP(A344,[1]Congest!$A$1:$C$65536,3,FALSE)</f>
        <v>WEST</v>
      </c>
      <c r="D344" s="5">
        <v>23811</v>
      </c>
      <c r="E344" s="6" t="str">
        <f>+VLOOKUP(D344,[1]Congest!$A$1:$C$65536,2,FALSE)</f>
        <v>NEG WEST___LANCASTR</v>
      </c>
      <c r="F344" s="6" t="str">
        <f>+VLOOKUP(D344,[1]Congest!$A$1:$C$65536,3,FALSE)</f>
        <v>WEST</v>
      </c>
      <c r="G344" s="5">
        <v>25</v>
      </c>
      <c r="I344" s="6">
        <v>-40.26</v>
      </c>
      <c r="L344" s="6">
        <f t="shared" si="13"/>
        <v>132.80000000000007</v>
      </c>
      <c r="M344" s="6">
        <f>+VLOOKUP($A344,[1]Congest!$A$1:$O$65536,10,FALSE)-+VLOOKUP($D344,[1]Congest!$A$1:$O$65536,10,FALSE)</f>
        <v>31.430000000000064</v>
      </c>
      <c r="N344" s="6">
        <f>+VLOOKUP($A344,[1]Congest!$A$1:$O$65536,11,FALSE)-+VLOOKUP($D344,[1]Congest!$A$1:$O$65536,11,FALSE)</f>
        <v>4.1700000000000017</v>
      </c>
      <c r="O344" s="6">
        <f>+VLOOKUP($A344,[1]Congest!$A$1:$O$65536,12,FALSE)-+VLOOKUP($D344,[1]Congest!$A$1:$O$65536,12,FALSE)</f>
        <v>38.779999999999916</v>
      </c>
      <c r="P344" s="6">
        <f>+VLOOKUP($A344,[1]Congest!$A$1:$O$65536,13,FALSE)-+VLOOKUP($D344,[1]Congest!$A$1:$O$65536,13,FALSE)</f>
        <v>22.640000000000072</v>
      </c>
      <c r="Q344" s="6">
        <f>+VLOOKUP($A344,[1]Congest!$A$1:$O$65536,14,FALSE)-+VLOOKUP($D344,[1]Congest!$A$1:$O$65536,14,FALSE)</f>
        <v>27.970000000000027</v>
      </c>
      <c r="R344" s="6">
        <f>+VLOOKUP($A344,[1]Congest!$A$1:$O$65536,15,FALSE)-+VLOOKUP($D344,[1]Congest!$A$1:$O$65536,15,FALSE)</f>
        <v>7.8099999999999881</v>
      </c>
    </row>
    <row r="345" spans="1:18" x14ac:dyDescent="0.2">
      <c r="A345" s="5">
        <v>23858</v>
      </c>
      <c r="B345" s="6" t="str">
        <f>+VLOOKUP(A345,[1]Congest!$A$1:$C$65536,2,FALSE)</f>
        <v>NSINS_S._GLNS_FALLS</v>
      </c>
      <c r="C345" s="6" t="str">
        <f>+VLOOKUP(A345,[1]Congest!$A$1:$C$65536,3,FALSE)</f>
        <v>CAPITL</v>
      </c>
      <c r="D345" s="5">
        <v>61845</v>
      </c>
      <c r="E345" s="6" t="str">
        <f>+VLOOKUP(D345,[1]Congest!$A$1:$C$65536,2,FALSE)</f>
        <v>NPX</v>
      </c>
      <c r="F345" s="6" t="str">
        <f>+VLOOKUP(D345,[1]Congest!$A$1:$C$65536,3,FALSE)</f>
        <v>NPX</v>
      </c>
      <c r="G345" s="5">
        <v>10</v>
      </c>
      <c r="I345" s="6">
        <v>-790.37</v>
      </c>
      <c r="L345" s="6">
        <f t="shared" si="13"/>
        <v>252.79000000000087</v>
      </c>
      <c r="M345" s="6">
        <f>+VLOOKUP($A345,[1]Congest!$A$1:$O$65536,10,FALSE)-+VLOOKUP($D345,[1]Congest!$A$1:$O$65536,10,FALSE)</f>
        <v>-300.83000000000084</v>
      </c>
      <c r="N345" s="6">
        <f>+VLOOKUP($A345,[1]Congest!$A$1:$O$65536,11,FALSE)-+VLOOKUP($D345,[1]Congest!$A$1:$O$65536,11,FALSE)</f>
        <v>-98.869999999999777</v>
      </c>
      <c r="O345" s="6">
        <f>+VLOOKUP($A345,[1]Congest!$A$1:$O$65536,12,FALSE)-+VLOOKUP($D345,[1]Congest!$A$1:$O$65536,12,FALSE)</f>
        <v>-262.45999999999958</v>
      </c>
      <c r="P345" s="6">
        <f>+VLOOKUP($A345,[1]Congest!$A$1:$O$65536,13,FALSE)-+VLOOKUP($D345,[1]Congest!$A$1:$O$65536,13,FALSE)</f>
        <v>171.27000000000089</v>
      </c>
      <c r="Q345" s="6">
        <f>+VLOOKUP($A345,[1]Congest!$A$1:$O$65536,14,FALSE)-+VLOOKUP($D345,[1]Congest!$A$1:$O$65536,14,FALSE)</f>
        <v>106.24000000000024</v>
      </c>
      <c r="R345" s="6">
        <f>+VLOOKUP($A345,[1]Congest!$A$1:$O$65536,15,FALSE)-+VLOOKUP($D345,[1]Congest!$A$1:$O$65536,15,FALSE)</f>
        <v>637.43999999999994</v>
      </c>
    </row>
    <row r="346" spans="1:18" x14ac:dyDescent="0.2">
      <c r="A346" s="5">
        <v>23900</v>
      </c>
      <c r="B346" s="6" t="str">
        <f>+VLOOKUP(A346,[1]Congest!$A$1:$C$65536,2,FALSE)</f>
        <v>FORT ORANGE____</v>
      </c>
      <c r="C346" s="6" t="str">
        <f>+VLOOKUP(A346,[1]Congest!$A$1:$C$65536,3,FALSE)</f>
        <v>CAPITL</v>
      </c>
      <c r="D346" s="5">
        <v>24062</v>
      </c>
      <c r="E346" s="6" t="str">
        <f>+VLOOKUP(D346,[1]Congest!$A$1:$C$65536,2,FALSE)</f>
        <v>N.E._GEN_SANDY PD</v>
      </c>
      <c r="F346" s="6" t="str">
        <f>+VLOOKUP(D346,[1]Congest!$A$1:$C$65536,3,FALSE)</f>
        <v>NPX</v>
      </c>
      <c r="G346" s="5">
        <v>10</v>
      </c>
      <c r="I346" s="6">
        <v>-309.91000000000003</v>
      </c>
      <c r="L346" s="6">
        <f t="shared" si="13"/>
        <v>952.0000000000008</v>
      </c>
      <c r="M346" s="6">
        <f>+VLOOKUP($A346,[1]Congest!$A$1:$O$65536,10,FALSE)-+VLOOKUP($D346,[1]Congest!$A$1:$O$65536,10,FALSE)</f>
        <v>-115.54000000000133</v>
      </c>
      <c r="N346" s="6">
        <f>+VLOOKUP($A346,[1]Congest!$A$1:$O$65536,11,FALSE)-+VLOOKUP($D346,[1]Congest!$A$1:$O$65536,11,FALSE)</f>
        <v>-65.459999999999923</v>
      </c>
      <c r="O346" s="6">
        <f>+VLOOKUP($A346,[1]Congest!$A$1:$O$65536,12,FALSE)-+VLOOKUP($D346,[1]Congest!$A$1:$O$65536,12,FALSE)</f>
        <v>-93.349999999999454</v>
      </c>
      <c r="P346" s="6">
        <f>+VLOOKUP($A346,[1]Congest!$A$1:$O$65536,13,FALSE)-+VLOOKUP($D346,[1]Congest!$A$1:$O$65536,13,FALSE)</f>
        <v>291.61000000000058</v>
      </c>
      <c r="Q346" s="6">
        <f>+VLOOKUP($A346,[1]Congest!$A$1:$O$65536,14,FALSE)-+VLOOKUP($D346,[1]Congest!$A$1:$O$65536,14,FALSE)</f>
        <v>234.53000000000111</v>
      </c>
      <c r="R346" s="6">
        <f>+VLOOKUP($A346,[1]Congest!$A$1:$O$65536,15,FALSE)-+VLOOKUP($D346,[1]Congest!$A$1:$O$65536,15,FALSE)</f>
        <v>700.20999999999981</v>
      </c>
    </row>
    <row r="347" spans="1:18" x14ac:dyDescent="0.2">
      <c r="A347" s="5">
        <v>23982</v>
      </c>
      <c r="B347" s="6" t="str">
        <f>+VLOOKUP(A347,[1]Congest!$A$1:$C$65536,2,FALSE)</f>
        <v>INDECK___OLEAN</v>
      </c>
      <c r="C347" s="6" t="str">
        <f>+VLOOKUP(A347,[1]Congest!$A$1:$C$65536,3,FALSE)</f>
        <v>WEST</v>
      </c>
      <c r="D347" s="5">
        <v>23565</v>
      </c>
      <c r="E347" s="6" t="str">
        <f>+VLOOKUP(D347,[1]Congest!$A$1:$C$65536,2,FALSE)</f>
        <v>DUNKIRK___3</v>
      </c>
      <c r="F347" s="6" t="str">
        <f>+VLOOKUP(D347,[1]Congest!$A$1:$C$65536,3,FALSE)</f>
        <v>WEST</v>
      </c>
      <c r="G347" s="5">
        <v>25</v>
      </c>
      <c r="I347" s="6">
        <v>-339.66</v>
      </c>
      <c r="L347" s="6">
        <f t="shared" si="13"/>
        <v>45.790000000000035</v>
      </c>
      <c r="M347" s="6">
        <f>+VLOOKUP($A347,[1]Congest!$A$1:$O$65536,10,FALSE)-+VLOOKUP($D347,[1]Congest!$A$1:$O$65536,10,FALSE)</f>
        <v>11.449999999999989</v>
      </c>
      <c r="N347" s="6">
        <f>+VLOOKUP($A347,[1]Congest!$A$1:$O$65536,11,FALSE)-+VLOOKUP($D347,[1]Congest!$A$1:$O$65536,11,FALSE)</f>
        <v>2.2300000000000182</v>
      </c>
      <c r="O347" s="6">
        <f>+VLOOKUP($A347,[1]Congest!$A$1:$O$65536,12,FALSE)-+VLOOKUP($D347,[1]Congest!$A$1:$O$65536,12,FALSE)</f>
        <v>9.8299999999999272</v>
      </c>
      <c r="P347" s="6">
        <f>+VLOOKUP($A347,[1]Congest!$A$1:$O$65536,13,FALSE)-+VLOOKUP($D347,[1]Congest!$A$1:$O$65536,13,FALSE)</f>
        <v>8.7000000000001023</v>
      </c>
      <c r="Q347" s="6">
        <f>+VLOOKUP($A347,[1]Congest!$A$1:$O$65536,14,FALSE)-+VLOOKUP($D347,[1]Congest!$A$1:$O$65536,14,FALSE)</f>
        <v>10.730000000000018</v>
      </c>
      <c r="R347" s="6">
        <f>+VLOOKUP($A347,[1]Congest!$A$1:$O$65536,15,FALSE)-+VLOOKUP($D347,[1]Congest!$A$1:$O$65536,15,FALSE)</f>
        <v>2.8499999999999801</v>
      </c>
    </row>
    <row r="348" spans="1:18" x14ac:dyDescent="0.2">
      <c r="A348" s="5">
        <v>23990</v>
      </c>
      <c r="B348" s="6" t="str">
        <f>+VLOOKUP(A348,[1]Congest!$A$1:$C$65536,2,FALSE)</f>
        <v>PROJECT___ORANGE</v>
      </c>
      <c r="C348" s="6" t="str">
        <f>+VLOOKUP(A348,[1]Congest!$A$1:$C$65536,3,FALSE)</f>
        <v>CENTRL</v>
      </c>
      <c r="D348" s="5">
        <v>23760</v>
      </c>
      <c r="E348" s="6" t="str">
        <f>+VLOOKUP(D348,[1]Congest!$A$1:$C$65536,2,FALSE)</f>
        <v>NIAGARA____</v>
      </c>
      <c r="F348" s="6" t="str">
        <f>+VLOOKUP(D348,[1]Congest!$A$1:$C$65536,3,FALSE)</f>
        <v>WEST</v>
      </c>
      <c r="G348" s="5">
        <v>10</v>
      </c>
      <c r="I348" s="6">
        <v>91.16</v>
      </c>
      <c r="L348" s="6">
        <f t="shared" si="13"/>
        <v>588.36</v>
      </c>
      <c r="M348" s="6">
        <f>+VLOOKUP($A348,[1]Congest!$A$1:$O$65536,10,FALSE)-+VLOOKUP($D348,[1]Congest!$A$1:$O$65536,10,FALSE)</f>
        <v>133.49</v>
      </c>
      <c r="N348" s="6">
        <f>+VLOOKUP($A348,[1]Congest!$A$1:$O$65536,11,FALSE)-+VLOOKUP($D348,[1]Congest!$A$1:$O$65536,11,FALSE)</f>
        <v>29.819999999999993</v>
      </c>
      <c r="O348" s="6">
        <f>+VLOOKUP($A348,[1]Congest!$A$1:$O$65536,12,FALSE)-+VLOOKUP($D348,[1]Congest!$A$1:$O$65536,12,FALSE)</f>
        <v>163.31000000000006</v>
      </c>
      <c r="P348" s="6">
        <f>+VLOOKUP($A348,[1]Congest!$A$1:$O$65536,13,FALSE)-+VLOOKUP($D348,[1]Congest!$A$1:$O$65536,13,FALSE)</f>
        <v>91.989999999999981</v>
      </c>
      <c r="Q348" s="6">
        <f>+VLOOKUP($A348,[1]Congest!$A$1:$O$65536,14,FALSE)-+VLOOKUP($D348,[1]Congest!$A$1:$O$65536,14,FALSE)</f>
        <v>131.15</v>
      </c>
      <c r="R348" s="6">
        <f>+VLOOKUP($A348,[1]Congest!$A$1:$O$65536,15,FALSE)-+VLOOKUP($D348,[1]Congest!$A$1:$O$65536,15,FALSE)</f>
        <v>38.599999999999987</v>
      </c>
    </row>
    <row r="349" spans="1:18" x14ac:dyDescent="0.2">
      <c r="A349" s="5">
        <v>23990</v>
      </c>
      <c r="B349" s="6" t="str">
        <f>+VLOOKUP(A349,[1]Congest!$A$1:$C$65536,2,FALSE)</f>
        <v>PROJECT___ORANGE</v>
      </c>
      <c r="C349" s="6" t="str">
        <f>+VLOOKUP(A349,[1]Congest!$A$1:$C$65536,3,FALSE)</f>
        <v>CENTRL</v>
      </c>
      <c r="D349" s="5">
        <v>61846</v>
      </c>
      <c r="E349" s="6" t="str">
        <f>+VLOOKUP(D349,[1]Congest!$A$1:$C$65536,2,FALSE)</f>
        <v>O H</v>
      </c>
      <c r="F349" s="6" t="str">
        <f>+VLOOKUP(D349,[1]Congest!$A$1:$C$65536,3,FALSE)</f>
        <v>O H</v>
      </c>
      <c r="G349" s="5">
        <v>10</v>
      </c>
      <c r="I349" s="6">
        <v>65.5</v>
      </c>
      <c r="L349" s="6">
        <f t="shared" si="13"/>
        <v>489.21999999999997</v>
      </c>
      <c r="M349" s="6">
        <f>+VLOOKUP($A349,[1]Congest!$A$1:$O$65536,10,FALSE)-+VLOOKUP($D349,[1]Congest!$A$1:$O$65536,10,FALSE)</f>
        <v>125.04000000000002</v>
      </c>
      <c r="N349" s="6">
        <f>+VLOOKUP($A349,[1]Congest!$A$1:$O$65536,11,FALSE)-+VLOOKUP($D349,[1]Congest!$A$1:$O$65536,11,FALSE)</f>
        <v>-39.839999999999989</v>
      </c>
      <c r="O349" s="6">
        <f>+VLOOKUP($A349,[1]Congest!$A$1:$O$65536,12,FALSE)-+VLOOKUP($D349,[1]Congest!$A$1:$O$65536,12,FALSE)</f>
        <v>146.79999999999995</v>
      </c>
      <c r="P349" s="6">
        <f>+VLOOKUP($A349,[1]Congest!$A$1:$O$65536,13,FALSE)-+VLOOKUP($D349,[1]Congest!$A$1:$O$65536,13,FALSE)</f>
        <v>88.029999999999944</v>
      </c>
      <c r="Q349" s="6">
        <f>+VLOOKUP($A349,[1]Congest!$A$1:$O$65536,14,FALSE)-+VLOOKUP($D349,[1]Congest!$A$1:$O$65536,14,FALSE)</f>
        <v>140.86999999999998</v>
      </c>
      <c r="R349" s="6">
        <f>+VLOOKUP($A349,[1]Congest!$A$1:$O$65536,15,FALSE)-+VLOOKUP($D349,[1]Congest!$A$1:$O$65536,15,FALSE)</f>
        <v>28.319999999999979</v>
      </c>
    </row>
    <row r="350" spans="1:18" x14ac:dyDescent="0.2">
      <c r="A350" s="5">
        <v>24011</v>
      </c>
      <c r="B350" s="6" t="str">
        <f>+VLOOKUP(A350,[1]Congest!$A$1:$C$65536,2,FALSE)</f>
        <v>ADK HUDSON___FALLS</v>
      </c>
      <c r="C350" s="6" t="str">
        <f>+VLOOKUP(A350,[1]Congest!$A$1:$C$65536,3,FALSE)</f>
        <v>CAPITL</v>
      </c>
      <c r="D350" s="5">
        <v>23988</v>
      </c>
      <c r="E350" s="6" t="str">
        <f>+VLOOKUP(D350,[1]Congest!$A$1:$C$65536,2,FALSE)</f>
        <v>IP CORINTH___1</v>
      </c>
      <c r="F350" s="6" t="str">
        <f>+VLOOKUP(D350,[1]Congest!$A$1:$C$65536,3,FALSE)</f>
        <v>CAPITL</v>
      </c>
      <c r="G350" s="5">
        <v>25</v>
      </c>
      <c r="I350" s="6">
        <v>-0.39</v>
      </c>
      <c r="L350" s="6">
        <f t="shared" si="13"/>
        <v>102.07999999999868</v>
      </c>
      <c r="M350" s="6">
        <f>+VLOOKUP($A350,[1]Congest!$A$1:$O$65536,10,FALSE)-+VLOOKUP($D350,[1]Congest!$A$1:$O$65536,10,FALSE)</f>
        <v>32.229999999999563</v>
      </c>
      <c r="N350" s="6">
        <f>+VLOOKUP($A350,[1]Congest!$A$1:$O$65536,11,FALSE)-+VLOOKUP($D350,[1]Congest!$A$1:$O$65536,11,FALSE)</f>
        <v>3.8600000000000136</v>
      </c>
      <c r="O350" s="6">
        <f>+VLOOKUP($A350,[1]Congest!$A$1:$O$65536,12,FALSE)-+VLOOKUP($D350,[1]Congest!$A$1:$O$65536,12,FALSE)</f>
        <v>25.429999999999836</v>
      </c>
      <c r="P350" s="6">
        <f>+VLOOKUP($A350,[1]Congest!$A$1:$O$65536,13,FALSE)-+VLOOKUP($D350,[1]Congest!$A$1:$O$65536,13,FALSE)</f>
        <v>17.959999999999582</v>
      </c>
      <c r="Q350" s="6">
        <f>+VLOOKUP($A350,[1]Congest!$A$1:$O$65536,14,FALSE)-+VLOOKUP($D350,[1]Congest!$A$1:$O$65536,14,FALSE)</f>
        <v>17.899999999999636</v>
      </c>
      <c r="R350" s="6">
        <f>+VLOOKUP($A350,[1]Congest!$A$1:$O$65536,15,FALSE)-+VLOOKUP($D350,[1]Congest!$A$1:$O$65536,15,FALSE)</f>
        <v>4.7000000000000455</v>
      </c>
    </row>
    <row r="351" spans="1:18" x14ac:dyDescent="0.2">
      <c r="A351" s="5">
        <v>24017</v>
      </c>
      <c r="B351" s="6" t="str">
        <f>+VLOOKUP(A351,[1]Congest!$A$1:$C$65536,2,FALSE)</f>
        <v>SYRACUSE___POWER</v>
      </c>
      <c r="C351" s="6" t="str">
        <f>+VLOOKUP(A351,[1]Congest!$A$1:$C$65536,3,FALSE)</f>
        <v>CENTRL</v>
      </c>
      <c r="D351" s="5">
        <v>23760</v>
      </c>
      <c r="E351" s="6" t="str">
        <f>+VLOOKUP(D351,[1]Congest!$A$1:$C$65536,2,FALSE)</f>
        <v>NIAGARA____</v>
      </c>
      <c r="F351" s="6" t="str">
        <f>+VLOOKUP(D351,[1]Congest!$A$1:$C$65536,3,FALSE)</f>
        <v>WEST</v>
      </c>
      <c r="G351" s="5">
        <v>10</v>
      </c>
      <c r="I351" s="6">
        <v>42.69</v>
      </c>
      <c r="L351" s="6">
        <f t="shared" si="13"/>
        <v>478.11</v>
      </c>
      <c r="M351" s="6">
        <f>+VLOOKUP($A351,[1]Congest!$A$1:$O$65536,10,FALSE)-+VLOOKUP($D351,[1]Congest!$A$1:$O$65536,10,FALSE)</f>
        <v>109.03999999999999</v>
      </c>
      <c r="N351" s="6">
        <f>+VLOOKUP($A351,[1]Congest!$A$1:$O$65536,11,FALSE)-+VLOOKUP($D351,[1]Congest!$A$1:$O$65536,11,FALSE)</f>
        <v>22.829999999999984</v>
      </c>
      <c r="O351" s="6">
        <f>+VLOOKUP($A351,[1]Congest!$A$1:$O$65536,12,FALSE)-+VLOOKUP($D351,[1]Congest!$A$1:$O$65536,12,FALSE)</f>
        <v>133.25000000000009</v>
      </c>
      <c r="P351" s="6">
        <f>+VLOOKUP($A351,[1]Congest!$A$1:$O$65536,13,FALSE)-+VLOOKUP($D351,[1]Congest!$A$1:$O$65536,13,FALSE)</f>
        <v>74.509999999999991</v>
      </c>
      <c r="Q351" s="6">
        <f>+VLOOKUP($A351,[1]Congest!$A$1:$O$65536,14,FALSE)-+VLOOKUP($D351,[1]Congest!$A$1:$O$65536,14,FALSE)</f>
        <v>110.93999999999997</v>
      </c>
      <c r="R351" s="6">
        <f>+VLOOKUP($A351,[1]Congest!$A$1:$O$65536,15,FALSE)-+VLOOKUP($D351,[1]Congest!$A$1:$O$65536,15,FALSE)</f>
        <v>27.539999999999985</v>
      </c>
    </row>
    <row r="352" spans="1:18" x14ac:dyDescent="0.2">
      <c r="A352" s="5">
        <v>24039</v>
      </c>
      <c r="B352" s="6" t="str">
        <f>+VLOOKUP(A352,[1]Congest!$A$1:$C$65536,2,FALSE)</f>
        <v>GARDENVILLE___LBMP</v>
      </c>
      <c r="C352" s="6" t="str">
        <f>+VLOOKUP(A352,[1]Congest!$A$1:$C$65536,3,FALSE)</f>
        <v>WEST</v>
      </c>
      <c r="D352" s="5">
        <v>23901</v>
      </c>
      <c r="E352" s="6" t="str">
        <f>+VLOOKUP(D352,[1]Congest!$A$1:$C$65536,2,FALSE)</f>
        <v>NORTHERN_CONS_POWER</v>
      </c>
      <c r="F352" s="6" t="str">
        <f>+VLOOKUP(D352,[1]Congest!$A$1:$C$65536,3,FALSE)</f>
        <v>WEST</v>
      </c>
      <c r="G352" s="5">
        <v>9</v>
      </c>
      <c r="I352" s="6">
        <v>50</v>
      </c>
      <c r="L352" s="6">
        <f t="shared" si="13"/>
        <v>361.89</v>
      </c>
      <c r="M352" s="6">
        <f>+VLOOKUP($A352,[1]Congest!$A$1:$O$65536,10,FALSE)-+VLOOKUP($D352,[1]Congest!$A$1:$O$65536,10,FALSE)</f>
        <v>87.600000000000193</v>
      </c>
      <c r="N352" s="6">
        <f>+VLOOKUP($A352,[1]Congest!$A$1:$O$65536,11,FALSE)-+VLOOKUP($D352,[1]Congest!$A$1:$O$65536,11,FALSE)</f>
        <v>11.340000000000003</v>
      </c>
      <c r="O352" s="6">
        <f>+VLOOKUP($A352,[1]Congest!$A$1:$O$65536,12,FALSE)-+VLOOKUP($D352,[1]Congest!$A$1:$O$65536,12,FALSE)</f>
        <v>105.38999999999976</v>
      </c>
      <c r="P352" s="6">
        <f>+VLOOKUP($A352,[1]Congest!$A$1:$O$65536,13,FALSE)-+VLOOKUP($D352,[1]Congest!$A$1:$O$65536,13,FALSE)</f>
        <v>61.210000000000093</v>
      </c>
      <c r="Q352" s="6">
        <f>+VLOOKUP($A352,[1]Congest!$A$1:$O$65536,14,FALSE)-+VLOOKUP($D352,[1]Congest!$A$1:$O$65536,14,FALSE)</f>
        <v>75.919999999999902</v>
      </c>
      <c r="R352" s="6">
        <f>+VLOOKUP($A352,[1]Congest!$A$1:$O$65536,15,FALSE)-+VLOOKUP($D352,[1]Congest!$A$1:$O$65536,15,FALSE)</f>
        <v>20.430000000000007</v>
      </c>
    </row>
    <row r="353" spans="1:18" x14ac:dyDescent="0.2">
      <c r="A353" s="5">
        <v>24046</v>
      </c>
      <c r="B353" s="6" t="str">
        <f>+VLOOKUP(A353,[1]Congest!$A$1:$C$65536,2,FALSE)</f>
        <v>OAK ORCHARD___HYD</v>
      </c>
      <c r="C353" s="6" t="str">
        <f>+VLOOKUP(A353,[1]Congest!$A$1:$C$65536,3,FALSE)</f>
        <v>WEST</v>
      </c>
      <c r="D353" s="5">
        <v>23811</v>
      </c>
      <c r="E353" s="6" t="str">
        <f>+VLOOKUP(D353,[1]Congest!$A$1:$C$65536,2,FALSE)</f>
        <v>NEG WEST___LANCASTR</v>
      </c>
      <c r="F353" s="6" t="str">
        <f>+VLOOKUP(D353,[1]Congest!$A$1:$C$65536,3,FALSE)</f>
        <v>WEST</v>
      </c>
      <c r="G353" s="5">
        <v>10</v>
      </c>
      <c r="I353" s="6">
        <v>79.290000000000006</v>
      </c>
      <c r="L353" s="6">
        <f t="shared" si="13"/>
        <v>534.87</v>
      </c>
      <c r="M353" s="6">
        <f>+VLOOKUP($A353,[1]Congest!$A$1:$O$65536,10,FALSE)-+VLOOKUP($D353,[1]Congest!$A$1:$O$65536,10,FALSE)</f>
        <v>126.69999999999999</v>
      </c>
      <c r="N353" s="6">
        <f>+VLOOKUP($A353,[1]Congest!$A$1:$O$65536,11,FALSE)-+VLOOKUP($D353,[1]Congest!$A$1:$O$65536,11,FALSE)</f>
        <v>14.700000000000017</v>
      </c>
      <c r="O353" s="6">
        <f>+VLOOKUP($A353,[1]Congest!$A$1:$O$65536,12,FALSE)-+VLOOKUP($D353,[1]Congest!$A$1:$O$65536,12,FALSE)</f>
        <v>156.53999999999991</v>
      </c>
      <c r="P353" s="6">
        <f>+VLOOKUP($A353,[1]Congest!$A$1:$O$65536,13,FALSE)-+VLOOKUP($D353,[1]Congest!$A$1:$O$65536,13,FALSE)</f>
        <v>90.960000000000093</v>
      </c>
      <c r="Q353" s="6">
        <f>+VLOOKUP($A353,[1]Congest!$A$1:$O$65536,14,FALSE)-+VLOOKUP($D353,[1]Congest!$A$1:$O$65536,14,FALSE)</f>
        <v>115.19999999999999</v>
      </c>
      <c r="R353" s="6">
        <f>+VLOOKUP($A353,[1]Congest!$A$1:$O$65536,15,FALSE)-+VLOOKUP($D353,[1]Congest!$A$1:$O$65536,15,FALSE)</f>
        <v>30.769999999999989</v>
      </c>
    </row>
    <row r="354" spans="1:18" x14ac:dyDescent="0.2">
      <c r="A354" s="5">
        <v>24049</v>
      </c>
      <c r="B354" s="6" t="str">
        <f>+VLOOKUP(A354,[1]Congest!$A$1:$C$65536,2,FALSE)</f>
        <v>WEST CANADA___HYD</v>
      </c>
      <c r="C354" s="6" t="str">
        <f>+VLOOKUP(A354,[1]Congest!$A$1:$C$65536,3,FALSE)</f>
        <v>MHK VL</v>
      </c>
      <c r="D354" s="5">
        <v>23807</v>
      </c>
      <c r="E354" s="6" t="str">
        <f>+VLOOKUP(D354,[1]Congest!$A$1:$C$65536,2,FALSE)</f>
        <v>DOGLEVILLE___HYD</v>
      </c>
      <c r="F354" s="6" t="str">
        <f>+VLOOKUP(D354,[1]Congest!$A$1:$C$65536,3,FALSE)</f>
        <v>CAPITL</v>
      </c>
      <c r="G354" s="5">
        <v>20</v>
      </c>
      <c r="I354" s="6">
        <v>3</v>
      </c>
      <c r="L354" s="6">
        <f t="shared" si="13"/>
        <v>0</v>
      </c>
      <c r="M354" s="6">
        <f>+VLOOKUP($A354,[1]Congest!$A$1:$O$65536,10,FALSE)-+VLOOKUP($D354,[1]Congest!$A$1:$O$65536,10,FALSE)</f>
        <v>0</v>
      </c>
      <c r="N354" s="6">
        <f>+VLOOKUP($A354,[1]Congest!$A$1:$O$65536,11,FALSE)-+VLOOKUP($D354,[1]Congest!$A$1:$O$65536,11,FALSE)</f>
        <v>0</v>
      </c>
      <c r="O354" s="6">
        <f>+VLOOKUP($A354,[1]Congest!$A$1:$O$65536,12,FALSE)-+VLOOKUP($D354,[1]Congest!$A$1:$O$65536,12,FALSE)</f>
        <v>0</v>
      </c>
      <c r="P354" s="6">
        <f>+VLOOKUP($A354,[1]Congest!$A$1:$O$65536,13,FALSE)-+VLOOKUP($D354,[1]Congest!$A$1:$O$65536,13,FALSE)</f>
        <v>0</v>
      </c>
      <c r="Q354" s="6">
        <f>+VLOOKUP($A354,[1]Congest!$A$1:$O$65536,14,FALSE)-+VLOOKUP($D354,[1]Congest!$A$1:$O$65536,14,FALSE)</f>
        <v>0</v>
      </c>
      <c r="R354" s="6">
        <f>+VLOOKUP($A354,[1]Congest!$A$1:$O$65536,15,FALSE)-+VLOOKUP($D354,[1]Congest!$A$1:$O$65536,15,FALSE)</f>
        <v>0</v>
      </c>
    </row>
    <row r="355" spans="1:18" x14ac:dyDescent="0.2">
      <c r="A355" s="5">
        <v>24245</v>
      </c>
      <c r="B355" s="6" t="str">
        <f>+VLOOKUP(A355,[1]Congest!$A$1:$C$65536,2,FALSE)</f>
        <v>RAVENSWOOD_GT2_2</v>
      </c>
      <c r="C355" s="6" t="str">
        <f>+VLOOKUP(A355,[1]Congest!$A$1:$C$65536,3,FALSE)</f>
        <v>N.Y.C.</v>
      </c>
      <c r="D355" s="5">
        <v>23620</v>
      </c>
      <c r="E355" s="6" t="str">
        <f>+VLOOKUP(D355,[1]Congest!$A$1:$C$65536,2,FALSE)</f>
        <v>HUDAV+59+74_TH_GRP</v>
      </c>
      <c r="F355" s="6" t="str">
        <f>+VLOOKUP(D355,[1]Congest!$A$1:$C$65536,3,FALSE)</f>
        <v>N.Y.C.</v>
      </c>
      <c r="G355" s="5">
        <v>20</v>
      </c>
      <c r="I355" s="6">
        <v>-1270.28</v>
      </c>
      <c r="L355" s="6">
        <f t="shared" si="13"/>
        <v>1027.7399999999975</v>
      </c>
      <c r="M355" s="6">
        <f>+VLOOKUP($A355,[1]Congest!$A$1:$O$65536,10,FALSE)-+VLOOKUP($D355,[1]Congest!$A$1:$O$65536,10,FALSE)</f>
        <v>0</v>
      </c>
      <c r="N355" s="6">
        <f>+VLOOKUP($A355,[1]Congest!$A$1:$O$65536,11,FALSE)-+VLOOKUP($D355,[1]Congest!$A$1:$O$65536,11,FALSE)</f>
        <v>0</v>
      </c>
      <c r="O355" s="6">
        <f>+VLOOKUP($A355,[1]Congest!$A$1:$O$65536,12,FALSE)-+VLOOKUP($D355,[1]Congest!$A$1:$O$65536,12,FALSE)</f>
        <v>1290.2200000000007</v>
      </c>
      <c r="P355" s="6">
        <f>+VLOOKUP($A355,[1]Congest!$A$1:$O$65536,13,FALSE)-+VLOOKUP($D355,[1]Congest!$A$1:$O$65536,13,FALSE)</f>
        <v>-73.809999999999491</v>
      </c>
      <c r="Q355" s="6">
        <f>+VLOOKUP($A355,[1]Congest!$A$1:$O$65536,14,FALSE)-+VLOOKUP($D355,[1]Congest!$A$1:$O$65536,14,FALSE)</f>
        <v>83.919999999997344</v>
      </c>
      <c r="R355" s="6">
        <f>+VLOOKUP($A355,[1]Congest!$A$1:$O$65536,15,FALSE)-+VLOOKUP($D355,[1]Congest!$A$1:$O$65536,15,FALSE)</f>
        <v>-272.59000000000106</v>
      </c>
    </row>
    <row r="356" spans="1:18" x14ac:dyDescent="0.2">
      <c r="A356" s="5">
        <v>24249</v>
      </c>
      <c r="B356" s="6" t="str">
        <f>+VLOOKUP(A356,[1]Congest!$A$1:$C$65536,2,FALSE)</f>
        <v>RAVENSWOOD_GT3_2</v>
      </c>
      <c r="C356" s="6" t="str">
        <f>+VLOOKUP(A356,[1]Congest!$A$1:$C$65536,3,FALSE)</f>
        <v>N.Y.C.</v>
      </c>
      <c r="D356" s="5">
        <v>23519</v>
      </c>
      <c r="E356" s="6" t="str">
        <f>+VLOOKUP(D356,[1]Congest!$A$1:$C$65536,2,FALSE)</f>
        <v>POLETTI____</v>
      </c>
      <c r="F356" s="6" t="str">
        <f>+VLOOKUP(D356,[1]Congest!$A$1:$C$65536,3,FALSE)</f>
        <v>N.Y.C.</v>
      </c>
      <c r="G356" s="5">
        <v>75</v>
      </c>
      <c r="I356" s="6">
        <v>-1363.38</v>
      </c>
      <c r="L356" s="6">
        <f t="shared" si="13"/>
        <v>2285.869999999999</v>
      </c>
      <c r="M356" s="6">
        <f>+VLOOKUP($A356,[1]Congest!$A$1:$O$65536,10,FALSE)-+VLOOKUP($D356,[1]Congest!$A$1:$O$65536,10,FALSE)</f>
        <v>3.7900000000004184</v>
      </c>
      <c r="N356" s="6">
        <f>+VLOOKUP($A356,[1]Congest!$A$1:$O$65536,11,FALSE)-+VLOOKUP($D356,[1]Congest!$A$1:$O$65536,11,FALSE)</f>
        <v>60.700000000000045</v>
      </c>
      <c r="O356" s="6">
        <f>+VLOOKUP($A356,[1]Congest!$A$1:$O$65536,12,FALSE)-+VLOOKUP($D356,[1]Congest!$A$1:$O$65536,12,FALSE)</f>
        <v>1289.5700000000002</v>
      </c>
      <c r="P356" s="6">
        <f>+VLOOKUP($A356,[1]Congest!$A$1:$O$65536,13,FALSE)-+VLOOKUP($D356,[1]Congest!$A$1:$O$65536,13,FALSE)</f>
        <v>-76.920000000000073</v>
      </c>
      <c r="Q356" s="6">
        <f>+VLOOKUP($A356,[1]Congest!$A$1:$O$65536,14,FALSE)-+VLOOKUP($D356,[1]Congest!$A$1:$O$65536,14,FALSE)</f>
        <v>85.699999999997999</v>
      </c>
      <c r="R356" s="6">
        <f>+VLOOKUP($A356,[1]Congest!$A$1:$O$65536,15,FALSE)-+VLOOKUP($D356,[1]Congest!$A$1:$O$65536,15,FALSE)</f>
        <v>923.03000000000065</v>
      </c>
    </row>
    <row r="357" spans="1:18" x14ac:dyDescent="0.2">
      <c r="A357" s="5">
        <v>24252</v>
      </c>
      <c r="B357" s="6" t="str">
        <f>+VLOOKUP(A357,[1]Congest!$A$1:$C$65536,2,FALSE)</f>
        <v>RAVENSWOOD_GT_4</v>
      </c>
      <c r="C357" s="6" t="str">
        <f>+VLOOKUP(A357,[1]Congest!$A$1:$C$65536,3,FALSE)</f>
        <v>N.Y.C.</v>
      </c>
      <c r="D357" s="5">
        <v>23798</v>
      </c>
      <c r="E357" s="6" t="str">
        <f>+VLOOKUP(D357,[1]Congest!$A$1:$C$65536,2,FALSE)</f>
        <v>ADK RESOURCE___RCVRY</v>
      </c>
      <c r="F357" s="6" t="str">
        <f>+VLOOKUP(D357,[1]Congest!$A$1:$C$65536,3,FALSE)</f>
        <v>CAPITL</v>
      </c>
      <c r="G357" s="5">
        <v>27</v>
      </c>
      <c r="I357" s="6">
        <v>-7670.69</v>
      </c>
      <c r="L357" s="6">
        <f t="shared" si="13"/>
        <v>-5805.9200000000019</v>
      </c>
      <c r="M357" s="6">
        <f>+VLOOKUP($A357,[1]Congest!$A$1:$O$65536,10,FALSE)-+VLOOKUP($D357,[1]Congest!$A$1:$O$65536,10,FALSE)</f>
        <v>672.16000000000076</v>
      </c>
      <c r="N357" s="6">
        <f>+VLOOKUP($A357,[1]Congest!$A$1:$O$65536,11,FALSE)-+VLOOKUP($D357,[1]Congest!$A$1:$O$65536,11,FALSE)</f>
        <v>-722.60000000000014</v>
      </c>
      <c r="O357" s="6">
        <f>+VLOOKUP($A357,[1]Congest!$A$1:$O$65536,12,FALSE)-+VLOOKUP($D357,[1]Congest!$A$1:$O$65536,12,FALSE)</f>
        <v>893.19999999999936</v>
      </c>
      <c r="P357" s="6">
        <f>+VLOOKUP($A357,[1]Congest!$A$1:$O$65536,13,FALSE)-+VLOOKUP($D357,[1]Congest!$A$1:$O$65536,13,FALSE)</f>
        <v>-121.48999999999978</v>
      </c>
      <c r="Q357" s="6">
        <f>+VLOOKUP($A357,[1]Congest!$A$1:$O$65536,14,FALSE)-+VLOOKUP($D357,[1]Congest!$A$1:$O$65536,14,FALSE)</f>
        <v>-2384.0200000000013</v>
      </c>
      <c r="R357" s="6">
        <f>+VLOOKUP($A357,[1]Congest!$A$1:$O$65536,15,FALSE)-+VLOOKUP($D357,[1]Congest!$A$1:$O$65536,15,FALSE)</f>
        <v>-4143.170000000001</v>
      </c>
    </row>
    <row r="358" spans="1:18" x14ac:dyDescent="0.2">
      <c r="A358" s="5">
        <v>24252</v>
      </c>
      <c r="B358" s="6" t="str">
        <f>+VLOOKUP(A358,[1]Congest!$A$1:$C$65536,2,FALSE)</f>
        <v>RAVENSWOOD_GT_4</v>
      </c>
      <c r="C358" s="6" t="str">
        <f>+VLOOKUP(A358,[1]Congest!$A$1:$C$65536,3,FALSE)</f>
        <v>N.Y.C.</v>
      </c>
      <c r="D358" s="5">
        <v>61761</v>
      </c>
      <c r="E358" s="6" t="str">
        <f>+VLOOKUP(D358,[1]Congest!$A$1:$C$65536,2,FALSE)</f>
        <v>N.Y.C.</v>
      </c>
      <c r="F358" s="6" t="str">
        <f>+VLOOKUP(D358,[1]Congest!$A$1:$C$65536,3,FALSE)</f>
        <v>N.Y.C.</v>
      </c>
      <c r="G358" s="5">
        <v>10</v>
      </c>
      <c r="I358" s="6">
        <v>523.52</v>
      </c>
      <c r="L358" s="6">
        <f t="shared" si="13"/>
        <v>4598.0999999999976</v>
      </c>
      <c r="M358" s="6">
        <f>+VLOOKUP($A358,[1]Congest!$A$1:$O$65536,10,FALSE)-+VLOOKUP($D358,[1]Congest!$A$1:$O$65536,10,FALSE)</f>
        <v>224.3100000000004</v>
      </c>
      <c r="N358" s="6">
        <f>+VLOOKUP($A358,[1]Congest!$A$1:$O$65536,11,FALSE)-+VLOOKUP($D358,[1]Congest!$A$1:$O$65536,11,FALSE)</f>
        <v>1943.2199999999998</v>
      </c>
      <c r="O358" s="6">
        <f>+VLOOKUP($A358,[1]Congest!$A$1:$O$65536,12,FALSE)-+VLOOKUP($D358,[1]Congest!$A$1:$O$65536,12,FALSE)</f>
        <v>657.30999999999904</v>
      </c>
      <c r="P358" s="6">
        <f>+VLOOKUP($A358,[1]Congest!$A$1:$O$65536,13,FALSE)-+VLOOKUP($D358,[1]Congest!$A$1:$O$65536,13,FALSE)</f>
        <v>1133.5199999999995</v>
      </c>
      <c r="Q358" s="6">
        <f>+VLOOKUP($A358,[1]Congest!$A$1:$O$65536,14,FALSE)-+VLOOKUP($D358,[1]Congest!$A$1:$O$65536,14,FALSE)</f>
        <v>69.31999999999789</v>
      </c>
      <c r="R358" s="6">
        <f>+VLOOKUP($A358,[1]Congest!$A$1:$O$65536,15,FALSE)-+VLOOKUP($D358,[1]Congest!$A$1:$O$65536,15,FALSE)</f>
        <v>570.42000000000098</v>
      </c>
    </row>
    <row r="359" spans="1:18" x14ac:dyDescent="0.2">
      <c r="A359" s="5">
        <v>24257</v>
      </c>
      <c r="B359" s="6" t="str">
        <f>+VLOOKUP(A359,[1]Congest!$A$1:$C$65536,2,FALSE)</f>
        <v>RAVENSWOOD_GT_9</v>
      </c>
      <c r="C359" s="6" t="str">
        <f>+VLOOKUP(A359,[1]Congest!$A$1:$C$65536,3,FALSE)</f>
        <v>N.Y.C.</v>
      </c>
      <c r="D359" s="5">
        <v>23620</v>
      </c>
      <c r="E359" s="6" t="str">
        <f>+VLOOKUP(D359,[1]Congest!$A$1:$C$65536,2,FALSE)</f>
        <v>HUDAV+59+74_TH_GRP</v>
      </c>
      <c r="F359" s="6" t="str">
        <f>+VLOOKUP(D359,[1]Congest!$A$1:$C$65536,3,FALSE)</f>
        <v>N.Y.C.</v>
      </c>
      <c r="G359" s="5">
        <v>37</v>
      </c>
      <c r="I359" s="6">
        <v>-1318.21</v>
      </c>
      <c r="L359" s="6">
        <f t="shared" si="13"/>
        <v>1027.7399999999975</v>
      </c>
      <c r="M359" s="6">
        <f>+VLOOKUP($A359,[1]Congest!$A$1:$O$65536,10,FALSE)-+VLOOKUP($D359,[1]Congest!$A$1:$O$65536,10,FALSE)</f>
        <v>0</v>
      </c>
      <c r="N359" s="6">
        <f>+VLOOKUP($A359,[1]Congest!$A$1:$O$65536,11,FALSE)-+VLOOKUP($D359,[1]Congest!$A$1:$O$65536,11,FALSE)</f>
        <v>0</v>
      </c>
      <c r="O359" s="6">
        <f>+VLOOKUP($A359,[1]Congest!$A$1:$O$65536,12,FALSE)-+VLOOKUP($D359,[1]Congest!$A$1:$O$65536,12,FALSE)</f>
        <v>1290.2200000000007</v>
      </c>
      <c r="P359" s="6">
        <f>+VLOOKUP($A359,[1]Congest!$A$1:$O$65536,13,FALSE)-+VLOOKUP($D359,[1]Congest!$A$1:$O$65536,13,FALSE)</f>
        <v>-73.809999999999491</v>
      </c>
      <c r="Q359" s="6">
        <f>+VLOOKUP($A359,[1]Congest!$A$1:$O$65536,14,FALSE)-+VLOOKUP($D359,[1]Congest!$A$1:$O$65536,14,FALSE)</f>
        <v>83.919999999997344</v>
      </c>
      <c r="R359" s="6">
        <f>+VLOOKUP($A359,[1]Congest!$A$1:$O$65536,15,FALSE)-+VLOOKUP($D359,[1]Congest!$A$1:$O$65536,15,FALSE)</f>
        <v>-272.59000000000106</v>
      </c>
    </row>
    <row r="360" spans="1:18" x14ac:dyDescent="0.2">
      <c r="A360" s="5">
        <v>24260</v>
      </c>
      <c r="B360" s="6" t="str">
        <f>+VLOOKUP(A360,[1]Congest!$A$1:$C$65536,2,FALSE)</f>
        <v>74TH STREET_GT_1</v>
      </c>
      <c r="C360" s="6" t="str">
        <f>+VLOOKUP(A360,[1]Congest!$A$1:$C$65536,3,FALSE)</f>
        <v>N.Y.C.</v>
      </c>
      <c r="D360" s="5">
        <v>23519</v>
      </c>
      <c r="E360" s="6" t="str">
        <f>+VLOOKUP(D360,[1]Congest!$A$1:$C$65536,2,FALSE)</f>
        <v>POLETTI____</v>
      </c>
      <c r="F360" s="6" t="str">
        <f>+VLOOKUP(D360,[1]Congest!$A$1:$C$65536,3,FALSE)</f>
        <v>N.Y.C.</v>
      </c>
      <c r="G360" s="5">
        <v>5</v>
      </c>
      <c r="I360" s="6">
        <v>-1363.38</v>
      </c>
      <c r="L360" s="6">
        <f t="shared" si="13"/>
        <v>1260.7600000000023</v>
      </c>
      <c r="M360" s="6">
        <f>+VLOOKUP($A360,[1]Congest!$A$1:$O$65536,10,FALSE)-+VLOOKUP($D360,[1]Congest!$A$1:$O$65536,10,FALSE)</f>
        <v>3.7900000000004184</v>
      </c>
      <c r="N360" s="6">
        <f>+VLOOKUP($A360,[1]Congest!$A$1:$O$65536,11,FALSE)-+VLOOKUP($D360,[1]Congest!$A$1:$O$65536,11,FALSE)</f>
        <v>60.700000000000045</v>
      </c>
      <c r="O360" s="6">
        <f>+VLOOKUP($A360,[1]Congest!$A$1:$O$65536,12,FALSE)-+VLOOKUP($D360,[1]Congest!$A$1:$O$65536,12,FALSE)</f>
        <v>-0.6500000000005457</v>
      </c>
      <c r="P360" s="6">
        <f>+VLOOKUP($A360,[1]Congest!$A$1:$O$65536,13,FALSE)-+VLOOKUP($D360,[1]Congest!$A$1:$O$65536,13,FALSE)</f>
        <v>-0.48000000000001819</v>
      </c>
      <c r="Q360" s="6">
        <f>+VLOOKUP($A360,[1]Congest!$A$1:$O$65536,14,FALSE)-+VLOOKUP($D360,[1]Congest!$A$1:$O$65536,14,FALSE)</f>
        <v>1.7800000000006548</v>
      </c>
      <c r="R360" s="6">
        <f>+VLOOKUP($A360,[1]Congest!$A$1:$O$65536,15,FALSE)-+VLOOKUP($D360,[1]Congest!$A$1:$O$65536,15,FALSE)</f>
        <v>1195.6200000000017</v>
      </c>
    </row>
    <row r="361" spans="1:18" x14ac:dyDescent="0.2">
      <c r="A361" s="5">
        <v>24260</v>
      </c>
      <c r="B361" s="6" t="str">
        <f>+VLOOKUP(A361,[1]Congest!$A$1:$C$65536,2,FALSE)</f>
        <v>74TH STREET_GT_1</v>
      </c>
      <c r="C361" s="6" t="str">
        <f>+VLOOKUP(A361,[1]Congest!$A$1:$C$65536,3,FALSE)</f>
        <v>N.Y.C.</v>
      </c>
      <c r="D361" s="5">
        <v>23620</v>
      </c>
      <c r="E361" s="6" t="str">
        <f>+VLOOKUP(D361,[1]Congest!$A$1:$C$65536,2,FALSE)</f>
        <v>HUDAV+59+74_TH_GRP</v>
      </c>
      <c r="F361" s="6" t="str">
        <f>+VLOOKUP(D361,[1]Congest!$A$1:$C$65536,3,FALSE)</f>
        <v>N.Y.C.</v>
      </c>
      <c r="G361" s="5">
        <v>25</v>
      </c>
      <c r="I361" s="6">
        <v>-1270.28</v>
      </c>
      <c r="L361" s="6">
        <f t="shared" si="13"/>
        <v>0</v>
      </c>
      <c r="M361" s="6">
        <f>+VLOOKUP($A361,[1]Congest!$A$1:$O$65536,10,FALSE)-+VLOOKUP($D361,[1]Congest!$A$1:$O$65536,10,FALSE)</f>
        <v>0</v>
      </c>
      <c r="N361" s="6">
        <f>+VLOOKUP($A361,[1]Congest!$A$1:$O$65536,11,FALSE)-+VLOOKUP($D361,[1]Congest!$A$1:$O$65536,11,FALSE)</f>
        <v>0</v>
      </c>
      <c r="O361" s="6">
        <f>+VLOOKUP($A361,[1]Congest!$A$1:$O$65536,12,FALSE)-+VLOOKUP($D361,[1]Congest!$A$1:$O$65536,12,FALSE)</f>
        <v>0</v>
      </c>
      <c r="P361" s="6">
        <f>+VLOOKUP($A361,[1]Congest!$A$1:$O$65536,13,FALSE)-+VLOOKUP($D361,[1]Congest!$A$1:$O$65536,13,FALSE)</f>
        <v>0</v>
      </c>
      <c r="Q361" s="6">
        <f>+VLOOKUP($A361,[1]Congest!$A$1:$O$65536,14,FALSE)-+VLOOKUP($D361,[1]Congest!$A$1:$O$65536,14,FALSE)</f>
        <v>0</v>
      </c>
      <c r="R361" s="6">
        <f>+VLOOKUP($A361,[1]Congest!$A$1:$O$65536,15,FALSE)-+VLOOKUP($D361,[1]Congest!$A$1:$O$65536,15,FALSE)</f>
        <v>0</v>
      </c>
    </row>
    <row r="362" spans="1:18" x14ac:dyDescent="0.2">
      <c r="A362" s="5">
        <v>61752</v>
      </c>
      <c r="B362" s="6" t="str">
        <f>+VLOOKUP(A362,[1]Congest!$A$1:$C$65536,2,FALSE)</f>
        <v>WEST</v>
      </c>
      <c r="C362" s="6" t="str">
        <f>+VLOOKUP(A362,[1]Congest!$A$1:$C$65536,3,FALSE)</f>
        <v>WEST</v>
      </c>
      <c r="D362" s="5">
        <v>23646</v>
      </c>
      <c r="E362" s="6" t="str">
        <f>+VLOOKUP(D362,[1]Congest!$A$1:$C$65536,2,FALSE)</f>
        <v>RANKINE____</v>
      </c>
      <c r="F362" s="6" t="str">
        <f>+VLOOKUP(D362,[1]Congest!$A$1:$C$65536,3,FALSE)</f>
        <v>WEST</v>
      </c>
      <c r="G362" s="5">
        <v>1</v>
      </c>
      <c r="I362" s="6">
        <v>20</v>
      </c>
      <c r="L362" s="6">
        <f t="shared" si="13"/>
        <v>72.919999999999845</v>
      </c>
      <c r="M362" s="6">
        <f>+VLOOKUP($A362,[1]Congest!$A$1:$O$65536,10,FALSE)-+VLOOKUP($D362,[1]Congest!$A$1:$O$65536,10,FALSE)</f>
        <v>17.479999999999905</v>
      </c>
      <c r="N362" s="6">
        <f>+VLOOKUP($A362,[1]Congest!$A$1:$O$65536,11,FALSE)-+VLOOKUP($D362,[1]Congest!$A$1:$O$65536,11,FALSE)</f>
        <v>1.9299999999999926</v>
      </c>
      <c r="O362" s="6">
        <f>+VLOOKUP($A362,[1]Congest!$A$1:$O$65536,12,FALSE)-+VLOOKUP($D362,[1]Congest!$A$1:$O$65536,12,FALSE)</f>
        <v>20.740000000000009</v>
      </c>
      <c r="P362" s="6">
        <f>+VLOOKUP($A362,[1]Congest!$A$1:$O$65536,13,FALSE)-+VLOOKUP($D362,[1]Congest!$A$1:$O$65536,13,FALSE)</f>
        <v>11.939999999999969</v>
      </c>
      <c r="Q362" s="6">
        <f>+VLOOKUP($A362,[1]Congest!$A$1:$O$65536,14,FALSE)-+VLOOKUP($D362,[1]Congest!$A$1:$O$65536,14,FALSE)</f>
        <v>16.729999999999961</v>
      </c>
      <c r="R362" s="6">
        <f>+VLOOKUP($A362,[1]Congest!$A$1:$O$65536,15,FALSE)-+VLOOKUP($D362,[1]Congest!$A$1:$O$65536,15,FALSE)</f>
        <v>4.1000000000000085</v>
      </c>
    </row>
    <row r="363" spans="1:18" x14ac:dyDescent="0.2">
      <c r="A363" s="5">
        <v>61752</v>
      </c>
      <c r="B363" s="6" t="str">
        <f>+VLOOKUP(A363,[1]Congest!$A$1:$C$65536,2,FALSE)</f>
        <v>WEST</v>
      </c>
      <c r="C363" s="6" t="str">
        <f>+VLOOKUP(A363,[1]Congest!$A$1:$C$65536,3,FALSE)</f>
        <v>WEST</v>
      </c>
      <c r="D363" s="5">
        <v>23811</v>
      </c>
      <c r="E363" s="6" t="str">
        <f>+VLOOKUP(D363,[1]Congest!$A$1:$C$65536,2,FALSE)</f>
        <v>NEG WEST___LANCASTR</v>
      </c>
      <c r="F363" s="6" t="str">
        <f>+VLOOKUP(D363,[1]Congest!$A$1:$C$65536,3,FALSE)</f>
        <v>WEST</v>
      </c>
      <c r="G363" s="5">
        <v>30</v>
      </c>
      <c r="I363" s="6">
        <v>-39.75</v>
      </c>
      <c r="L363" s="6">
        <f t="shared" si="13"/>
        <v>206.13999999999993</v>
      </c>
      <c r="M363" s="6">
        <f>+VLOOKUP($A363,[1]Congest!$A$1:$O$65536,10,FALSE)-+VLOOKUP($D363,[1]Congest!$A$1:$O$65536,10,FALSE)</f>
        <v>48.909999999999968</v>
      </c>
      <c r="N363" s="6">
        <f>+VLOOKUP($A363,[1]Congest!$A$1:$O$65536,11,FALSE)-+VLOOKUP($D363,[1]Congest!$A$1:$O$65536,11,FALSE)</f>
        <v>6.0999999999999943</v>
      </c>
      <c r="O363" s="6">
        <f>+VLOOKUP($A363,[1]Congest!$A$1:$O$65536,12,FALSE)-+VLOOKUP($D363,[1]Congest!$A$1:$O$65536,12,FALSE)</f>
        <v>59.519999999999925</v>
      </c>
      <c r="P363" s="6">
        <f>+VLOOKUP($A363,[1]Congest!$A$1:$O$65536,13,FALSE)-+VLOOKUP($D363,[1]Congest!$A$1:$O$65536,13,FALSE)</f>
        <v>34.580000000000041</v>
      </c>
      <c r="Q363" s="6">
        <f>+VLOOKUP($A363,[1]Congest!$A$1:$O$65536,14,FALSE)-+VLOOKUP($D363,[1]Congest!$A$1:$O$65536,14,FALSE)</f>
        <v>45.120000000000005</v>
      </c>
      <c r="R363" s="6">
        <f>+VLOOKUP($A363,[1]Congest!$A$1:$O$65536,15,FALSE)-+VLOOKUP($D363,[1]Congest!$A$1:$O$65536,15,FALSE)</f>
        <v>11.909999999999997</v>
      </c>
    </row>
    <row r="364" spans="1:18" x14ac:dyDescent="0.2">
      <c r="A364" s="5">
        <v>61752</v>
      </c>
      <c r="B364" s="6" t="str">
        <f>+VLOOKUP(A364,[1]Congest!$A$1:$C$65536,2,FALSE)</f>
        <v>WEST</v>
      </c>
      <c r="C364" s="6" t="str">
        <f>+VLOOKUP(A364,[1]Congest!$A$1:$C$65536,3,FALSE)</f>
        <v>WEST</v>
      </c>
      <c r="D364" s="5">
        <v>61758</v>
      </c>
      <c r="E364" s="6" t="str">
        <f>+VLOOKUP(D364,[1]Congest!$A$1:$C$65536,2,FALSE)</f>
        <v>HUD VL</v>
      </c>
      <c r="F364" s="6" t="str">
        <f>+VLOOKUP(D364,[1]Congest!$A$1:$C$65536,3,FALSE)</f>
        <v>HUD VL</v>
      </c>
      <c r="G364" s="5">
        <v>50</v>
      </c>
      <c r="I364" s="6">
        <v>7591.87</v>
      </c>
      <c r="L364" s="6">
        <f t="shared" si="13"/>
        <v>8231.1200000000008</v>
      </c>
      <c r="M364" s="6">
        <f>+VLOOKUP($A364,[1]Congest!$A$1:$O$65536,10,FALSE)-+VLOOKUP($D364,[1]Congest!$A$1:$O$65536,10,FALSE)</f>
        <v>1941.1599999999999</v>
      </c>
      <c r="N364" s="6">
        <f>+VLOOKUP($A364,[1]Congest!$A$1:$O$65536,11,FALSE)-+VLOOKUP($D364,[1]Congest!$A$1:$O$65536,11,FALSE)</f>
        <v>378.51</v>
      </c>
      <c r="O364" s="6">
        <f>+VLOOKUP($A364,[1]Congest!$A$1:$O$65536,12,FALSE)-+VLOOKUP($D364,[1]Congest!$A$1:$O$65536,12,FALSE)</f>
        <v>2078.3000000000002</v>
      </c>
      <c r="P364" s="6">
        <f>+VLOOKUP($A364,[1]Congest!$A$1:$O$65536,13,FALSE)-+VLOOKUP($D364,[1]Congest!$A$1:$O$65536,13,FALSE)</f>
        <v>1330.2</v>
      </c>
      <c r="Q364" s="6">
        <f>+VLOOKUP($A364,[1]Congest!$A$1:$O$65536,14,FALSE)-+VLOOKUP($D364,[1]Congest!$A$1:$O$65536,14,FALSE)</f>
        <v>1977.3200000000006</v>
      </c>
      <c r="R364" s="6">
        <f>+VLOOKUP($A364,[1]Congest!$A$1:$O$65536,15,FALSE)-+VLOOKUP($D364,[1]Congest!$A$1:$O$65536,15,FALSE)</f>
        <v>525.62999999999977</v>
      </c>
    </row>
    <row r="365" spans="1:18" x14ac:dyDescent="0.2">
      <c r="A365" s="5">
        <v>61754</v>
      </c>
      <c r="B365" s="6" t="str">
        <f>+VLOOKUP(A365,[1]Congest!$A$1:$C$65536,2,FALSE)</f>
        <v>CENTRL</v>
      </c>
      <c r="C365" s="6" t="str">
        <f>+VLOOKUP(A365,[1]Congest!$A$1:$C$65536,3,FALSE)</f>
        <v>CENTRL</v>
      </c>
      <c r="D365" s="5">
        <v>23514</v>
      </c>
      <c r="E365" s="6" t="str">
        <f>+VLOOKUP(D365,[1]Congest!$A$1:$C$65536,2,FALSE)</f>
        <v>ALLEGHENY___COGEN</v>
      </c>
      <c r="F365" s="6" t="str">
        <f>+VLOOKUP(D365,[1]Congest!$A$1:$C$65536,3,FALSE)</f>
        <v>GENESE</v>
      </c>
      <c r="G365" s="5">
        <v>25</v>
      </c>
      <c r="I365" s="6">
        <v>-0.04</v>
      </c>
      <c r="L365" s="6">
        <f t="shared" si="13"/>
        <v>452.67000000000013</v>
      </c>
      <c r="M365" s="6">
        <f>+VLOOKUP($A365,[1]Congest!$A$1:$O$65536,10,FALSE)-+VLOOKUP($D365,[1]Congest!$A$1:$O$65536,10,FALSE)</f>
        <v>93.870000000000061</v>
      </c>
      <c r="N365" s="6">
        <f>+VLOOKUP($A365,[1]Congest!$A$1:$O$65536,11,FALSE)-+VLOOKUP($D365,[1]Congest!$A$1:$O$65536,11,FALSE)</f>
        <v>53.90000000000002</v>
      </c>
      <c r="O365" s="6">
        <f>+VLOOKUP($A365,[1]Congest!$A$1:$O$65536,12,FALSE)-+VLOOKUP($D365,[1]Congest!$A$1:$O$65536,12,FALSE)</f>
        <v>116.6400000000001</v>
      </c>
      <c r="P365" s="6">
        <f>+VLOOKUP($A365,[1]Congest!$A$1:$O$65536,13,FALSE)-+VLOOKUP($D365,[1]Congest!$A$1:$O$65536,13,FALSE)</f>
        <v>69.28</v>
      </c>
      <c r="Q365" s="6">
        <f>+VLOOKUP($A365,[1]Congest!$A$1:$O$65536,14,FALSE)-+VLOOKUP($D365,[1]Congest!$A$1:$O$65536,14,FALSE)</f>
        <v>94.059999999999917</v>
      </c>
      <c r="R365" s="6">
        <f>+VLOOKUP($A365,[1]Congest!$A$1:$O$65536,15,FALSE)-+VLOOKUP($D365,[1]Congest!$A$1:$O$65536,15,FALSE)</f>
        <v>24.920000000000037</v>
      </c>
    </row>
    <row r="366" spans="1:18" x14ac:dyDescent="0.2">
      <c r="A366" s="5">
        <v>61754</v>
      </c>
      <c r="B366" s="6" t="str">
        <f>+VLOOKUP(A366,[1]Congest!$A$1:$C$65536,2,FALSE)</f>
        <v>CENTRL</v>
      </c>
      <c r="C366" s="6" t="str">
        <f>+VLOOKUP(A366,[1]Congest!$A$1:$C$65536,3,FALSE)</f>
        <v>CENTRL</v>
      </c>
      <c r="D366" s="5">
        <v>23584</v>
      </c>
      <c r="E366" s="6" t="str">
        <f>+VLOOKUP(D366,[1]Congest!$A$1:$C$65536,2,FALSE)</f>
        <v>MILLIKEN___1</v>
      </c>
      <c r="F366" s="6" t="str">
        <f>+VLOOKUP(D366,[1]Congest!$A$1:$C$65536,3,FALSE)</f>
        <v>CENTRL</v>
      </c>
      <c r="G366" s="5">
        <v>40</v>
      </c>
      <c r="I366" s="6">
        <v>134.58000000000001</v>
      </c>
      <c r="L366" s="6">
        <f t="shared" si="13"/>
        <v>435.85999999999996</v>
      </c>
      <c r="M366" s="6">
        <f>+VLOOKUP($A366,[1]Congest!$A$1:$O$65536,10,FALSE)-+VLOOKUP($D366,[1]Congest!$A$1:$O$65536,10,FALSE)</f>
        <v>85.770000000000095</v>
      </c>
      <c r="N366" s="6">
        <f>+VLOOKUP($A366,[1]Congest!$A$1:$O$65536,11,FALSE)-+VLOOKUP($D366,[1]Congest!$A$1:$O$65536,11,FALSE)</f>
        <v>55.11</v>
      </c>
      <c r="O366" s="6">
        <f>+VLOOKUP($A366,[1]Congest!$A$1:$O$65536,12,FALSE)-+VLOOKUP($D366,[1]Congest!$A$1:$O$65536,12,FALSE)</f>
        <v>114.45999999999998</v>
      </c>
      <c r="P366" s="6">
        <f>+VLOOKUP($A366,[1]Congest!$A$1:$O$65536,13,FALSE)-+VLOOKUP($D366,[1]Congest!$A$1:$O$65536,13,FALSE)</f>
        <v>65.200000000000017</v>
      </c>
      <c r="Q366" s="6">
        <f>+VLOOKUP($A366,[1]Congest!$A$1:$O$65536,14,FALSE)-+VLOOKUP($D366,[1]Congest!$A$1:$O$65536,14,FALSE)</f>
        <v>89.529999999999887</v>
      </c>
      <c r="R366" s="6">
        <f>+VLOOKUP($A366,[1]Congest!$A$1:$O$65536,15,FALSE)-+VLOOKUP($D366,[1]Congest!$A$1:$O$65536,15,FALSE)</f>
        <v>25.790000000000013</v>
      </c>
    </row>
    <row r="367" spans="1:18" x14ac:dyDescent="0.2">
      <c r="A367" s="5">
        <v>61754</v>
      </c>
      <c r="B367" s="6" t="str">
        <f>+VLOOKUP(A367,[1]Congest!$A$1:$C$65536,2,FALSE)</f>
        <v>CENTRL</v>
      </c>
      <c r="C367" s="6" t="str">
        <f>+VLOOKUP(A367,[1]Congest!$A$1:$C$65536,3,FALSE)</f>
        <v>CENTRL</v>
      </c>
      <c r="D367" s="5">
        <v>24143</v>
      </c>
      <c r="E367" s="6" t="str">
        <f>+VLOOKUP(D367,[1]Congest!$A$1:$C$65536,2,FALSE)</f>
        <v>WESTERN_NY_WIND</v>
      </c>
      <c r="F367" s="6" t="str">
        <f>+VLOOKUP(D367,[1]Congest!$A$1:$C$65536,3,FALSE)</f>
        <v>GENESE</v>
      </c>
      <c r="G367" s="5">
        <v>10</v>
      </c>
      <c r="I367" s="6">
        <v>-214.98</v>
      </c>
      <c r="L367" s="6">
        <f t="shared" si="13"/>
        <v>164.02000000000004</v>
      </c>
      <c r="M367" s="6">
        <f>+VLOOKUP($A367,[1]Congest!$A$1:$O$65536,10,FALSE)-+VLOOKUP($D367,[1]Congest!$A$1:$O$65536,10,FALSE)</f>
        <v>25.339999999999975</v>
      </c>
      <c r="N367" s="6">
        <f>+VLOOKUP($A367,[1]Congest!$A$1:$O$65536,11,FALSE)-+VLOOKUP($D367,[1]Congest!$A$1:$O$65536,11,FALSE)</f>
        <v>46.359999999999985</v>
      </c>
      <c r="O367" s="6">
        <f>+VLOOKUP($A367,[1]Congest!$A$1:$O$65536,12,FALSE)-+VLOOKUP($D367,[1]Congest!$A$1:$O$65536,12,FALSE)</f>
        <v>32.580000000000041</v>
      </c>
      <c r="P367" s="6">
        <f>+VLOOKUP($A367,[1]Congest!$A$1:$O$65536,13,FALSE)-+VLOOKUP($D367,[1]Congest!$A$1:$O$65536,13,FALSE)</f>
        <v>20.680000000000035</v>
      </c>
      <c r="Q367" s="6">
        <f>+VLOOKUP($A367,[1]Congest!$A$1:$O$65536,14,FALSE)-+VLOOKUP($D367,[1]Congest!$A$1:$O$65536,14,FALSE)</f>
        <v>30.78</v>
      </c>
      <c r="R367" s="6">
        <f>+VLOOKUP($A367,[1]Congest!$A$1:$O$65536,15,FALSE)-+VLOOKUP($D367,[1]Congest!$A$1:$O$65536,15,FALSE)</f>
        <v>8.279999999999994</v>
      </c>
    </row>
    <row r="368" spans="1:18" x14ac:dyDescent="0.2">
      <c r="A368" s="5">
        <v>61756</v>
      </c>
      <c r="B368" s="6" t="str">
        <f>+VLOOKUP(A368,[1]Congest!$A$1:$C$65536,2,FALSE)</f>
        <v>MHK VL</v>
      </c>
      <c r="C368" s="6" t="str">
        <f>+VLOOKUP(A368,[1]Congest!$A$1:$C$65536,3,FALSE)</f>
        <v>MHK VL</v>
      </c>
      <c r="D368" s="5">
        <v>23604</v>
      </c>
      <c r="E368" s="6" t="str">
        <f>+VLOOKUP(D368,[1]Congest!$A$1:$C$65536,2,FALSE)</f>
        <v>STATION 5_MISC_HYD</v>
      </c>
      <c r="F368" s="6" t="str">
        <f>+VLOOKUP(D368,[1]Congest!$A$1:$C$65536,3,FALSE)</f>
        <v>GENESE</v>
      </c>
      <c r="G368" s="5">
        <v>25</v>
      </c>
      <c r="I368" s="6">
        <v>-49.73</v>
      </c>
      <c r="L368" s="6">
        <f t="shared" si="13"/>
        <v>850.86999999999989</v>
      </c>
      <c r="M368" s="6">
        <f>+VLOOKUP($A368,[1]Congest!$A$1:$O$65536,10,FALSE)-+VLOOKUP($D368,[1]Congest!$A$1:$O$65536,10,FALSE)</f>
        <v>203.45999999999998</v>
      </c>
      <c r="N368" s="6">
        <f>+VLOOKUP($A368,[1]Congest!$A$1:$O$65536,11,FALSE)-+VLOOKUP($D368,[1]Congest!$A$1:$O$65536,11,FALSE)</f>
        <v>85.66</v>
      </c>
      <c r="O368" s="6">
        <f>+VLOOKUP($A368,[1]Congest!$A$1:$O$65536,12,FALSE)-+VLOOKUP($D368,[1]Congest!$A$1:$O$65536,12,FALSE)</f>
        <v>214.02999999999997</v>
      </c>
      <c r="P368" s="6">
        <f>+VLOOKUP($A368,[1]Congest!$A$1:$O$65536,13,FALSE)-+VLOOKUP($D368,[1]Congest!$A$1:$O$65536,13,FALSE)</f>
        <v>133.21999999999997</v>
      </c>
      <c r="Q368" s="6">
        <f>+VLOOKUP($A368,[1]Congest!$A$1:$O$65536,14,FALSE)-+VLOOKUP($D368,[1]Congest!$A$1:$O$65536,14,FALSE)</f>
        <v>167.31</v>
      </c>
      <c r="R368" s="6">
        <f>+VLOOKUP($A368,[1]Congest!$A$1:$O$65536,15,FALSE)-+VLOOKUP($D368,[1]Congest!$A$1:$O$65536,15,FALSE)</f>
        <v>47.19</v>
      </c>
    </row>
    <row r="369" spans="1:18" x14ac:dyDescent="0.2">
      <c r="A369" s="5">
        <v>61756</v>
      </c>
      <c r="B369" s="6" t="str">
        <f>+VLOOKUP(A369,[1]Congest!$A$1:$C$65536,2,FALSE)</f>
        <v>MHK VL</v>
      </c>
      <c r="C369" s="6" t="str">
        <f>+VLOOKUP(A369,[1]Congest!$A$1:$C$65536,3,FALSE)</f>
        <v>MHK VL</v>
      </c>
      <c r="D369" s="5">
        <v>23767</v>
      </c>
      <c r="E369" s="6" t="str">
        <f>+VLOOKUP(D369,[1]Congest!$A$1:$C$65536,2,FALSE)</f>
        <v>NEG CENTRAL_HIGH_ACRES</v>
      </c>
      <c r="F369" s="6" t="str">
        <f>+VLOOKUP(D369,[1]Congest!$A$1:$C$65536,3,FALSE)</f>
        <v>CENTRL</v>
      </c>
      <c r="G369" s="5">
        <v>25</v>
      </c>
      <c r="I369" s="6">
        <v>-169.28</v>
      </c>
      <c r="L369" s="6">
        <f t="shared" si="13"/>
        <v>825.08</v>
      </c>
      <c r="M369" s="6">
        <f>+VLOOKUP($A369,[1]Congest!$A$1:$O$65536,10,FALSE)-+VLOOKUP($D369,[1]Congest!$A$1:$O$65536,10,FALSE)</f>
        <v>197.32999999999998</v>
      </c>
      <c r="N369" s="6">
        <f>+VLOOKUP($A369,[1]Congest!$A$1:$O$65536,11,FALSE)-+VLOOKUP($D369,[1]Congest!$A$1:$O$65536,11,FALSE)</f>
        <v>85.140000000000015</v>
      </c>
      <c r="O369" s="6">
        <f>+VLOOKUP($A369,[1]Congest!$A$1:$O$65536,12,FALSE)-+VLOOKUP($D369,[1]Congest!$A$1:$O$65536,12,FALSE)</f>
        <v>207.29000000000002</v>
      </c>
      <c r="P369" s="6">
        <f>+VLOOKUP($A369,[1]Congest!$A$1:$O$65536,13,FALSE)-+VLOOKUP($D369,[1]Congest!$A$1:$O$65536,13,FALSE)</f>
        <v>129.19999999999996</v>
      </c>
      <c r="Q369" s="6">
        <f>+VLOOKUP($A369,[1]Congest!$A$1:$O$65536,14,FALSE)-+VLOOKUP($D369,[1]Congest!$A$1:$O$65536,14,FALSE)</f>
        <v>160.49</v>
      </c>
      <c r="R369" s="6">
        <f>+VLOOKUP($A369,[1]Congest!$A$1:$O$65536,15,FALSE)-+VLOOKUP($D369,[1]Congest!$A$1:$O$65536,15,FALSE)</f>
        <v>45.629999999999995</v>
      </c>
    </row>
    <row r="370" spans="1:18" x14ac:dyDescent="0.2">
      <c r="A370" s="5">
        <v>61756</v>
      </c>
      <c r="B370" s="6" t="str">
        <f>+VLOOKUP(A370,[1]Congest!$A$1:$C$65536,2,FALSE)</f>
        <v>MHK VL</v>
      </c>
      <c r="C370" s="6" t="str">
        <f>+VLOOKUP(A370,[1]Congest!$A$1:$C$65536,3,FALSE)</f>
        <v>MHK VL</v>
      </c>
      <c r="D370" s="5">
        <v>23777</v>
      </c>
      <c r="E370" s="6" t="str">
        <f>+VLOOKUP(D370,[1]Congest!$A$1:$C$65536,2,FALSE)</f>
        <v>SITHE___STERLING</v>
      </c>
      <c r="F370" s="6" t="str">
        <f>+VLOOKUP(D370,[1]Congest!$A$1:$C$65536,3,FALSE)</f>
        <v>MHK VL</v>
      </c>
      <c r="G370" s="5">
        <v>12</v>
      </c>
      <c r="I370" s="6">
        <v>-531.59</v>
      </c>
      <c r="L370" s="6">
        <f t="shared" si="13"/>
        <v>-19.360000000000035</v>
      </c>
      <c r="M370" s="6">
        <f>+VLOOKUP($A370,[1]Congest!$A$1:$O$65536,10,FALSE)-+VLOOKUP($D370,[1]Congest!$A$1:$O$65536,10,FALSE)</f>
        <v>-7.4099999999999966</v>
      </c>
      <c r="N370" s="6">
        <f>+VLOOKUP($A370,[1]Congest!$A$1:$O$65536,11,FALSE)-+VLOOKUP($D370,[1]Congest!$A$1:$O$65536,11,FALSE)</f>
        <v>8.1799999999999855</v>
      </c>
      <c r="O370" s="6">
        <f>+VLOOKUP($A370,[1]Congest!$A$1:$O$65536,12,FALSE)-+VLOOKUP($D370,[1]Congest!$A$1:$O$65536,12,FALSE)</f>
        <v>-9.9200000000000159</v>
      </c>
      <c r="P370" s="6">
        <f>+VLOOKUP($A370,[1]Congest!$A$1:$O$65536,13,FALSE)-+VLOOKUP($D370,[1]Congest!$A$1:$O$65536,13,FALSE)</f>
        <v>-0.17000000000000881</v>
      </c>
      <c r="Q370" s="6">
        <f>+VLOOKUP($A370,[1]Congest!$A$1:$O$65536,14,FALSE)-+VLOOKUP($D370,[1]Congest!$A$1:$O$65536,14,FALSE)</f>
        <v>-12.469999999999999</v>
      </c>
      <c r="R370" s="6">
        <f>+VLOOKUP($A370,[1]Congest!$A$1:$O$65536,15,FALSE)-+VLOOKUP($D370,[1]Congest!$A$1:$O$65536,15,FALSE)</f>
        <v>2.4299999999999979</v>
      </c>
    </row>
    <row r="371" spans="1:18" x14ac:dyDescent="0.2">
      <c r="A371" s="5">
        <v>61756</v>
      </c>
      <c r="B371" s="6" t="str">
        <f>+VLOOKUP(A371,[1]Congest!$A$1:$C$65536,2,FALSE)</f>
        <v>MHK VL</v>
      </c>
      <c r="C371" s="6" t="str">
        <f>+VLOOKUP(A371,[1]Congest!$A$1:$C$65536,3,FALSE)</f>
        <v>MHK VL</v>
      </c>
      <c r="D371" s="5">
        <v>23780</v>
      </c>
      <c r="E371" s="6" t="str">
        <f>+VLOOKUP(D371,[1]Congest!$A$1:$C$65536,2,FALSE)</f>
        <v>FORT_DRUM_COGEN</v>
      </c>
      <c r="F371" s="6" t="str">
        <f>+VLOOKUP(D371,[1]Congest!$A$1:$C$65536,3,FALSE)</f>
        <v>MHK VL</v>
      </c>
      <c r="G371" s="5">
        <v>10</v>
      </c>
      <c r="I371" s="6">
        <v>-515.86</v>
      </c>
      <c r="L371" s="6">
        <f t="shared" si="13"/>
        <v>2.1799999999999713</v>
      </c>
      <c r="M371" s="6">
        <f>+VLOOKUP($A371,[1]Congest!$A$1:$O$65536,10,FALSE)-+VLOOKUP($D371,[1]Congest!$A$1:$O$65536,10,FALSE)</f>
        <v>4.9000000000000128</v>
      </c>
      <c r="N371" s="6">
        <f>+VLOOKUP($A371,[1]Congest!$A$1:$O$65536,11,FALSE)-+VLOOKUP($D371,[1]Congest!$A$1:$O$65536,11,FALSE)</f>
        <v>17.47</v>
      </c>
      <c r="O371" s="6">
        <f>+VLOOKUP($A371,[1]Congest!$A$1:$O$65536,12,FALSE)-+VLOOKUP($D371,[1]Congest!$A$1:$O$65536,12,FALSE)</f>
        <v>-6.7800000000000438</v>
      </c>
      <c r="P371" s="6">
        <f>+VLOOKUP($A371,[1]Congest!$A$1:$O$65536,13,FALSE)-+VLOOKUP($D371,[1]Congest!$A$1:$O$65536,13,FALSE)</f>
        <v>4.6600000000000037</v>
      </c>
      <c r="Q371" s="6">
        <f>+VLOOKUP($A371,[1]Congest!$A$1:$O$65536,14,FALSE)-+VLOOKUP($D371,[1]Congest!$A$1:$O$65536,14,FALSE)</f>
        <v>-9.68</v>
      </c>
      <c r="R371" s="6">
        <f>+VLOOKUP($A371,[1]Congest!$A$1:$O$65536,15,FALSE)-+VLOOKUP($D371,[1]Congest!$A$1:$O$65536,15,FALSE)</f>
        <v>-8.39</v>
      </c>
    </row>
    <row r="372" spans="1:18" x14ac:dyDescent="0.2">
      <c r="A372" s="5">
        <v>61756</v>
      </c>
      <c r="B372" s="6" t="str">
        <f>+VLOOKUP(A372,[1]Congest!$A$1:$C$65536,2,FALSE)</f>
        <v>MHK VL</v>
      </c>
      <c r="C372" s="6" t="str">
        <f>+VLOOKUP(A372,[1]Congest!$A$1:$C$65536,3,FALSE)</f>
        <v>MHK VL</v>
      </c>
      <c r="D372" s="5">
        <v>23797</v>
      </c>
      <c r="E372" s="6" t="str">
        <f>+VLOOKUP(D372,[1]Congest!$A$1:$C$65536,2,FALSE)</f>
        <v>SENECA___ENERGY</v>
      </c>
      <c r="F372" s="6" t="str">
        <f>+VLOOKUP(D372,[1]Congest!$A$1:$C$65536,3,FALSE)</f>
        <v>CENTRL</v>
      </c>
      <c r="G372" s="5">
        <v>19</v>
      </c>
      <c r="I372" s="6">
        <v>1</v>
      </c>
      <c r="L372" s="6">
        <f t="shared" si="13"/>
        <v>933.2</v>
      </c>
      <c r="M372" s="6">
        <f>+VLOOKUP($A372,[1]Congest!$A$1:$O$65536,10,FALSE)-+VLOOKUP($D372,[1]Congest!$A$1:$O$65536,10,FALSE)</f>
        <v>227.21999999999991</v>
      </c>
      <c r="N372" s="6">
        <f>+VLOOKUP($A372,[1]Congest!$A$1:$O$65536,11,FALSE)-+VLOOKUP($D372,[1]Congest!$A$1:$O$65536,11,FALSE)</f>
        <v>83.96</v>
      </c>
      <c r="O372" s="6">
        <f>+VLOOKUP($A372,[1]Congest!$A$1:$O$65536,12,FALSE)-+VLOOKUP($D372,[1]Congest!$A$1:$O$65536,12,FALSE)</f>
        <v>239.3900000000001</v>
      </c>
      <c r="P372" s="6">
        <f>+VLOOKUP($A372,[1]Congest!$A$1:$O$65536,13,FALSE)-+VLOOKUP($D372,[1]Congest!$A$1:$O$65536,13,FALSE)</f>
        <v>148.80000000000004</v>
      </c>
      <c r="Q372" s="6">
        <f>+VLOOKUP($A372,[1]Congest!$A$1:$O$65536,14,FALSE)-+VLOOKUP($D372,[1]Congest!$A$1:$O$65536,14,FALSE)</f>
        <v>183.15000000000003</v>
      </c>
      <c r="R372" s="6">
        <f>+VLOOKUP($A372,[1]Congest!$A$1:$O$65536,15,FALSE)-+VLOOKUP($D372,[1]Congest!$A$1:$O$65536,15,FALSE)</f>
        <v>50.680000000000007</v>
      </c>
    </row>
    <row r="373" spans="1:18" x14ac:dyDescent="0.2">
      <c r="A373" s="5">
        <v>61756</v>
      </c>
      <c r="B373" s="6" t="str">
        <f>+VLOOKUP(A373,[1]Congest!$A$1:$C$65536,2,FALSE)</f>
        <v>MHK VL</v>
      </c>
      <c r="C373" s="6" t="str">
        <f>+VLOOKUP(A373,[1]Congest!$A$1:$C$65536,3,FALSE)</f>
        <v>MHK VL</v>
      </c>
      <c r="D373" s="5">
        <v>23805</v>
      </c>
      <c r="E373" s="6" t="str">
        <f>+VLOOKUP(D373,[1]Congest!$A$1:$C$65536,2,FALSE)</f>
        <v>WATERTOWN___HYD</v>
      </c>
      <c r="F373" s="6" t="str">
        <f>+VLOOKUP(D373,[1]Congest!$A$1:$C$65536,3,FALSE)</f>
        <v>MHK VL</v>
      </c>
      <c r="G373" s="5">
        <v>10</v>
      </c>
      <c r="I373" s="6">
        <v>-507.81</v>
      </c>
      <c r="L373" s="6">
        <f t="shared" si="13"/>
        <v>17.919999999999963</v>
      </c>
      <c r="M373" s="6">
        <f>+VLOOKUP($A373,[1]Congest!$A$1:$O$65536,10,FALSE)-+VLOOKUP($D373,[1]Congest!$A$1:$O$65536,10,FALSE)</f>
        <v>13.169999999999995</v>
      </c>
      <c r="N373" s="6">
        <f>+VLOOKUP($A373,[1]Congest!$A$1:$O$65536,11,FALSE)-+VLOOKUP($D373,[1]Congest!$A$1:$O$65536,11,FALSE)</f>
        <v>18.370000000000012</v>
      </c>
      <c r="O373" s="6">
        <f>+VLOOKUP($A373,[1]Congest!$A$1:$O$65536,12,FALSE)-+VLOOKUP($D373,[1]Congest!$A$1:$O$65536,12,FALSE)</f>
        <v>-4.390000000000029</v>
      </c>
      <c r="P373" s="6">
        <f>+VLOOKUP($A373,[1]Congest!$A$1:$O$65536,13,FALSE)-+VLOOKUP($D373,[1]Congest!$A$1:$O$65536,13,FALSE)</f>
        <v>6.2599999999999909</v>
      </c>
      <c r="Q373" s="6">
        <f>+VLOOKUP($A373,[1]Congest!$A$1:$O$65536,14,FALSE)-+VLOOKUP($D373,[1]Congest!$A$1:$O$65536,14,FALSE)</f>
        <v>-7.6900000000000048</v>
      </c>
      <c r="R373" s="6">
        <f>+VLOOKUP($A373,[1]Congest!$A$1:$O$65536,15,FALSE)-+VLOOKUP($D373,[1]Congest!$A$1:$O$65536,15,FALSE)</f>
        <v>-7.8000000000000007</v>
      </c>
    </row>
    <row r="374" spans="1:18" x14ac:dyDescent="0.2">
      <c r="A374" s="5">
        <v>61756</v>
      </c>
      <c r="B374" s="6" t="str">
        <f>+VLOOKUP(A374,[1]Congest!$A$1:$C$65536,2,FALSE)</f>
        <v>MHK VL</v>
      </c>
      <c r="C374" s="6" t="str">
        <f>+VLOOKUP(A374,[1]Congest!$A$1:$C$65536,3,FALSE)</f>
        <v>MHK VL</v>
      </c>
      <c r="D374" s="5">
        <v>23901</v>
      </c>
      <c r="E374" s="6" t="str">
        <f>+VLOOKUP(D374,[1]Congest!$A$1:$C$65536,2,FALSE)</f>
        <v>NORTHERN_CONS_POWER</v>
      </c>
      <c r="F374" s="6" t="str">
        <f>+VLOOKUP(D374,[1]Congest!$A$1:$C$65536,3,FALSE)</f>
        <v>WEST</v>
      </c>
      <c r="G374" s="5">
        <v>35</v>
      </c>
      <c r="I374" s="6">
        <v>0.27</v>
      </c>
      <c r="L374" s="6">
        <f t="shared" si="13"/>
        <v>1635.1300000000003</v>
      </c>
      <c r="M374" s="6">
        <f>+VLOOKUP($A374,[1]Congest!$A$1:$O$65536,10,FALSE)-+VLOOKUP($D374,[1]Congest!$A$1:$O$65536,10,FALSE)</f>
        <v>390.72000000000014</v>
      </c>
      <c r="N374" s="6">
        <f>+VLOOKUP($A374,[1]Congest!$A$1:$O$65536,11,FALSE)-+VLOOKUP($D374,[1]Congest!$A$1:$O$65536,11,FALSE)</f>
        <v>107.72000000000001</v>
      </c>
      <c r="O374" s="6">
        <f>+VLOOKUP($A374,[1]Congest!$A$1:$O$65536,12,FALSE)-+VLOOKUP($D374,[1]Congest!$A$1:$O$65536,12,FALSE)</f>
        <v>443.28999999999991</v>
      </c>
      <c r="P374" s="6">
        <f>+VLOOKUP($A374,[1]Congest!$A$1:$O$65536,13,FALSE)-+VLOOKUP($D374,[1]Congest!$A$1:$O$65536,13,FALSE)</f>
        <v>266.37000000000006</v>
      </c>
      <c r="Q374" s="6">
        <f>+VLOOKUP($A374,[1]Congest!$A$1:$O$65536,14,FALSE)-+VLOOKUP($D374,[1]Congest!$A$1:$O$65536,14,FALSE)</f>
        <v>335.65999999999997</v>
      </c>
      <c r="R374" s="6">
        <f>+VLOOKUP($A374,[1]Congest!$A$1:$O$65536,15,FALSE)-+VLOOKUP($D374,[1]Congest!$A$1:$O$65536,15,FALSE)</f>
        <v>91.370000000000019</v>
      </c>
    </row>
    <row r="375" spans="1:18" x14ac:dyDescent="0.2">
      <c r="A375" s="5">
        <v>61756</v>
      </c>
      <c r="B375" s="6" t="str">
        <f>+VLOOKUP(A375,[1]Congest!$A$1:$C$65536,2,FALSE)</f>
        <v>MHK VL</v>
      </c>
      <c r="C375" s="6" t="str">
        <f>+VLOOKUP(A375,[1]Congest!$A$1:$C$65536,3,FALSE)</f>
        <v>MHK VL</v>
      </c>
      <c r="D375" s="5">
        <v>23983</v>
      </c>
      <c r="E375" s="6" t="str">
        <f>+VLOOKUP(D375,[1]Congest!$A$1:$C$65536,2,FALSE)</f>
        <v>CH_RES_BVR_FALLS</v>
      </c>
      <c r="F375" s="6" t="str">
        <f>+VLOOKUP(D375,[1]Congest!$A$1:$C$65536,3,FALSE)</f>
        <v>MHK VL</v>
      </c>
      <c r="G375" s="5">
        <v>1</v>
      </c>
      <c r="I375" s="6">
        <v>-1010.26</v>
      </c>
      <c r="L375" s="6">
        <f t="shared" si="13"/>
        <v>-925.69</v>
      </c>
      <c r="M375" s="6">
        <f>+VLOOKUP($A375,[1]Congest!$A$1:$O$65536,10,FALSE)-+VLOOKUP($D375,[1]Congest!$A$1:$O$65536,10,FALSE)</f>
        <v>-206.11999999999998</v>
      </c>
      <c r="N375" s="6">
        <f>+VLOOKUP($A375,[1]Congest!$A$1:$O$65536,11,FALSE)-+VLOOKUP($D375,[1]Congest!$A$1:$O$65536,11,FALSE)</f>
        <v>-57.06</v>
      </c>
      <c r="O375" s="6">
        <f>+VLOOKUP($A375,[1]Congest!$A$1:$O$65536,12,FALSE)-+VLOOKUP($D375,[1]Congest!$A$1:$O$65536,12,FALSE)</f>
        <v>-219.37000000000003</v>
      </c>
      <c r="P375" s="6">
        <f>+VLOOKUP($A375,[1]Congest!$A$1:$O$65536,13,FALSE)-+VLOOKUP($D375,[1]Congest!$A$1:$O$65536,13,FALSE)</f>
        <v>-132.28</v>
      </c>
      <c r="Q375" s="6">
        <f>+VLOOKUP($A375,[1]Congest!$A$1:$O$65536,14,FALSE)-+VLOOKUP($D375,[1]Congest!$A$1:$O$65536,14,FALSE)</f>
        <v>-168.19000000000003</v>
      </c>
      <c r="R375" s="6">
        <f>+VLOOKUP($A375,[1]Congest!$A$1:$O$65536,15,FALSE)-+VLOOKUP($D375,[1]Congest!$A$1:$O$65536,15,FALSE)</f>
        <v>-142.67000000000002</v>
      </c>
    </row>
    <row r="376" spans="1:18" x14ac:dyDescent="0.2">
      <c r="A376" s="5">
        <v>61756</v>
      </c>
      <c r="B376" s="6" t="str">
        <f>+VLOOKUP(A376,[1]Congest!$A$1:$C$65536,2,FALSE)</f>
        <v>MHK VL</v>
      </c>
      <c r="C376" s="6" t="str">
        <f>+VLOOKUP(A376,[1]Congest!$A$1:$C$65536,3,FALSE)</f>
        <v>MHK VL</v>
      </c>
      <c r="D376" s="5">
        <v>24060</v>
      </c>
      <c r="E376" s="6" t="str">
        <f>+VLOOKUP(D376,[1]Congest!$A$1:$C$65536,2,FALSE)</f>
        <v>CARR STREET_E._SYR</v>
      </c>
      <c r="F376" s="6" t="str">
        <f>+VLOOKUP(D376,[1]Congest!$A$1:$C$65536,3,FALSE)</f>
        <v>CENTRL</v>
      </c>
      <c r="G376" s="5">
        <v>25</v>
      </c>
      <c r="I376" s="6">
        <v>-224.12</v>
      </c>
      <c r="L376" s="6">
        <f t="shared" si="13"/>
        <v>518.82999999999993</v>
      </c>
      <c r="M376" s="6">
        <f>+VLOOKUP($A376,[1]Congest!$A$1:$O$65536,10,FALSE)-+VLOOKUP($D376,[1]Congest!$A$1:$O$65536,10,FALSE)</f>
        <v>133.02000000000004</v>
      </c>
      <c r="N376" s="6">
        <f>+VLOOKUP($A376,[1]Congest!$A$1:$O$65536,11,FALSE)-+VLOOKUP($D376,[1]Congest!$A$1:$O$65536,11,FALSE)</f>
        <v>62.349999999999994</v>
      </c>
      <c r="O376" s="6">
        <f>+VLOOKUP($A376,[1]Congest!$A$1:$O$65536,12,FALSE)-+VLOOKUP($D376,[1]Congest!$A$1:$O$65536,12,FALSE)</f>
        <v>126.11999999999992</v>
      </c>
      <c r="P376" s="6">
        <f>+VLOOKUP($A376,[1]Congest!$A$1:$O$65536,13,FALSE)-+VLOOKUP($D376,[1]Congest!$A$1:$O$65536,13,FALSE)</f>
        <v>85.330000000000013</v>
      </c>
      <c r="Q376" s="6">
        <f>+VLOOKUP($A376,[1]Congest!$A$1:$O$65536,14,FALSE)-+VLOOKUP($D376,[1]Congest!$A$1:$O$65536,14,FALSE)</f>
        <v>89.659999999999968</v>
      </c>
      <c r="R376" s="6">
        <f>+VLOOKUP($A376,[1]Congest!$A$1:$O$65536,15,FALSE)-+VLOOKUP($D376,[1]Congest!$A$1:$O$65536,15,FALSE)</f>
        <v>22.349999999999998</v>
      </c>
    </row>
    <row r="377" spans="1:18" x14ac:dyDescent="0.2">
      <c r="A377" s="5">
        <v>61756</v>
      </c>
      <c r="B377" s="6" t="str">
        <f>+VLOOKUP(A377,[1]Congest!$A$1:$C$65536,2,FALSE)</f>
        <v>MHK VL</v>
      </c>
      <c r="C377" s="6" t="str">
        <f>+VLOOKUP(A377,[1]Congest!$A$1:$C$65536,3,FALSE)</f>
        <v>MHK VL</v>
      </c>
      <c r="D377" s="5">
        <v>61752</v>
      </c>
      <c r="E377" s="6" t="str">
        <f>+VLOOKUP(D377,[1]Congest!$A$1:$C$65536,2,FALSE)</f>
        <v>WEST</v>
      </c>
      <c r="F377" s="6" t="str">
        <f>+VLOOKUP(D377,[1]Congest!$A$1:$C$65536,3,FALSE)</f>
        <v>WEST</v>
      </c>
      <c r="G377" s="5">
        <v>10</v>
      </c>
      <c r="I377" s="6">
        <v>-50.24</v>
      </c>
      <c r="L377" s="6">
        <f t="shared" si="13"/>
        <v>1207.73</v>
      </c>
      <c r="M377" s="6">
        <f>+VLOOKUP($A377,[1]Congest!$A$1:$O$65536,10,FALSE)-+VLOOKUP($D377,[1]Congest!$A$1:$O$65536,10,FALSE)</f>
        <v>289.07000000000005</v>
      </c>
      <c r="N377" s="6">
        <f>+VLOOKUP($A377,[1]Congest!$A$1:$O$65536,11,FALSE)-+VLOOKUP($D377,[1]Congest!$A$1:$O$65536,11,FALSE)</f>
        <v>94.690000000000012</v>
      </c>
      <c r="O377" s="6">
        <f>+VLOOKUP($A377,[1]Congest!$A$1:$O$65536,12,FALSE)-+VLOOKUP($D377,[1]Congest!$A$1:$O$65536,12,FALSE)</f>
        <v>318.7000000000001</v>
      </c>
      <c r="P377" s="6">
        <f>+VLOOKUP($A377,[1]Congest!$A$1:$O$65536,13,FALSE)-+VLOOKUP($D377,[1]Congest!$A$1:$O$65536,13,FALSE)</f>
        <v>194.24</v>
      </c>
      <c r="Q377" s="6">
        <f>+VLOOKUP($A377,[1]Congest!$A$1:$O$65536,14,FALSE)-+VLOOKUP($D377,[1]Congest!$A$1:$O$65536,14,FALSE)</f>
        <v>243.89</v>
      </c>
      <c r="R377" s="6">
        <f>+VLOOKUP($A377,[1]Congest!$A$1:$O$65536,15,FALSE)-+VLOOKUP($D377,[1]Congest!$A$1:$O$65536,15,FALSE)</f>
        <v>67.139999999999986</v>
      </c>
    </row>
    <row r="378" spans="1:18" x14ac:dyDescent="0.2">
      <c r="A378" s="5">
        <v>61756</v>
      </c>
      <c r="B378" s="6" t="str">
        <f>+VLOOKUP(A378,[1]Congest!$A$1:$C$65536,2,FALSE)</f>
        <v>MHK VL</v>
      </c>
      <c r="C378" s="6" t="str">
        <f>+VLOOKUP(A378,[1]Congest!$A$1:$C$65536,3,FALSE)</f>
        <v>MHK VL</v>
      </c>
      <c r="D378" s="5">
        <v>61758</v>
      </c>
      <c r="E378" s="6" t="str">
        <f>+VLOOKUP(D378,[1]Congest!$A$1:$C$65536,2,FALSE)</f>
        <v>HUD VL</v>
      </c>
      <c r="F378" s="6" t="str">
        <f>+VLOOKUP(D378,[1]Congest!$A$1:$C$65536,3,FALSE)</f>
        <v>HUD VL</v>
      </c>
      <c r="G378" s="5">
        <v>50</v>
      </c>
      <c r="I378" s="6">
        <v>7541.63</v>
      </c>
      <c r="L378" s="6">
        <f t="shared" si="13"/>
        <v>9438.8500000000022</v>
      </c>
      <c r="M378" s="6">
        <f>+VLOOKUP($A378,[1]Congest!$A$1:$O$65536,10,FALSE)-+VLOOKUP($D378,[1]Congest!$A$1:$O$65536,10,FALSE)</f>
        <v>2230.23</v>
      </c>
      <c r="N378" s="6">
        <f>+VLOOKUP($A378,[1]Congest!$A$1:$O$65536,11,FALSE)-+VLOOKUP($D378,[1]Congest!$A$1:$O$65536,11,FALSE)</f>
        <v>473.20000000000005</v>
      </c>
      <c r="O378" s="6">
        <f>+VLOOKUP($A378,[1]Congest!$A$1:$O$65536,12,FALSE)-+VLOOKUP($D378,[1]Congest!$A$1:$O$65536,12,FALSE)</f>
        <v>2397.0000000000005</v>
      </c>
      <c r="P378" s="6">
        <f>+VLOOKUP($A378,[1]Congest!$A$1:$O$65536,13,FALSE)-+VLOOKUP($D378,[1]Congest!$A$1:$O$65536,13,FALSE)</f>
        <v>1524.44</v>
      </c>
      <c r="Q378" s="6">
        <f>+VLOOKUP($A378,[1]Congest!$A$1:$O$65536,14,FALSE)-+VLOOKUP($D378,[1]Congest!$A$1:$O$65536,14,FALSE)</f>
        <v>2221.2100000000005</v>
      </c>
      <c r="R378" s="6">
        <f>+VLOOKUP($A378,[1]Congest!$A$1:$O$65536,15,FALSE)-+VLOOKUP($D378,[1]Congest!$A$1:$O$65536,15,FALSE)</f>
        <v>592.76999999999975</v>
      </c>
    </row>
    <row r="379" spans="1:18" x14ac:dyDescent="0.2">
      <c r="A379" s="5">
        <v>61757</v>
      </c>
      <c r="B379" s="6" t="str">
        <f>+VLOOKUP(A379,[1]Congest!$A$1:$C$65536,2,FALSE)</f>
        <v>CAPITL</v>
      </c>
      <c r="C379" s="6" t="str">
        <f>+VLOOKUP(A379,[1]Congest!$A$1:$C$65536,3,FALSE)</f>
        <v>CAPITL</v>
      </c>
      <c r="D379" s="5">
        <v>61845</v>
      </c>
      <c r="E379" s="6" t="str">
        <f>+VLOOKUP(D379,[1]Congest!$A$1:$C$65536,2,FALSE)</f>
        <v>NPX</v>
      </c>
      <c r="F379" s="6" t="str">
        <f>+VLOOKUP(D379,[1]Congest!$A$1:$C$65536,3,FALSE)</f>
        <v>NPX</v>
      </c>
      <c r="G379" s="5">
        <v>10</v>
      </c>
      <c r="I379" s="6">
        <v>-733.36</v>
      </c>
      <c r="L379" s="6">
        <f t="shared" si="13"/>
        <v>555.51000000000067</v>
      </c>
      <c r="M379" s="6">
        <f>+VLOOKUP($A379,[1]Congest!$A$1:$O$65536,10,FALSE)-+VLOOKUP($D379,[1]Congest!$A$1:$O$65536,10,FALSE)</f>
        <v>-240.98000000000047</v>
      </c>
      <c r="N379" s="6">
        <f>+VLOOKUP($A379,[1]Congest!$A$1:$O$65536,11,FALSE)-+VLOOKUP($D379,[1]Congest!$A$1:$O$65536,11,FALSE)</f>
        <v>-80.459999999999923</v>
      </c>
      <c r="O379" s="6">
        <f>+VLOOKUP($A379,[1]Congest!$A$1:$O$65536,12,FALSE)-+VLOOKUP($D379,[1]Congest!$A$1:$O$65536,12,FALSE)</f>
        <v>-204.09999999999991</v>
      </c>
      <c r="P379" s="6">
        <f>+VLOOKUP($A379,[1]Congest!$A$1:$O$65536,13,FALSE)-+VLOOKUP($D379,[1]Congest!$A$1:$O$65536,13,FALSE)</f>
        <v>215.79000000000065</v>
      </c>
      <c r="Q379" s="6">
        <f>+VLOOKUP($A379,[1]Congest!$A$1:$O$65536,14,FALSE)-+VLOOKUP($D379,[1]Congest!$A$1:$O$65536,14,FALSE)</f>
        <v>185.5600000000004</v>
      </c>
      <c r="R379" s="6">
        <f>+VLOOKUP($A379,[1]Congest!$A$1:$O$65536,15,FALSE)-+VLOOKUP($D379,[1]Congest!$A$1:$O$65536,15,FALSE)</f>
        <v>679.69999999999993</v>
      </c>
    </row>
    <row r="380" spans="1:18" x14ac:dyDescent="0.2">
      <c r="A380" s="5">
        <v>61757</v>
      </c>
      <c r="B380" s="6" t="str">
        <f>+VLOOKUP(A380,[1]Congest!$A$1:$C$65536,2,FALSE)</f>
        <v>CAPITL</v>
      </c>
      <c r="C380" s="6" t="str">
        <f>+VLOOKUP(A380,[1]Congest!$A$1:$C$65536,3,FALSE)</f>
        <v>CAPITL</v>
      </c>
      <c r="D380" s="5">
        <v>61847</v>
      </c>
      <c r="E380" s="6" t="str">
        <f>+VLOOKUP(D380,[1]Congest!$A$1:$C$65536,2,FALSE)</f>
        <v>PJM</v>
      </c>
      <c r="F380" s="6" t="str">
        <f>+VLOOKUP(D380,[1]Congest!$A$1:$C$65536,3,FALSE)</f>
        <v>PJM</v>
      </c>
      <c r="G380" s="5">
        <v>14</v>
      </c>
      <c r="I380" s="6">
        <v>-9187.9500000000007</v>
      </c>
      <c r="L380" s="6">
        <f t="shared" si="13"/>
        <v>-19565.639999999996</v>
      </c>
      <c r="M380" s="6">
        <f>+VLOOKUP($A380,[1]Congest!$A$1:$O$65536,10,FALSE)-+VLOOKUP($D380,[1]Congest!$A$1:$O$65536,10,FALSE)</f>
        <v>-8675.739999999998</v>
      </c>
      <c r="N380" s="6">
        <f>+VLOOKUP($A380,[1]Congest!$A$1:$O$65536,11,FALSE)-+VLOOKUP($D380,[1]Congest!$A$1:$O$65536,11,FALSE)</f>
        <v>-1829.7900000000002</v>
      </c>
      <c r="O380" s="6">
        <f>+VLOOKUP($A380,[1]Congest!$A$1:$O$65536,12,FALSE)-+VLOOKUP($D380,[1]Congest!$A$1:$O$65536,12,FALSE)</f>
        <v>-3296.5999999999995</v>
      </c>
      <c r="P380" s="6">
        <f>+VLOOKUP($A380,[1]Congest!$A$1:$O$65536,13,FALSE)-+VLOOKUP($D380,[1]Congest!$A$1:$O$65536,13,FALSE)</f>
        <v>-2562.6400000000003</v>
      </c>
      <c r="Q380" s="6">
        <f>+VLOOKUP($A380,[1]Congest!$A$1:$O$65536,14,FALSE)-+VLOOKUP($D380,[1]Congest!$A$1:$O$65536,14,FALSE)</f>
        <v>-2451.3000000000002</v>
      </c>
      <c r="R380" s="6">
        <f>+VLOOKUP($A380,[1]Congest!$A$1:$O$65536,15,FALSE)-+VLOOKUP($D380,[1]Congest!$A$1:$O$65536,15,FALSE)</f>
        <v>-749.56999999999994</v>
      </c>
    </row>
    <row r="381" spans="1:18" x14ac:dyDescent="0.2">
      <c r="A381" s="5">
        <v>61758</v>
      </c>
      <c r="B381" s="6" t="str">
        <f>+VLOOKUP(A381,[1]Congest!$A$1:$C$65536,2,FALSE)</f>
        <v>HUD VL</v>
      </c>
      <c r="C381" s="6" t="str">
        <f>+VLOOKUP(A381,[1]Congest!$A$1:$C$65536,3,FALSE)</f>
        <v>HUD VL</v>
      </c>
      <c r="D381" s="5">
        <v>61761</v>
      </c>
      <c r="E381" s="6" t="str">
        <f>+VLOOKUP(D381,[1]Congest!$A$1:$C$65536,2,FALSE)</f>
        <v>N.Y.C.</v>
      </c>
      <c r="F381" s="6" t="str">
        <f>+VLOOKUP(D381,[1]Congest!$A$1:$C$65536,3,FALSE)</f>
        <v>N.Y.C.</v>
      </c>
      <c r="G381" s="5">
        <v>250</v>
      </c>
      <c r="I381" s="6">
        <v>9446.64</v>
      </c>
      <c r="L381" s="6">
        <f t="shared" ref="L381:L392" si="14">+SUM(M381:R381)</f>
        <v>13427.029999999999</v>
      </c>
      <c r="M381" s="6">
        <f>+VLOOKUP($A381,[1]Congest!$A$1:$O$65536,10,FALSE)-+VLOOKUP($D381,[1]Congest!$A$1:$O$65536,10,FALSE)</f>
        <v>299.82000000000016</v>
      </c>
      <c r="N381" s="6">
        <f>+VLOOKUP($A381,[1]Congest!$A$1:$O$65536,11,FALSE)-+VLOOKUP($D381,[1]Congest!$A$1:$O$65536,11,FALSE)</f>
        <v>2953.24</v>
      </c>
      <c r="O381" s="6">
        <f>+VLOOKUP($A381,[1]Congest!$A$1:$O$65536,12,FALSE)-+VLOOKUP($D381,[1]Congest!$A$1:$O$65536,12,FALSE)</f>
        <v>506.03999999999905</v>
      </c>
      <c r="P381" s="6">
        <f>+VLOOKUP($A381,[1]Congest!$A$1:$O$65536,13,FALSE)-+VLOOKUP($D381,[1]Congest!$A$1:$O$65536,13,FALSE)</f>
        <v>1760.0399999999993</v>
      </c>
      <c r="Q381" s="6">
        <f>+VLOOKUP($A381,[1]Congest!$A$1:$O$65536,14,FALSE)-+VLOOKUP($D381,[1]Congest!$A$1:$O$65536,14,FALSE)</f>
        <v>2990.3399999999988</v>
      </c>
      <c r="R381" s="6">
        <f>+VLOOKUP($A381,[1]Congest!$A$1:$O$65536,15,FALSE)-+VLOOKUP($D381,[1]Congest!$A$1:$O$65536,15,FALSE)</f>
        <v>4917.550000000002</v>
      </c>
    </row>
    <row r="382" spans="1:18" x14ac:dyDescent="0.2">
      <c r="A382" s="5">
        <v>61758</v>
      </c>
      <c r="B382" s="6" t="str">
        <f>+VLOOKUP(A382,[1]Congest!$A$1:$C$65536,2,FALSE)</f>
        <v>HUD VL</v>
      </c>
      <c r="C382" s="6" t="str">
        <f>+VLOOKUP(A382,[1]Congest!$A$1:$C$65536,3,FALSE)</f>
        <v>HUD VL</v>
      </c>
      <c r="D382" s="5">
        <v>61847</v>
      </c>
      <c r="E382" s="6" t="str">
        <f>+VLOOKUP(D382,[1]Congest!$A$1:$C$65536,2,FALSE)</f>
        <v>PJM</v>
      </c>
      <c r="F382" s="6" t="str">
        <f>+VLOOKUP(D382,[1]Congest!$A$1:$C$65536,3,FALSE)</f>
        <v>PJM</v>
      </c>
      <c r="G382" s="5">
        <v>10</v>
      </c>
      <c r="I382" s="6">
        <v>-8026.27</v>
      </c>
      <c r="L382" s="6">
        <f t="shared" si="14"/>
        <v>-16805.849999999999</v>
      </c>
      <c r="M382" s="6">
        <f>+VLOOKUP($A382,[1]Congest!$A$1:$O$65536,10,FALSE)-+VLOOKUP($D382,[1]Congest!$A$1:$O$65536,10,FALSE)</f>
        <v>-7973.4699999999993</v>
      </c>
      <c r="N382" s="6">
        <f>+VLOOKUP($A382,[1]Congest!$A$1:$O$65536,11,FALSE)-+VLOOKUP($D382,[1]Congest!$A$1:$O$65536,11,FALSE)</f>
        <v>-1559.5100000000002</v>
      </c>
      <c r="O382" s="6">
        <f>+VLOOKUP($A382,[1]Congest!$A$1:$O$65536,12,FALSE)-+VLOOKUP($D382,[1]Congest!$A$1:$O$65536,12,FALSE)</f>
        <v>-2603.8000000000002</v>
      </c>
      <c r="P382" s="6">
        <f>+VLOOKUP($A382,[1]Congest!$A$1:$O$65536,13,FALSE)-+VLOOKUP($D382,[1]Congest!$A$1:$O$65536,13,FALSE)</f>
        <v>-2095.2399999999998</v>
      </c>
      <c r="Q382" s="6">
        <f>+VLOOKUP($A382,[1]Congest!$A$1:$O$65536,14,FALSE)-+VLOOKUP($D382,[1]Congest!$A$1:$O$65536,14,FALSE)</f>
        <v>-1987.4700000000007</v>
      </c>
      <c r="R382" s="6">
        <f>+VLOOKUP($A382,[1]Congest!$A$1:$O$65536,15,FALSE)-+VLOOKUP($D382,[1]Congest!$A$1:$O$65536,15,FALSE)</f>
        <v>-586.35999999999967</v>
      </c>
    </row>
    <row r="383" spans="1:18" x14ac:dyDescent="0.2">
      <c r="A383" s="5">
        <v>61759</v>
      </c>
      <c r="B383" s="6" t="str">
        <f>+VLOOKUP(A383,[1]Congest!$A$1:$C$65536,2,FALSE)</f>
        <v>MILLWD</v>
      </c>
      <c r="C383" s="6" t="str">
        <f>+VLOOKUP(A383,[1]Congest!$A$1:$C$65536,3,FALSE)</f>
        <v>MILLWD</v>
      </c>
      <c r="D383" s="5">
        <v>23587</v>
      </c>
      <c r="E383" s="6" t="str">
        <f>+VLOOKUP(D383,[1]Congest!$A$1:$C$65536,2,FALSE)</f>
        <v>ROSETON___1</v>
      </c>
      <c r="F383" s="6" t="str">
        <f>+VLOOKUP(D383,[1]Congest!$A$1:$C$65536,3,FALSE)</f>
        <v>HUD VL</v>
      </c>
      <c r="G383" s="5">
        <v>5</v>
      </c>
      <c r="I383" s="6">
        <v>-479.97</v>
      </c>
      <c r="L383" s="6">
        <f t="shared" si="14"/>
        <v>1338.0599999999986</v>
      </c>
      <c r="M383" s="6">
        <f>+VLOOKUP($A383,[1]Congest!$A$1:$O$65536,10,FALSE)-+VLOOKUP($D383,[1]Congest!$A$1:$O$65536,10,FALSE)</f>
        <v>-5.9400000000000546</v>
      </c>
      <c r="N383" s="6">
        <f>+VLOOKUP($A383,[1]Congest!$A$1:$O$65536,11,FALSE)-+VLOOKUP($D383,[1]Congest!$A$1:$O$65536,11,FALSE)</f>
        <v>50.400000000000091</v>
      </c>
      <c r="O383" s="6">
        <f>+VLOOKUP($A383,[1]Congest!$A$1:$O$65536,12,FALSE)-+VLOOKUP($D383,[1]Congest!$A$1:$O$65536,12,FALSE)</f>
        <v>4.5499999999997272</v>
      </c>
      <c r="P383" s="6">
        <f>+VLOOKUP($A383,[1]Congest!$A$1:$O$65536,13,FALSE)-+VLOOKUP($D383,[1]Congest!$A$1:$O$65536,13,FALSE)</f>
        <v>-41.630000000000337</v>
      </c>
      <c r="Q383" s="6">
        <f>+VLOOKUP($A383,[1]Congest!$A$1:$O$65536,14,FALSE)-+VLOOKUP($D383,[1]Congest!$A$1:$O$65536,14,FALSE)</f>
        <v>1014.619999999999</v>
      </c>
      <c r="R383" s="6">
        <f>+VLOOKUP($A383,[1]Congest!$A$1:$O$65536,15,FALSE)-+VLOOKUP($D383,[1]Congest!$A$1:$O$65536,15,FALSE)</f>
        <v>316.06000000000006</v>
      </c>
    </row>
    <row r="384" spans="1:18" x14ac:dyDescent="0.2">
      <c r="A384" s="5">
        <v>61759</v>
      </c>
      <c r="B384" s="6" t="str">
        <f>+VLOOKUP(A384,[1]Congest!$A$1:$C$65536,2,FALSE)</f>
        <v>MILLWD</v>
      </c>
      <c r="C384" s="6" t="str">
        <f>+VLOOKUP(A384,[1]Congest!$A$1:$C$65536,3,FALSE)</f>
        <v>MILLWD</v>
      </c>
      <c r="D384" s="5">
        <v>23776</v>
      </c>
      <c r="E384" s="6" t="str">
        <f>+VLOOKUP(D384,[1]Congest!$A$1:$C$65536,2,FALSE)</f>
        <v>E_FISHKILL___LBMP</v>
      </c>
      <c r="F384" s="6" t="str">
        <f>+VLOOKUP(D384,[1]Congest!$A$1:$C$65536,3,FALSE)</f>
        <v>MILLWD</v>
      </c>
      <c r="G384" s="5">
        <v>20</v>
      </c>
      <c r="I384" s="6">
        <v>-431.62</v>
      </c>
      <c r="L384" s="6">
        <f t="shared" si="14"/>
        <v>1848.569999999999</v>
      </c>
      <c r="M384" s="6">
        <f>+VLOOKUP($A384,[1]Congest!$A$1:$O$65536,10,FALSE)-+VLOOKUP($D384,[1]Congest!$A$1:$O$65536,10,FALSE)</f>
        <v>42.6299999999992</v>
      </c>
      <c r="N384" s="6">
        <f>+VLOOKUP($A384,[1]Congest!$A$1:$O$65536,11,FALSE)-+VLOOKUP($D384,[1]Congest!$A$1:$O$65536,11,FALSE)</f>
        <v>158.66000000000031</v>
      </c>
      <c r="O384" s="6">
        <f>+VLOOKUP($A384,[1]Congest!$A$1:$O$65536,12,FALSE)-+VLOOKUP($D384,[1]Congest!$A$1:$O$65536,12,FALSE)</f>
        <v>66.029999999999291</v>
      </c>
      <c r="P384" s="6">
        <f>+VLOOKUP($A384,[1]Congest!$A$1:$O$65536,13,FALSE)-+VLOOKUP($D384,[1]Congest!$A$1:$O$65536,13,FALSE)</f>
        <v>-13.490000000000236</v>
      </c>
      <c r="Q384" s="6">
        <f>+VLOOKUP($A384,[1]Congest!$A$1:$O$65536,14,FALSE)-+VLOOKUP($D384,[1]Congest!$A$1:$O$65536,14,FALSE)</f>
        <v>1215.2900000000004</v>
      </c>
      <c r="R384" s="6">
        <f>+VLOOKUP($A384,[1]Congest!$A$1:$O$65536,15,FALSE)-+VLOOKUP($D384,[1]Congest!$A$1:$O$65536,15,FALSE)</f>
        <v>379.45000000000005</v>
      </c>
    </row>
    <row r="385" spans="1:18" x14ac:dyDescent="0.2">
      <c r="A385" s="5">
        <v>61759</v>
      </c>
      <c r="B385" s="6" t="str">
        <f>+VLOOKUP(A385,[1]Congest!$A$1:$C$65536,2,FALSE)</f>
        <v>MILLWD</v>
      </c>
      <c r="C385" s="6" t="str">
        <f>+VLOOKUP(A385,[1]Congest!$A$1:$C$65536,3,FALSE)</f>
        <v>MILLWD</v>
      </c>
      <c r="D385" s="5">
        <v>24000</v>
      </c>
      <c r="E385" s="6" t="str">
        <f>+VLOOKUP(D385,[1]Congest!$A$1:$C$65536,2,FALSE)</f>
        <v>PLEASANTVLY___LBMP</v>
      </c>
      <c r="F385" s="6" t="str">
        <f>+VLOOKUP(D385,[1]Congest!$A$1:$C$65536,3,FALSE)</f>
        <v>HUD VL</v>
      </c>
      <c r="G385" s="5">
        <v>25</v>
      </c>
      <c r="I385" s="6">
        <v>-161.13999999999999</v>
      </c>
      <c r="L385" s="6">
        <f t="shared" si="14"/>
        <v>1714.8099999999986</v>
      </c>
      <c r="M385" s="6">
        <f>+VLOOKUP($A385,[1]Congest!$A$1:$O$65536,10,FALSE)-+VLOOKUP($D385,[1]Congest!$A$1:$O$65536,10,FALSE)</f>
        <v>87.910000000000764</v>
      </c>
      <c r="N385" s="6">
        <f>+VLOOKUP($A385,[1]Congest!$A$1:$O$65536,11,FALSE)-+VLOOKUP($D385,[1]Congest!$A$1:$O$65536,11,FALSE)</f>
        <v>150.59000000000026</v>
      </c>
      <c r="O385" s="6">
        <f>+VLOOKUP($A385,[1]Congest!$A$1:$O$65536,12,FALSE)-+VLOOKUP($D385,[1]Congest!$A$1:$O$65536,12,FALSE)</f>
        <v>105.73999999999796</v>
      </c>
      <c r="P385" s="6">
        <f>+VLOOKUP($A385,[1]Congest!$A$1:$O$65536,13,FALSE)-+VLOOKUP($D385,[1]Congest!$A$1:$O$65536,13,FALSE)</f>
        <v>29.539999999999964</v>
      </c>
      <c r="Q385" s="6">
        <f>+VLOOKUP($A385,[1]Congest!$A$1:$O$65536,14,FALSE)-+VLOOKUP($D385,[1]Congest!$A$1:$O$65536,14,FALSE)</f>
        <v>1025.9499999999998</v>
      </c>
      <c r="R385" s="6">
        <f>+VLOOKUP($A385,[1]Congest!$A$1:$O$65536,15,FALSE)-+VLOOKUP($D385,[1]Congest!$A$1:$O$65536,15,FALSE)</f>
        <v>315.07999999999993</v>
      </c>
    </row>
    <row r="386" spans="1:18" x14ac:dyDescent="0.2">
      <c r="A386" s="5">
        <v>61760</v>
      </c>
      <c r="B386" s="6" t="str">
        <f>+VLOOKUP(A386,[1]Congest!$A$1:$C$65536,2,FALSE)</f>
        <v>DUNWOD</v>
      </c>
      <c r="C386" s="6" t="str">
        <f>+VLOOKUP(A386,[1]Congest!$A$1:$C$65536,3,FALSE)</f>
        <v>DUNWOD</v>
      </c>
      <c r="D386" s="5">
        <v>24000</v>
      </c>
      <c r="E386" s="6" t="str">
        <f>+VLOOKUP(D386,[1]Congest!$A$1:$C$65536,2,FALSE)</f>
        <v>PLEASANTVLY___LBMP</v>
      </c>
      <c r="F386" s="6" t="str">
        <f>+VLOOKUP(D386,[1]Congest!$A$1:$C$65536,3,FALSE)</f>
        <v>HUD VL</v>
      </c>
      <c r="G386" s="5">
        <v>20</v>
      </c>
      <c r="I386" s="6">
        <v>-61.24</v>
      </c>
      <c r="L386" s="6">
        <f t="shared" si="14"/>
        <v>932.0699999999996</v>
      </c>
      <c r="M386" s="6">
        <f>+VLOOKUP($A386,[1]Congest!$A$1:$O$65536,10,FALSE)-+VLOOKUP($D386,[1]Congest!$A$1:$O$65536,10,FALSE)</f>
        <v>62.430000000000746</v>
      </c>
      <c r="N386" s="6">
        <f>+VLOOKUP($A386,[1]Congest!$A$1:$O$65536,11,FALSE)-+VLOOKUP($D386,[1]Congest!$A$1:$O$65536,11,FALSE)</f>
        <v>-222.84000000000003</v>
      </c>
      <c r="O386" s="6">
        <f>+VLOOKUP($A386,[1]Congest!$A$1:$O$65536,12,FALSE)-+VLOOKUP($D386,[1]Congest!$A$1:$O$65536,12,FALSE)</f>
        <v>70.519999999999527</v>
      </c>
      <c r="P386" s="6">
        <f>+VLOOKUP($A386,[1]Congest!$A$1:$O$65536,13,FALSE)-+VLOOKUP($D386,[1]Congest!$A$1:$O$65536,13,FALSE)</f>
        <v>5.1600000000000819</v>
      </c>
      <c r="Q386" s="6">
        <f>+VLOOKUP($A386,[1]Congest!$A$1:$O$65536,14,FALSE)-+VLOOKUP($D386,[1]Congest!$A$1:$O$65536,14,FALSE)</f>
        <v>871.21999999999935</v>
      </c>
      <c r="R386" s="6">
        <f>+VLOOKUP($A386,[1]Congest!$A$1:$O$65536,15,FALSE)-+VLOOKUP($D386,[1]Congest!$A$1:$O$65536,15,FALSE)</f>
        <v>145.57999999999993</v>
      </c>
    </row>
    <row r="387" spans="1:18" x14ac:dyDescent="0.2">
      <c r="A387" s="5">
        <v>61760</v>
      </c>
      <c r="B387" s="6" t="str">
        <f>+VLOOKUP(A387,[1]Congest!$A$1:$C$65536,2,FALSE)</f>
        <v>DUNWOD</v>
      </c>
      <c r="C387" s="6" t="str">
        <f>+VLOOKUP(A387,[1]Congest!$A$1:$C$65536,3,FALSE)</f>
        <v>DUNWOD</v>
      </c>
      <c r="D387" s="5">
        <v>61761</v>
      </c>
      <c r="E387" s="6" t="str">
        <f>+VLOOKUP(D387,[1]Congest!$A$1:$C$65536,2,FALSE)</f>
        <v>N.Y.C.</v>
      </c>
      <c r="F387" s="6" t="str">
        <f>+VLOOKUP(D387,[1]Congest!$A$1:$C$65536,3,FALSE)</f>
        <v>N.Y.C.</v>
      </c>
      <c r="G387" s="5">
        <v>33</v>
      </c>
      <c r="I387" s="6">
        <v>9370.91</v>
      </c>
      <c r="L387" s="6">
        <f t="shared" si="14"/>
        <v>13235.97</v>
      </c>
      <c r="M387" s="6">
        <f>+VLOOKUP($A387,[1]Congest!$A$1:$O$65536,10,FALSE)-+VLOOKUP($D387,[1]Congest!$A$1:$O$65536,10,FALSE)</f>
        <v>289.48</v>
      </c>
      <c r="N387" s="6">
        <f>+VLOOKUP($A387,[1]Congest!$A$1:$O$65536,11,FALSE)-+VLOOKUP($D387,[1]Congest!$A$1:$O$65536,11,FALSE)</f>
        <v>2497.2999999999997</v>
      </c>
      <c r="O387" s="6">
        <f>+VLOOKUP($A387,[1]Congest!$A$1:$O$65536,12,FALSE)-+VLOOKUP($D387,[1]Congest!$A$1:$O$65536,12,FALSE)</f>
        <v>484.79999999999927</v>
      </c>
      <c r="P387" s="6">
        <f>+VLOOKUP($A387,[1]Congest!$A$1:$O$65536,13,FALSE)-+VLOOKUP($D387,[1]Congest!$A$1:$O$65536,13,FALSE)</f>
        <v>1723.4299999999994</v>
      </c>
      <c r="Q387" s="6">
        <f>+VLOOKUP($A387,[1]Congest!$A$1:$O$65536,14,FALSE)-+VLOOKUP($D387,[1]Congest!$A$1:$O$65536,14,FALSE)</f>
        <v>3330.7799999999988</v>
      </c>
      <c r="R387" s="6">
        <f>+VLOOKUP($A387,[1]Congest!$A$1:$O$65536,15,FALSE)-+VLOOKUP($D387,[1]Congest!$A$1:$O$65536,15,FALSE)</f>
        <v>4910.1800000000021</v>
      </c>
    </row>
    <row r="388" spans="1:18" x14ac:dyDescent="0.2">
      <c r="A388" s="5">
        <v>61761</v>
      </c>
      <c r="B388" s="6" t="str">
        <f>+VLOOKUP(A388,[1]Congest!$A$1:$C$65536,2,FALSE)</f>
        <v>N.Y.C.</v>
      </c>
      <c r="C388" s="6" t="str">
        <f>+VLOOKUP(A388,[1]Congest!$A$1:$C$65536,3,FALSE)</f>
        <v>N.Y.C.</v>
      </c>
      <c r="D388" s="5">
        <v>61752</v>
      </c>
      <c r="E388" s="6" t="str">
        <f>+VLOOKUP(D388,[1]Congest!$A$1:$C$65536,2,FALSE)</f>
        <v>WEST</v>
      </c>
      <c r="F388" s="6" t="str">
        <f>+VLOOKUP(D388,[1]Congest!$A$1:$C$65536,3,FALSE)</f>
        <v>WEST</v>
      </c>
      <c r="G388" s="5">
        <v>25</v>
      </c>
      <c r="I388" s="6">
        <v>-17038.509999999998</v>
      </c>
      <c r="L388" s="6">
        <f t="shared" si="14"/>
        <v>-21658.149999999998</v>
      </c>
      <c r="M388" s="6">
        <f>+VLOOKUP($A388,[1]Congest!$A$1:$O$65536,10,FALSE)-+VLOOKUP($D388,[1]Congest!$A$1:$O$65536,10,FALSE)</f>
        <v>-2240.98</v>
      </c>
      <c r="N388" s="6">
        <f>+VLOOKUP($A388,[1]Congest!$A$1:$O$65536,11,FALSE)-+VLOOKUP($D388,[1]Congest!$A$1:$O$65536,11,FALSE)</f>
        <v>-3331.75</v>
      </c>
      <c r="O388" s="6">
        <f>+VLOOKUP($A388,[1]Congest!$A$1:$O$65536,12,FALSE)-+VLOOKUP($D388,[1]Congest!$A$1:$O$65536,12,FALSE)</f>
        <v>-2584.3399999999992</v>
      </c>
      <c r="P388" s="6">
        <f>+VLOOKUP($A388,[1]Congest!$A$1:$O$65536,13,FALSE)-+VLOOKUP($D388,[1]Congest!$A$1:$O$65536,13,FALSE)</f>
        <v>-3090.2399999999993</v>
      </c>
      <c r="Q388" s="6">
        <f>+VLOOKUP($A388,[1]Congest!$A$1:$O$65536,14,FALSE)-+VLOOKUP($D388,[1]Congest!$A$1:$O$65536,14,FALSE)</f>
        <v>-4967.66</v>
      </c>
      <c r="R388" s="6">
        <f>+VLOOKUP($A388,[1]Congest!$A$1:$O$65536,15,FALSE)-+VLOOKUP($D388,[1]Congest!$A$1:$O$65536,15,FALSE)</f>
        <v>-5443.1800000000012</v>
      </c>
    </row>
    <row r="389" spans="1:18" x14ac:dyDescent="0.2">
      <c r="A389" s="5">
        <v>61761</v>
      </c>
      <c r="B389" s="6" t="str">
        <f>+VLOOKUP(A389,[1]Congest!$A$1:$C$65536,2,FALSE)</f>
        <v>N.Y.C.</v>
      </c>
      <c r="C389" s="6" t="str">
        <f>+VLOOKUP(A389,[1]Congest!$A$1:$C$65536,3,FALSE)</f>
        <v>N.Y.C.</v>
      </c>
      <c r="D389" s="5">
        <v>61754</v>
      </c>
      <c r="E389" s="6" t="str">
        <f>+VLOOKUP(D389,[1]Congest!$A$1:$C$65536,2,FALSE)</f>
        <v>CENTRL</v>
      </c>
      <c r="F389" s="6" t="str">
        <f>+VLOOKUP(D389,[1]Congest!$A$1:$C$65536,3,FALSE)</f>
        <v>CENTRL</v>
      </c>
      <c r="G389" s="5">
        <v>25</v>
      </c>
      <c r="I389" s="6">
        <v>-16906.400000000001</v>
      </c>
      <c r="L389" s="6">
        <f t="shared" si="14"/>
        <v>-21974.53</v>
      </c>
      <c r="M389" s="6">
        <f>+VLOOKUP($A389,[1]Congest!$A$1:$O$65536,10,FALSE)-+VLOOKUP($D389,[1]Congest!$A$1:$O$65536,10,FALSE)</f>
        <v>-2304.02</v>
      </c>
      <c r="N389" s="6">
        <f>+VLOOKUP($A389,[1]Congest!$A$1:$O$65536,11,FALSE)-+VLOOKUP($D389,[1]Congest!$A$1:$O$65536,11,FALSE)</f>
        <v>-3380.69</v>
      </c>
      <c r="O389" s="6">
        <f>+VLOOKUP($A389,[1]Congest!$A$1:$O$65536,12,FALSE)-+VLOOKUP($D389,[1]Congest!$A$1:$O$65536,12,FALSE)</f>
        <v>-2661.2699999999995</v>
      </c>
      <c r="P389" s="6">
        <f>+VLOOKUP($A389,[1]Congest!$A$1:$O$65536,13,FALSE)-+VLOOKUP($D389,[1]Congest!$A$1:$O$65536,13,FALSE)</f>
        <v>-3135.7999999999993</v>
      </c>
      <c r="Q389" s="6">
        <f>+VLOOKUP($A389,[1]Congest!$A$1:$O$65536,14,FALSE)-+VLOOKUP($D389,[1]Congest!$A$1:$O$65536,14,FALSE)</f>
        <v>-5032.4299999999994</v>
      </c>
      <c r="R389" s="6">
        <f>+VLOOKUP($A389,[1]Congest!$A$1:$O$65536,15,FALSE)-+VLOOKUP($D389,[1]Congest!$A$1:$O$65536,15,FALSE)</f>
        <v>-5460.3200000000015</v>
      </c>
    </row>
    <row r="390" spans="1:18" x14ac:dyDescent="0.2">
      <c r="A390" s="5">
        <v>61761</v>
      </c>
      <c r="B390" s="6" t="str">
        <f>+VLOOKUP(A390,[1]Congest!$A$1:$C$65536,2,FALSE)</f>
        <v>N.Y.C.</v>
      </c>
      <c r="C390" s="6" t="str">
        <f>+VLOOKUP(A390,[1]Congest!$A$1:$C$65536,3,FALSE)</f>
        <v>N.Y.C.</v>
      </c>
      <c r="D390" s="5">
        <v>61847</v>
      </c>
      <c r="E390" s="6" t="str">
        <f>+VLOOKUP(D390,[1]Congest!$A$1:$C$65536,2,FALSE)</f>
        <v>PJM</v>
      </c>
      <c r="F390" s="6" t="str">
        <f>+VLOOKUP(D390,[1]Congest!$A$1:$C$65536,3,FALSE)</f>
        <v>PJM</v>
      </c>
      <c r="G390" s="5">
        <v>35</v>
      </c>
      <c r="I390" s="6">
        <v>-17472.91</v>
      </c>
      <c r="L390" s="6">
        <f t="shared" si="14"/>
        <v>-30232.879999999997</v>
      </c>
      <c r="M390" s="6">
        <f>+VLOOKUP($A390,[1]Congest!$A$1:$O$65536,10,FALSE)-+VLOOKUP($D390,[1]Congest!$A$1:$O$65536,10,FALSE)</f>
        <v>-8273.2899999999991</v>
      </c>
      <c r="N390" s="6">
        <f>+VLOOKUP($A390,[1]Congest!$A$1:$O$65536,11,FALSE)-+VLOOKUP($D390,[1]Congest!$A$1:$O$65536,11,FALSE)</f>
        <v>-4512.75</v>
      </c>
      <c r="O390" s="6">
        <f>+VLOOKUP($A390,[1]Congest!$A$1:$O$65536,12,FALSE)-+VLOOKUP($D390,[1]Congest!$A$1:$O$65536,12,FALSE)</f>
        <v>-3109.8399999999992</v>
      </c>
      <c r="P390" s="6">
        <f>+VLOOKUP($A390,[1]Congest!$A$1:$O$65536,13,FALSE)-+VLOOKUP($D390,[1]Congest!$A$1:$O$65536,13,FALSE)</f>
        <v>-3855.2799999999993</v>
      </c>
      <c r="Q390" s="6">
        <f>+VLOOKUP($A390,[1]Congest!$A$1:$O$65536,14,FALSE)-+VLOOKUP($D390,[1]Congest!$A$1:$O$65536,14,FALSE)</f>
        <v>-4977.8099999999995</v>
      </c>
      <c r="R390" s="6">
        <f>+VLOOKUP($A390,[1]Congest!$A$1:$O$65536,15,FALSE)-+VLOOKUP($D390,[1]Congest!$A$1:$O$65536,15,FALSE)</f>
        <v>-5503.9100000000017</v>
      </c>
    </row>
    <row r="391" spans="1:18" x14ac:dyDescent="0.2">
      <c r="A391" s="5">
        <v>61844</v>
      </c>
      <c r="B391" s="6" t="str">
        <f>+VLOOKUP(A391,[1]Congest!$A$1:$C$65536,2,FALSE)</f>
        <v>H Q</v>
      </c>
      <c r="C391" s="6" t="str">
        <f>+VLOOKUP(A391,[1]Congest!$A$1:$C$65536,3,FALSE)</f>
        <v>H Q</v>
      </c>
      <c r="D391" s="5">
        <v>23778</v>
      </c>
      <c r="E391" s="6" t="str">
        <f>+VLOOKUP(D391,[1]Congest!$A$1:$C$65536,2,FALSE)</f>
        <v>GLEN PARK____</v>
      </c>
      <c r="F391" s="6" t="str">
        <f>+VLOOKUP(D391,[1]Congest!$A$1:$C$65536,3,FALSE)</f>
        <v>MHK VL</v>
      </c>
      <c r="G391" s="5">
        <v>10</v>
      </c>
      <c r="I391" s="6">
        <v>272.73</v>
      </c>
      <c r="L391" s="6">
        <f t="shared" si="14"/>
        <v>1217.97</v>
      </c>
      <c r="M391" s="6">
        <f>+VLOOKUP($A391,[1]Congest!$A$1:$O$65536,10,FALSE)-+VLOOKUP($D391,[1]Congest!$A$1:$O$65536,10,FALSE)</f>
        <v>141.9</v>
      </c>
      <c r="N391" s="6">
        <f>+VLOOKUP($A391,[1]Congest!$A$1:$O$65536,11,FALSE)-+VLOOKUP($D391,[1]Congest!$A$1:$O$65536,11,FALSE)</f>
        <v>190.47000000000003</v>
      </c>
      <c r="O391" s="6">
        <f>+VLOOKUP($A391,[1]Congest!$A$1:$O$65536,12,FALSE)-+VLOOKUP($D391,[1]Congest!$A$1:$O$65536,12,FALSE)</f>
        <v>141.64000000000001</v>
      </c>
      <c r="P391" s="6">
        <f>+VLOOKUP($A391,[1]Congest!$A$1:$O$65536,13,FALSE)-+VLOOKUP($D391,[1]Congest!$A$1:$O$65536,13,FALSE)</f>
        <v>68.240000000000009</v>
      </c>
      <c r="Q391" s="6">
        <f>+VLOOKUP($A391,[1]Congest!$A$1:$O$65536,14,FALSE)-+VLOOKUP($D391,[1]Congest!$A$1:$O$65536,14,FALSE)</f>
        <v>384.69000000000005</v>
      </c>
      <c r="R391" s="6">
        <f>+VLOOKUP($A391,[1]Congest!$A$1:$O$65536,15,FALSE)-+VLOOKUP($D391,[1]Congest!$A$1:$O$65536,15,FALSE)</f>
        <v>291.03000000000003</v>
      </c>
    </row>
    <row r="392" spans="1:18" x14ac:dyDescent="0.2">
      <c r="A392" s="5">
        <v>61844</v>
      </c>
      <c r="B392" s="6" t="str">
        <f>+VLOOKUP(A392,[1]Congest!$A$1:$C$65536,2,FALSE)</f>
        <v>H Q</v>
      </c>
      <c r="C392" s="6" t="str">
        <f>+VLOOKUP(A392,[1]Congest!$A$1:$C$65536,3,FALSE)</f>
        <v>H Q</v>
      </c>
      <c r="D392" s="5">
        <v>24008</v>
      </c>
      <c r="E392" s="6" t="str">
        <f>+VLOOKUP(D392,[1]Congest!$A$1:$C$65536,2,FALSE)</f>
        <v>NYISO_LBMP_REFERENCE</v>
      </c>
      <c r="F392" s="6" t="str">
        <f>+VLOOKUP(D392,[1]Congest!$A$1:$C$65536,3,FALSE)</f>
        <v>MHK VL</v>
      </c>
      <c r="G392" s="5">
        <v>60</v>
      </c>
      <c r="I392" s="6">
        <v>96.81</v>
      </c>
      <c r="L392" s="6">
        <f t="shared" si="14"/>
        <v>850.26</v>
      </c>
      <c r="M392" s="6">
        <f>+VLOOKUP($A392,[1]Congest!$A$1:$O$65536,10,FALSE)-+VLOOKUP($D392,[1]Congest!$A$1:$O$65536,10,FALSE)</f>
        <v>63.15</v>
      </c>
      <c r="N392" s="6">
        <f>+VLOOKUP($A392,[1]Congest!$A$1:$O$65536,11,FALSE)-+VLOOKUP($D392,[1]Congest!$A$1:$O$65536,11,FALSE)</f>
        <v>137.68</v>
      </c>
      <c r="O392" s="6">
        <f>+VLOOKUP($A392,[1]Congest!$A$1:$O$65536,12,FALSE)-+VLOOKUP($D392,[1]Congest!$A$1:$O$65536,12,FALSE)</f>
        <v>37.059999999999981</v>
      </c>
      <c r="P392" s="6">
        <f>+VLOOKUP($A392,[1]Congest!$A$1:$O$65536,13,FALSE)-+VLOOKUP($D392,[1]Congest!$A$1:$O$65536,13,FALSE)</f>
        <v>5.0199999999999996</v>
      </c>
      <c r="Q392" s="6">
        <f>+VLOOKUP($A392,[1]Congest!$A$1:$O$65536,14,FALSE)-+VLOOKUP($D392,[1]Congest!$A$1:$O$65536,14,FALSE)</f>
        <v>319.54000000000002</v>
      </c>
      <c r="R392" s="6">
        <f>+VLOOKUP($A392,[1]Congest!$A$1:$O$65536,15,FALSE)-+VLOOKUP($D392,[1]Congest!$A$1:$O$65536,15,FALSE)</f>
        <v>287.81</v>
      </c>
    </row>
    <row r="393" spans="1:18" x14ac:dyDescent="0.2">
      <c r="A393" s="5">
        <v>61844</v>
      </c>
      <c r="B393" s="6" t="str">
        <f>+VLOOKUP(A393,[1]Congest!$A$1:$C$65536,2,FALSE)</f>
        <v>H Q</v>
      </c>
      <c r="C393" s="6" t="str">
        <f>+VLOOKUP(A393,[1]Congest!$A$1:$C$65536,3,FALSE)</f>
        <v>H Q</v>
      </c>
      <c r="D393" s="5">
        <v>24049</v>
      </c>
      <c r="E393" s="6" t="str">
        <f>+VLOOKUP(D393,[1]Congest!$A$1:$C$65536,2,FALSE)</f>
        <v>WEST CANADA___HYD</v>
      </c>
      <c r="F393" s="6" t="str">
        <f>+VLOOKUP(D393,[1]Congest!$A$1:$C$65536,3,FALSE)</f>
        <v>MHK VL</v>
      </c>
      <c r="G393" s="5">
        <v>20</v>
      </c>
      <c r="I393" s="6">
        <v>-92.16</v>
      </c>
      <c r="L393" s="6">
        <f t="shared" ref="L393:L404" si="15">+SUM(M393:R393)</f>
        <v>641.69000000000005</v>
      </c>
      <c r="M393" s="6">
        <f>+VLOOKUP($A393,[1]Congest!$A$1:$O$65536,10,FALSE)-+VLOOKUP($D393,[1]Congest!$A$1:$O$65536,10,FALSE)</f>
        <v>1.7199999999999918</v>
      </c>
      <c r="N393" s="6">
        <f>+VLOOKUP($A393,[1]Congest!$A$1:$O$65536,11,FALSE)-+VLOOKUP($D393,[1]Congest!$A$1:$O$65536,11,FALSE)</f>
        <v>125.60000000000001</v>
      </c>
      <c r="O393" s="6">
        <f>+VLOOKUP($A393,[1]Congest!$A$1:$O$65536,12,FALSE)-+VLOOKUP($D393,[1]Congest!$A$1:$O$65536,12,FALSE)</f>
        <v>-7.2100000000000009</v>
      </c>
      <c r="P393" s="6">
        <f>+VLOOKUP($A393,[1]Congest!$A$1:$O$65536,13,FALSE)-+VLOOKUP($D393,[1]Congest!$A$1:$O$65536,13,FALSE)</f>
        <v>-33.03</v>
      </c>
      <c r="Q393" s="6">
        <f>+VLOOKUP($A393,[1]Congest!$A$1:$O$65536,14,FALSE)-+VLOOKUP($D393,[1]Congest!$A$1:$O$65536,14,FALSE)</f>
        <v>275.51</v>
      </c>
      <c r="R393" s="6">
        <f>+VLOOKUP($A393,[1]Congest!$A$1:$O$65536,15,FALSE)-+VLOOKUP($D393,[1]Congest!$A$1:$O$65536,15,FALSE)</f>
        <v>279.10000000000002</v>
      </c>
    </row>
    <row r="394" spans="1:18" x14ac:dyDescent="0.2">
      <c r="A394" s="5">
        <v>61844</v>
      </c>
      <c r="B394" s="6" t="str">
        <f>+VLOOKUP(A394,[1]Congest!$A$1:$C$65536,2,FALSE)</f>
        <v>H Q</v>
      </c>
      <c r="C394" s="6" t="str">
        <f>+VLOOKUP(A394,[1]Congest!$A$1:$C$65536,3,FALSE)</f>
        <v>H Q</v>
      </c>
      <c r="D394" s="5">
        <v>24056</v>
      </c>
      <c r="E394" s="6" t="str">
        <f>+VLOOKUP(D394,[1]Congest!$A$1:$C$65536,2,FALSE)</f>
        <v>UPPER RAQUET___HYD</v>
      </c>
      <c r="F394" s="6" t="str">
        <f>+VLOOKUP(D394,[1]Congest!$A$1:$C$65536,3,FALSE)</f>
        <v>MHK VL</v>
      </c>
      <c r="G394" s="5">
        <v>15</v>
      </c>
      <c r="I394" s="6">
        <v>-28.01</v>
      </c>
      <c r="L394" s="6">
        <f t="shared" si="15"/>
        <v>769.96</v>
      </c>
      <c r="M394" s="6">
        <f>+VLOOKUP($A394,[1]Congest!$A$1:$O$65536,10,FALSE)-+VLOOKUP($D394,[1]Congest!$A$1:$O$65536,10,FALSE)</f>
        <v>23.579999999999991</v>
      </c>
      <c r="N394" s="6">
        <f>+VLOOKUP($A394,[1]Congest!$A$1:$O$65536,11,FALSE)-+VLOOKUP($D394,[1]Congest!$A$1:$O$65536,11,FALSE)</f>
        <v>141.82</v>
      </c>
      <c r="O394" s="6">
        <f>+VLOOKUP($A394,[1]Congest!$A$1:$O$65536,12,FALSE)-+VLOOKUP($D394,[1]Congest!$A$1:$O$65536,12,FALSE)</f>
        <v>36.889999999999979</v>
      </c>
      <c r="P394" s="6">
        <f>+VLOOKUP($A394,[1]Congest!$A$1:$O$65536,13,FALSE)-+VLOOKUP($D394,[1]Congest!$A$1:$O$65536,13,FALSE)</f>
        <v>6.43</v>
      </c>
      <c r="Q394" s="6">
        <f>+VLOOKUP($A394,[1]Congest!$A$1:$O$65536,14,FALSE)-+VLOOKUP($D394,[1]Congest!$A$1:$O$65536,14,FALSE)</f>
        <v>323.68</v>
      </c>
      <c r="R394" s="6">
        <f>+VLOOKUP($A394,[1]Congest!$A$1:$O$65536,15,FALSE)-+VLOOKUP($D394,[1]Congest!$A$1:$O$65536,15,FALSE)</f>
        <v>237.56</v>
      </c>
    </row>
    <row r="395" spans="1:18" x14ac:dyDescent="0.2">
      <c r="A395" s="5">
        <v>61845</v>
      </c>
      <c r="B395" s="6" t="str">
        <f>+VLOOKUP(A395,[1]Congest!$A$1:$C$65536,2,FALSE)</f>
        <v>NPX</v>
      </c>
      <c r="C395" s="6" t="str">
        <f>+VLOOKUP(A395,[1]Congest!$A$1:$C$65536,3,FALSE)</f>
        <v>NPX</v>
      </c>
      <c r="D395" s="5">
        <v>61752</v>
      </c>
      <c r="E395" s="6" t="str">
        <f>+VLOOKUP(D395,[1]Congest!$A$1:$C$65536,2,FALSE)</f>
        <v>WEST</v>
      </c>
      <c r="F395" s="6" t="str">
        <f>+VLOOKUP(D395,[1]Congest!$A$1:$C$65536,3,FALSE)</f>
        <v>WEST</v>
      </c>
      <c r="G395" s="5">
        <v>3</v>
      </c>
      <c r="I395" s="6">
        <v>-8020.19</v>
      </c>
      <c r="L395" s="6">
        <f t="shared" si="15"/>
        <v>-11546.420000000002</v>
      </c>
      <c r="M395" s="6">
        <f>+VLOOKUP($A395,[1]Congest!$A$1:$O$65536,10,FALSE)-+VLOOKUP($D395,[1]Congest!$A$1:$O$65536,10,FALSE)</f>
        <v>-2402.4499999999994</v>
      </c>
      <c r="N395" s="6">
        <f>+VLOOKUP($A395,[1]Congest!$A$1:$O$65536,11,FALSE)-+VLOOKUP($D395,[1]Congest!$A$1:$O$65536,11,FALSE)</f>
        <v>-568.33000000000015</v>
      </c>
      <c r="O395" s="6">
        <f>+VLOOKUP($A395,[1]Congest!$A$1:$O$65536,12,FALSE)-+VLOOKUP($D395,[1]Congest!$A$1:$O$65536,12,FALSE)</f>
        <v>-2566.9999999999995</v>
      </c>
      <c r="P395" s="6">
        <f>+VLOOKUP($A395,[1]Congest!$A$1:$O$65536,13,FALSE)-+VLOOKUP($D395,[1]Congest!$A$1:$O$65536,13,FALSE)</f>
        <v>-2013.3900000000008</v>
      </c>
      <c r="Q395" s="6">
        <f>+VLOOKUP($A395,[1]Congest!$A$1:$O$65536,14,FALSE)-+VLOOKUP($D395,[1]Congest!$A$1:$O$65536,14,FALSE)</f>
        <v>-2626.7100000000005</v>
      </c>
      <c r="R395" s="6">
        <f>+VLOOKUP($A395,[1]Congest!$A$1:$O$65536,15,FALSE)-+VLOOKUP($D395,[1]Congest!$A$1:$O$65536,15,FALSE)</f>
        <v>-1368.54</v>
      </c>
    </row>
    <row r="396" spans="1:18" x14ac:dyDescent="0.2">
      <c r="A396" s="5">
        <v>61845</v>
      </c>
      <c r="B396" s="6" t="str">
        <f>+VLOOKUP(A396,[1]Congest!$A$1:$C$65536,2,FALSE)</f>
        <v>NPX</v>
      </c>
      <c r="C396" s="6" t="str">
        <f>+VLOOKUP(A396,[1]Congest!$A$1:$C$65536,3,FALSE)</f>
        <v>NPX</v>
      </c>
      <c r="D396" s="5">
        <v>61753</v>
      </c>
      <c r="E396" s="6" t="str">
        <f>+VLOOKUP(D396,[1]Congest!$A$1:$C$65536,2,FALSE)</f>
        <v>GENESE</v>
      </c>
      <c r="F396" s="6" t="str">
        <f>+VLOOKUP(D396,[1]Congest!$A$1:$C$65536,3,FALSE)</f>
        <v>GENESE</v>
      </c>
      <c r="G396" s="5">
        <v>4</v>
      </c>
      <c r="I396" s="6">
        <v>-8126.8</v>
      </c>
      <c r="L396" s="6">
        <f t="shared" si="15"/>
        <v>-11840.029999999999</v>
      </c>
      <c r="M396" s="6">
        <f>+VLOOKUP($A396,[1]Congest!$A$1:$O$65536,10,FALSE)-+VLOOKUP($D396,[1]Congest!$A$1:$O$65536,10,FALSE)</f>
        <v>-2472.7199999999993</v>
      </c>
      <c r="N396" s="6">
        <f>+VLOOKUP($A396,[1]Congest!$A$1:$O$65536,11,FALSE)-+VLOOKUP($D396,[1]Congest!$A$1:$O$65536,11,FALSE)</f>
        <v>-575.49000000000012</v>
      </c>
      <c r="O396" s="6">
        <f>+VLOOKUP($A396,[1]Congest!$A$1:$O$65536,12,FALSE)-+VLOOKUP($D396,[1]Congest!$A$1:$O$65536,12,FALSE)</f>
        <v>-2653.2299999999996</v>
      </c>
      <c r="P396" s="6">
        <f>+VLOOKUP($A396,[1]Congest!$A$1:$O$65536,13,FALSE)-+VLOOKUP($D396,[1]Congest!$A$1:$O$65536,13,FALSE)</f>
        <v>-2063.2600000000007</v>
      </c>
      <c r="Q396" s="6">
        <f>+VLOOKUP($A396,[1]Congest!$A$1:$O$65536,14,FALSE)-+VLOOKUP($D396,[1]Congest!$A$1:$O$65536,14,FALSE)</f>
        <v>-2690.0800000000004</v>
      </c>
      <c r="R396" s="6">
        <f>+VLOOKUP($A396,[1]Congest!$A$1:$O$65536,15,FALSE)-+VLOOKUP($D396,[1]Congest!$A$1:$O$65536,15,FALSE)</f>
        <v>-1385.25</v>
      </c>
    </row>
    <row r="397" spans="1:18" x14ac:dyDescent="0.2">
      <c r="A397" s="5">
        <v>61845</v>
      </c>
      <c r="B397" s="6" t="str">
        <f>+VLOOKUP(A397,[1]Congest!$A$1:$C$65536,2,FALSE)</f>
        <v>NPX</v>
      </c>
      <c r="C397" s="6" t="str">
        <f>+VLOOKUP(A397,[1]Congest!$A$1:$C$65536,3,FALSE)</f>
        <v>NPX</v>
      </c>
      <c r="D397" s="5">
        <v>61754</v>
      </c>
      <c r="E397" s="6" t="str">
        <f>+VLOOKUP(D397,[1]Congest!$A$1:$C$65536,2,FALSE)</f>
        <v>CENTRL</v>
      </c>
      <c r="F397" s="6" t="str">
        <f>+VLOOKUP(D397,[1]Congest!$A$1:$C$65536,3,FALSE)</f>
        <v>CENTRL</v>
      </c>
      <c r="G397" s="5">
        <v>5</v>
      </c>
      <c r="I397" s="6">
        <v>-7888.08</v>
      </c>
      <c r="L397" s="6">
        <f t="shared" si="15"/>
        <v>-11862.8</v>
      </c>
      <c r="M397" s="6">
        <f>+VLOOKUP($A397,[1]Congest!$A$1:$O$65536,10,FALSE)-+VLOOKUP($D397,[1]Congest!$A$1:$O$65536,10,FALSE)</f>
        <v>-2465.4899999999993</v>
      </c>
      <c r="N397" s="6">
        <f>+VLOOKUP($A397,[1]Congest!$A$1:$O$65536,11,FALSE)-+VLOOKUP($D397,[1]Congest!$A$1:$O$65536,11,FALSE)</f>
        <v>-617.2700000000001</v>
      </c>
      <c r="O397" s="6">
        <f>+VLOOKUP($A397,[1]Congest!$A$1:$O$65536,12,FALSE)-+VLOOKUP($D397,[1]Congest!$A$1:$O$65536,12,FALSE)</f>
        <v>-2643.9299999999994</v>
      </c>
      <c r="P397" s="6">
        <f>+VLOOKUP($A397,[1]Congest!$A$1:$O$65536,13,FALSE)-+VLOOKUP($D397,[1]Congest!$A$1:$O$65536,13,FALSE)</f>
        <v>-2058.9500000000007</v>
      </c>
      <c r="Q397" s="6">
        <f>+VLOOKUP($A397,[1]Congest!$A$1:$O$65536,14,FALSE)-+VLOOKUP($D397,[1]Congest!$A$1:$O$65536,14,FALSE)</f>
        <v>-2691.4800000000005</v>
      </c>
      <c r="R397" s="6">
        <f>+VLOOKUP($A397,[1]Congest!$A$1:$O$65536,15,FALSE)-+VLOOKUP($D397,[1]Congest!$A$1:$O$65536,15,FALSE)</f>
        <v>-1385.6799999999998</v>
      </c>
    </row>
    <row r="398" spans="1:18" x14ac:dyDescent="0.2">
      <c r="A398" s="5">
        <v>61845</v>
      </c>
      <c r="B398" s="6" t="str">
        <f>+VLOOKUP(A398,[1]Congest!$A$1:$C$65536,2,FALSE)</f>
        <v>NPX</v>
      </c>
      <c r="C398" s="6" t="str">
        <f>+VLOOKUP(A398,[1]Congest!$A$1:$C$65536,3,FALSE)</f>
        <v>NPX</v>
      </c>
      <c r="D398" s="5">
        <v>61847</v>
      </c>
      <c r="E398" s="6" t="str">
        <f>+VLOOKUP(D398,[1]Congest!$A$1:$C$65536,2,FALSE)</f>
        <v>PJM</v>
      </c>
      <c r="F398" s="6" t="str">
        <f>+VLOOKUP(D398,[1]Congest!$A$1:$C$65536,3,FALSE)</f>
        <v>PJM</v>
      </c>
      <c r="G398" s="5">
        <v>11</v>
      </c>
      <c r="I398" s="6">
        <v>-8454.59</v>
      </c>
      <c r="L398" s="6">
        <f t="shared" si="15"/>
        <v>-20121.149999999998</v>
      </c>
      <c r="M398" s="6">
        <f>+VLOOKUP($A398,[1]Congest!$A$1:$O$65536,10,FALSE)-+VLOOKUP($D398,[1]Congest!$A$1:$O$65536,10,FALSE)</f>
        <v>-8434.7599999999984</v>
      </c>
      <c r="N398" s="6">
        <f>+VLOOKUP($A398,[1]Congest!$A$1:$O$65536,11,FALSE)-+VLOOKUP($D398,[1]Congest!$A$1:$O$65536,11,FALSE)</f>
        <v>-1749.3300000000004</v>
      </c>
      <c r="O398" s="6">
        <f>+VLOOKUP($A398,[1]Congest!$A$1:$O$65536,12,FALSE)-+VLOOKUP($D398,[1]Congest!$A$1:$O$65536,12,FALSE)</f>
        <v>-3092.4999999999995</v>
      </c>
      <c r="P398" s="6">
        <f>+VLOOKUP($A398,[1]Congest!$A$1:$O$65536,13,FALSE)-+VLOOKUP($D398,[1]Congest!$A$1:$O$65536,13,FALSE)</f>
        <v>-2778.4300000000007</v>
      </c>
      <c r="Q398" s="6">
        <f>+VLOOKUP($A398,[1]Congest!$A$1:$O$65536,14,FALSE)-+VLOOKUP($D398,[1]Congest!$A$1:$O$65536,14,FALSE)</f>
        <v>-2636.8600000000006</v>
      </c>
      <c r="R398" s="6">
        <f>+VLOOKUP($A398,[1]Congest!$A$1:$O$65536,15,FALSE)-+VLOOKUP($D398,[1]Congest!$A$1:$O$65536,15,FALSE)</f>
        <v>-1429.27</v>
      </c>
    </row>
    <row r="399" spans="1:18" x14ac:dyDescent="0.2">
      <c r="A399" s="5">
        <v>61847</v>
      </c>
      <c r="B399" s="6" t="str">
        <f>+VLOOKUP(A399,[1]Congest!$A$1:$C$65536,2,FALSE)</f>
        <v>PJM</v>
      </c>
      <c r="C399" s="6" t="str">
        <f>+VLOOKUP(A399,[1]Congest!$A$1:$C$65536,3,FALSE)</f>
        <v>PJM</v>
      </c>
      <c r="D399" s="5">
        <v>23564</v>
      </c>
      <c r="E399" s="6" t="str">
        <f>+VLOOKUP(D399,[1]Congest!$A$1:$C$65536,2,FALSE)</f>
        <v>DUNKIRK___2</v>
      </c>
      <c r="F399" s="6" t="str">
        <f>+VLOOKUP(D399,[1]Congest!$A$1:$C$65536,3,FALSE)</f>
        <v>WEST</v>
      </c>
      <c r="G399" s="5">
        <v>10</v>
      </c>
      <c r="I399" s="6">
        <v>631.97</v>
      </c>
      <c r="L399" s="6">
        <f t="shared" si="15"/>
        <v>8768.56</v>
      </c>
      <c r="M399" s="6">
        <f>+VLOOKUP($A399,[1]Congest!$A$1:$O$65536,10,FALSE)-+VLOOKUP($D399,[1]Congest!$A$1:$O$65536,10,FALSE)</f>
        <v>6078.5999999999995</v>
      </c>
      <c r="N399" s="6">
        <f>+VLOOKUP($A399,[1]Congest!$A$1:$O$65536,11,FALSE)-+VLOOKUP($D399,[1]Congest!$A$1:$O$65536,11,FALSE)</f>
        <v>1186.9900000000002</v>
      </c>
      <c r="O399" s="6">
        <f>+VLOOKUP($A399,[1]Congest!$A$1:$O$65536,12,FALSE)-+VLOOKUP($D399,[1]Congest!$A$1:$O$65536,12,FALSE)</f>
        <v>581.72999999999979</v>
      </c>
      <c r="P399" s="6">
        <f>+VLOOKUP($A399,[1]Congest!$A$1:$O$65536,13,FALSE)-+VLOOKUP($D399,[1]Congest!$A$1:$O$65536,13,FALSE)</f>
        <v>797.11999999999989</v>
      </c>
      <c r="Q399" s="6">
        <f>+VLOOKUP($A399,[1]Congest!$A$1:$O$65536,14,FALSE)-+VLOOKUP($D399,[1]Congest!$A$1:$O$65536,14,FALSE)</f>
        <v>52.509999999999991</v>
      </c>
      <c r="R399" s="6">
        <f>+VLOOKUP($A399,[1]Congest!$A$1:$O$65536,15,FALSE)-+VLOOKUP($D399,[1]Congest!$A$1:$O$65536,15,FALSE)</f>
        <v>71.609999999999985</v>
      </c>
    </row>
    <row r="400" spans="1:18" x14ac:dyDescent="0.2">
      <c r="A400" s="5">
        <v>61847</v>
      </c>
      <c r="B400" s="6" t="str">
        <f>+VLOOKUP(A400,[1]Congest!$A$1:$C$65536,2,FALSE)</f>
        <v>PJM</v>
      </c>
      <c r="C400" s="6" t="str">
        <f>+VLOOKUP(A400,[1]Congest!$A$1:$C$65536,3,FALSE)</f>
        <v>PJM</v>
      </c>
      <c r="D400" s="5">
        <v>23901</v>
      </c>
      <c r="E400" s="6" t="str">
        <f>+VLOOKUP(D400,[1]Congest!$A$1:$C$65536,2,FALSE)</f>
        <v>NORTHERN_CONS_POWER</v>
      </c>
      <c r="F400" s="6" t="str">
        <f>+VLOOKUP(D400,[1]Congest!$A$1:$C$65536,3,FALSE)</f>
        <v>WEST</v>
      </c>
      <c r="G400" s="5">
        <v>20</v>
      </c>
      <c r="I400" s="6">
        <v>484.91</v>
      </c>
      <c r="L400" s="6">
        <f t="shared" si="15"/>
        <v>9002.1299999999992</v>
      </c>
      <c r="M400" s="6">
        <f>+VLOOKUP($A400,[1]Congest!$A$1:$O$65536,10,FALSE)-+VLOOKUP($D400,[1]Congest!$A$1:$O$65536,10,FALSE)</f>
        <v>6133.9599999999991</v>
      </c>
      <c r="N400" s="6">
        <f>+VLOOKUP($A400,[1]Congest!$A$1:$O$65536,11,FALSE)-+VLOOKUP($D400,[1]Congest!$A$1:$O$65536,11,FALSE)</f>
        <v>1194.0300000000002</v>
      </c>
      <c r="O400" s="6">
        <f>+VLOOKUP($A400,[1]Congest!$A$1:$O$65536,12,FALSE)-+VLOOKUP($D400,[1]Congest!$A$1:$O$65536,12,FALSE)</f>
        <v>650.0899999999998</v>
      </c>
      <c r="P400" s="6">
        <f>+VLOOKUP($A400,[1]Congest!$A$1:$O$65536,13,FALSE)-+VLOOKUP($D400,[1]Congest!$A$1:$O$65536,13,FALSE)</f>
        <v>837.17000000000007</v>
      </c>
      <c r="Q400" s="6">
        <f>+VLOOKUP($A400,[1]Congest!$A$1:$O$65536,14,FALSE)-+VLOOKUP($D400,[1]Congest!$A$1:$O$65536,14,FALSE)</f>
        <v>101.91999999999996</v>
      </c>
      <c r="R400" s="6">
        <f>+VLOOKUP($A400,[1]Congest!$A$1:$O$65536,15,FALSE)-+VLOOKUP($D400,[1]Congest!$A$1:$O$65536,15,FALSE)</f>
        <v>84.960000000000008</v>
      </c>
    </row>
    <row r="401" spans="1:18" x14ac:dyDescent="0.2">
      <c r="A401" s="5">
        <v>61847</v>
      </c>
      <c r="B401" s="6" t="str">
        <f>+VLOOKUP(A401,[1]Congest!$A$1:$C$65536,2,FALSE)</f>
        <v>PJM</v>
      </c>
      <c r="C401" s="6" t="str">
        <f>+VLOOKUP(A401,[1]Congest!$A$1:$C$65536,3,FALSE)</f>
        <v>PJM</v>
      </c>
      <c r="D401" s="5">
        <v>23982</v>
      </c>
      <c r="E401" s="6" t="str">
        <f>+VLOOKUP(D401,[1]Congest!$A$1:$C$65536,2,FALSE)</f>
        <v>INDECK___OLEAN</v>
      </c>
      <c r="F401" s="6" t="str">
        <f>+VLOOKUP(D401,[1]Congest!$A$1:$C$65536,3,FALSE)</f>
        <v>WEST</v>
      </c>
      <c r="G401" s="5">
        <v>10</v>
      </c>
      <c r="I401" s="6">
        <v>824.57</v>
      </c>
      <c r="L401" s="6">
        <f t="shared" si="15"/>
        <v>8742.3499999999985</v>
      </c>
      <c r="M401" s="6">
        <f>+VLOOKUP($A401,[1]Congest!$A$1:$O$65536,10,FALSE)-+VLOOKUP($D401,[1]Congest!$A$1:$O$65536,10,FALSE)</f>
        <v>6072.5699999999988</v>
      </c>
      <c r="N401" s="6">
        <f>+VLOOKUP($A401,[1]Congest!$A$1:$O$65536,11,FALSE)-+VLOOKUP($D401,[1]Congest!$A$1:$O$65536,11,FALSE)</f>
        <v>1185.5800000000002</v>
      </c>
      <c r="O401" s="6">
        <f>+VLOOKUP($A401,[1]Congest!$A$1:$O$65536,12,FALSE)-+VLOOKUP($D401,[1]Congest!$A$1:$O$65536,12,FALSE)</f>
        <v>577.08999999999992</v>
      </c>
      <c r="P401" s="6">
        <f>+VLOOKUP($A401,[1]Congest!$A$1:$O$65536,13,FALSE)-+VLOOKUP($D401,[1]Congest!$A$1:$O$65536,13,FALSE)</f>
        <v>791.72</v>
      </c>
      <c r="Q401" s="6">
        <f>+VLOOKUP($A401,[1]Congest!$A$1:$O$65536,14,FALSE)-+VLOOKUP($D401,[1]Congest!$A$1:$O$65536,14,FALSE)</f>
        <v>45.729999999999961</v>
      </c>
      <c r="R401" s="6">
        <f>+VLOOKUP($A401,[1]Congest!$A$1:$O$65536,15,FALSE)-+VLOOKUP($D401,[1]Congest!$A$1:$O$65536,15,FALSE)</f>
        <v>69.659999999999982</v>
      </c>
    </row>
    <row r="402" spans="1:18" x14ac:dyDescent="0.2">
      <c r="A402" s="5">
        <v>61847</v>
      </c>
      <c r="B402" s="6" t="str">
        <f>+VLOOKUP(A402,[1]Congest!$A$1:$C$65536,2,FALSE)</f>
        <v>PJM</v>
      </c>
      <c r="C402" s="6" t="str">
        <f>+VLOOKUP(A402,[1]Congest!$A$1:$C$65536,3,FALSE)</f>
        <v>PJM</v>
      </c>
      <c r="D402" s="5">
        <v>61752</v>
      </c>
      <c r="E402" s="6" t="str">
        <f>+VLOOKUP(D402,[1]Congest!$A$1:$C$65536,2,FALSE)</f>
        <v>WEST</v>
      </c>
      <c r="F402" s="6" t="str">
        <f>+VLOOKUP(D402,[1]Congest!$A$1:$C$65536,3,FALSE)</f>
        <v>WEST</v>
      </c>
      <c r="G402" s="5">
        <v>33</v>
      </c>
      <c r="I402" s="6">
        <v>434.4</v>
      </c>
      <c r="L402" s="6">
        <f t="shared" si="15"/>
        <v>8574.7299999999977</v>
      </c>
      <c r="M402" s="6">
        <f>+VLOOKUP($A402,[1]Congest!$A$1:$O$65536,10,FALSE)-+VLOOKUP($D402,[1]Congest!$A$1:$O$65536,10,FALSE)</f>
        <v>6032.3099999999995</v>
      </c>
      <c r="N402" s="6">
        <f>+VLOOKUP($A402,[1]Congest!$A$1:$O$65536,11,FALSE)-+VLOOKUP($D402,[1]Congest!$A$1:$O$65536,11,FALSE)</f>
        <v>1181.0000000000002</v>
      </c>
      <c r="O402" s="6">
        <f>+VLOOKUP($A402,[1]Congest!$A$1:$O$65536,12,FALSE)-+VLOOKUP($D402,[1]Congest!$A$1:$O$65536,12,FALSE)</f>
        <v>525.5</v>
      </c>
      <c r="P402" s="6">
        <f>+VLOOKUP($A402,[1]Congest!$A$1:$O$65536,13,FALSE)-+VLOOKUP($D402,[1]Congest!$A$1:$O$65536,13,FALSE)</f>
        <v>765.04</v>
      </c>
      <c r="Q402" s="6">
        <f>+VLOOKUP($A402,[1]Congest!$A$1:$O$65536,14,FALSE)-+VLOOKUP($D402,[1]Congest!$A$1:$O$65536,14,FALSE)</f>
        <v>10.149999999999977</v>
      </c>
      <c r="R402" s="6">
        <f>+VLOOKUP($A402,[1]Congest!$A$1:$O$65536,15,FALSE)-+VLOOKUP($D402,[1]Congest!$A$1:$O$65536,15,FALSE)</f>
        <v>60.729999999999976</v>
      </c>
    </row>
    <row r="403" spans="1:18" x14ac:dyDescent="0.2">
      <c r="A403" s="5">
        <v>61847</v>
      </c>
      <c r="B403" s="6" t="str">
        <f>+VLOOKUP(A403,[1]Congest!$A$1:$C$65536,2,FALSE)</f>
        <v>PJM</v>
      </c>
      <c r="C403" s="6" t="str">
        <f>+VLOOKUP(A403,[1]Congest!$A$1:$C$65536,3,FALSE)</f>
        <v>PJM</v>
      </c>
      <c r="D403" s="5">
        <v>61758</v>
      </c>
      <c r="E403" s="6" t="str">
        <f>+VLOOKUP(D403,[1]Congest!$A$1:$C$65536,2,FALSE)</f>
        <v>HUD VL</v>
      </c>
      <c r="F403" s="6" t="str">
        <f>+VLOOKUP(D403,[1]Congest!$A$1:$C$65536,3,FALSE)</f>
        <v>HUD VL</v>
      </c>
      <c r="G403" s="5">
        <v>63</v>
      </c>
      <c r="I403" s="6">
        <v>8026.27</v>
      </c>
      <c r="L403" s="6">
        <f t="shared" si="15"/>
        <v>16805.849999999999</v>
      </c>
      <c r="M403" s="6">
        <f>+VLOOKUP($A403,[1]Congest!$A$1:$O$65536,10,FALSE)-+VLOOKUP($D403,[1]Congest!$A$1:$O$65536,10,FALSE)</f>
        <v>7973.4699999999993</v>
      </c>
      <c r="N403" s="6">
        <f>+VLOOKUP($A403,[1]Congest!$A$1:$O$65536,11,FALSE)-+VLOOKUP($D403,[1]Congest!$A$1:$O$65536,11,FALSE)</f>
        <v>1559.5100000000002</v>
      </c>
      <c r="O403" s="6">
        <f>+VLOOKUP($A403,[1]Congest!$A$1:$O$65536,12,FALSE)-+VLOOKUP($D403,[1]Congest!$A$1:$O$65536,12,FALSE)</f>
        <v>2603.8000000000002</v>
      </c>
      <c r="P403" s="6">
        <f>+VLOOKUP($A403,[1]Congest!$A$1:$O$65536,13,FALSE)-+VLOOKUP($D403,[1]Congest!$A$1:$O$65536,13,FALSE)</f>
        <v>2095.2399999999998</v>
      </c>
      <c r="Q403" s="6">
        <f>+VLOOKUP($A403,[1]Congest!$A$1:$O$65536,14,FALSE)-+VLOOKUP($D403,[1]Congest!$A$1:$O$65536,14,FALSE)</f>
        <v>1987.4700000000007</v>
      </c>
      <c r="R403" s="6">
        <f>+VLOOKUP($A403,[1]Congest!$A$1:$O$65536,15,FALSE)-+VLOOKUP($D403,[1]Congest!$A$1:$O$65536,15,FALSE)</f>
        <v>586.35999999999967</v>
      </c>
    </row>
    <row r="404" spans="1:18" x14ac:dyDescent="0.2">
      <c r="A404" s="5">
        <v>61847</v>
      </c>
      <c r="B404" s="6" t="str">
        <f>+VLOOKUP(A404,[1]Congest!$A$1:$C$65536,2,FALSE)</f>
        <v>PJM</v>
      </c>
      <c r="C404" s="6" t="str">
        <f>+VLOOKUP(A404,[1]Congest!$A$1:$C$65536,3,FALSE)</f>
        <v>PJM</v>
      </c>
      <c r="D404" s="5">
        <v>61761</v>
      </c>
      <c r="E404" s="6" t="str">
        <f>+VLOOKUP(D404,[1]Congest!$A$1:$C$65536,2,FALSE)</f>
        <v>N.Y.C.</v>
      </c>
      <c r="F404" s="6" t="str">
        <f>+VLOOKUP(D404,[1]Congest!$A$1:$C$65536,3,FALSE)</f>
        <v>N.Y.C.</v>
      </c>
      <c r="G404" s="5">
        <v>50</v>
      </c>
      <c r="I404" s="6">
        <v>17472.91</v>
      </c>
      <c r="L404" s="6">
        <f t="shared" si="15"/>
        <v>30232.879999999997</v>
      </c>
      <c r="M404" s="6">
        <f>+VLOOKUP($A404,[1]Congest!$A$1:$O$65536,10,FALSE)-+VLOOKUP($D404,[1]Congest!$A$1:$O$65536,10,FALSE)</f>
        <v>8273.2899999999991</v>
      </c>
      <c r="N404" s="6">
        <f>+VLOOKUP($A404,[1]Congest!$A$1:$O$65536,11,FALSE)-+VLOOKUP($D404,[1]Congest!$A$1:$O$65536,11,FALSE)</f>
        <v>4512.75</v>
      </c>
      <c r="O404" s="6">
        <f>+VLOOKUP($A404,[1]Congest!$A$1:$O$65536,12,FALSE)-+VLOOKUP($D404,[1]Congest!$A$1:$O$65536,12,FALSE)</f>
        <v>3109.8399999999992</v>
      </c>
      <c r="P404" s="6">
        <f>+VLOOKUP($A404,[1]Congest!$A$1:$O$65536,13,FALSE)-+VLOOKUP($D404,[1]Congest!$A$1:$O$65536,13,FALSE)</f>
        <v>3855.2799999999993</v>
      </c>
      <c r="Q404" s="6">
        <f>+VLOOKUP($A404,[1]Congest!$A$1:$O$65536,14,FALSE)-+VLOOKUP($D404,[1]Congest!$A$1:$O$65536,14,FALSE)</f>
        <v>4977.8099999999995</v>
      </c>
      <c r="R404" s="6">
        <f>+VLOOKUP($A404,[1]Congest!$A$1:$O$65536,15,FALSE)-+VLOOKUP($D404,[1]Congest!$A$1:$O$65536,15,FALSE)</f>
        <v>5503.9100000000017</v>
      </c>
    </row>
    <row r="406" spans="1:18" x14ac:dyDescent="0.2">
      <c r="A406" s="19" t="s">
        <v>10</v>
      </c>
      <c r="G406" s="18"/>
      <c r="H406" s="6"/>
      <c r="I406" s="6"/>
      <c r="J406" s="6"/>
    </row>
    <row r="407" spans="1:18" s="19" customFormat="1" x14ac:dyDescent="0.2">
      <c r="A407" s="19" t="s">
        <v>0</v>
      </c>
      <c r="B407" s="13"/>
      <c r="C407" s="13"/>
      <c r="D407" s="19" t="s">
        <v>1</v>
      </c>
      <c r="E407" s="13"/>
      <c r="F407" s="13"/>
      <c r="G407" s="19" t="s">
        <v>2</v>
      </c>
      <c r="H407" s="13"/>
      <c r="I407" s="13" t="s">
        <v>4</v>
      </c>
      <c r="J407" s="13"/>
      <c r="K407" s="20"/>
      <c r="L407" s="13" t="s">
        <v>7</v>
      </c>
    </row>
    <row r="408" spans="1:18" x14ac:dyDescent="0.2">
      <c r="A408" s="5">
        <v>23513</v>
      </c>
      <c r="B408" s="6" t="str">
        <f>+VLOOKUP(A408,[1]Congest!$A$1:$C$65536,2,FALSE)</f>
        <v>ARTHUR_KILL_3</v>
      </c>
      <c r="C408" s="6" t="str">
        <f>+VLOOKUP(A408,[1]Congest!$A$1:$C$65536,3,FALSE)</f>
        <v>N.Y.C.</v>
      </c>
      <c r="D408" s="5">
        <v>23519</v>
      </c>
      <c r="E408" s="6" t="str">
        <f>+VLOOKUP(D408,[1]Congest!$A$1:$C$65536,2,FALSE)</f>
        <v>POLETTI____</v>
      </c>
      <c r="F408" s="6" t="str">
        <f>+VLOOKUP(D408,[1]Congest!$A$1:$C$65536,3,FALSE)</f>
        <v>N.Y.C.</v>
      </c>
      <c r="G408" s="5">
        <v>23</v>
      </c>
      <c r="I408" s="6">
        <v>-1226.4000000000001</v>
      </c>
      <c r="L408" s="6">
        <f t="shared" ref="L408:L471" si="16">+SUM(M408:R408)</f>
        <v>444.74000000000115</v>
      </c>
      <c r="M408" s="6">
        <f>+VLOOKUP($A408,[1]Congest!$A$1:$O$65536,10,FALSE)-+VLOOKUP($D408,[1]Congest!$A$1:$O$65536,10,FALSE)</f>
        <v>-4.9999999999727152E-2</v>
      </c>
      <c r="N408" s="6">
        <f>+VLOOKUP($A408,[1]Congest!$A$1:$O$65536,11,FALSE)-+VLOOKUP($D408,[1]Congest!$A$1:$O$65536,11,FALSE)</f>
        <v>-0.17000000000007276</v>
      </c>
      <c r="O408" s="6">
        <f>+VLOOKUP($A408,[1]Congest!$A$1:$O$65536,12,FALSE)-+VLOOKUP($D408,[1]Congest!$A$1:$O$65536,12,FALSE)</f>
        <v>-0.6500000000005457</v>
      </c>
      <c r="P408" s="6">
        <f>+VLOOKUP($A408,[1]Congest!$A$1:$O$65536,13,FALSE)-+VLOOKUP($D408,[1]Congest!$A$1:$O$65536,13,FALSE)</f>
        <v>-151.22999999999956</v>
      </c>
      <c r="Q408" s="6">
        <f>+VLOOKUP($A408,[1]Congest!$A$1:$O$65536,14,FALSE)-+VLOOKUP($D408,[1]Congest!$A$1:$O$65536,14,FALSE)</f>
        <v>17.240000000000691</v>
      </c>
      <c r="R408" s="6">
        <f>+VLOOKUP($A408,[1]Congest!$A$1:$O$65536,15,FALSE)-+VLOOKUP($D408,[1]Congest!$A$1:$O$65536,15,FALSE)</f>
        <v>579.60000000000036</v>
      </c>
    </row>
    <row r="409" spans="1:18" x14ac:dyDescent="0.2">
      <c r="A409" s="5">
        <v>23513</v>
      </c>
      <c r="B409" s="6" t="str">
        <f>+VLOOKUP(A409,[1]Congest!$A$1:$C$65536,2,FALSE)</f>
        <v>ARTHUR_KILL_3</v>
      </c>
      <c r="C409" s="6" t="str">
        <f>+VLOOKUP(A409,[1]Congest!$A$1:$C$65536,3,FALSE)</f>
        <v>N.Y.C.</v>
      </c>
      <c r="D409" s="5">
        <v>23535</v>
      </c>
      <c r="E409" s="6" t="str">
        <f>+VLOOKUP(D409,[1]Congest!$A$1:$C$65536,2,FALSE)</f>
        <v>RAVENSWOOD___3</v>
      </c>
      <c r="F409" s="6" t="str">
        <f>+VLOOKUP(D409,[1]Congest!$A$1:$C$65536,3,FALSE)</f>
        <v>N.Y.C.</v>
      </c>
      <c r="G409" s="5">
        <v>7</v>
      </c>
      <c r="I409" s="6">
        <v>-153.82</v>
      </c>
      <c r="L409" s="6">
        <f t="shared" si="16"/>
        <v>-1842.459999999998</v>
      </c>
      <c r="M409" s="6">
        <f>+VLOOKUP($A409,[1]Congest!$A$1:$O$65536,10,FALSE)-+VLOOKUP($D409,[1]Congest!$A$1:$O$65536,10,FALSE)</f>
        <v>-3.8400000000001455</v>
      </c>
      <c r="N409" s="6">
        <f>+VLOOKUP($A409,[1]Congest!$A$1:$O$65536,11,FALSE)-+VLOOKUP($D409,[1]Congest!$A$1:$O$65536,11,FALSE)</f>
        <v>-60.870000000000118</v>
      </c>
      <c r="O409" s="6">
        <f>+VLOOKUP($A409,[1]Congest!$A$1:$O$65536,12,FALSE)-+VLOOKUP($D409,[1]Congest!$A$1:$O$65536,12,FALSE)</f>
        <v>-1290.2200000000007</v>
      </c>
      <c r="P409" s="6">
        <f>+VLOOKUP($A409,[1]Congest!$A$1:$O$65536,13,FALSE)-+VLOOKUP($D409,[1]Congest!$A$1:$O$65536,13,FALSE)</f>
        <v>-75.639999999999418</v>
      </c>
      <c r="Q409" s="6">
        <f>+VLOOKUP($A409,[1]Congest!$A$1:$O$65536,14,FALSE)-+VLOOKUP($D409,[1]Congest!$A$1:$O$65536,14,FALSE)</f>
        <v>-68.459999999997308</v>
      </c>
      <c r="R409" s="6">
        <f>+VLOOKUP($A409,[1]Congest!$A$1:$O$65536,15,FALSE)-+VLOOKUP($D409,[1]Congest!$A$1:$O$65536,15,FALSE)</f>
        <v>-343.43000000000029</v>
      </c>
    </row>
    <row r="410" spans="1:18" x14ac:dyDescent="0.2">
      <c r="A410" s="5">
        <v>23513</v>
      </c>
      <c r="B410" s="6" t="str">
        <f>+VLOOKUP(A410,[1]Congest!$A$1:$C$65536,2,FALSE)</f>
        <v>ARTHUR_KILL_3</v>
      </c>
      <c r="C410" s="6" t="str">
        <f>+VLOOKUP(A410,[1]Congest!$A$1:$C$65536,3,FALSE)</f>
        <v>N.Y.C.</v>
      </c>
      <c r="D410" s="5">
        <v>23660</v>
      </c>
      <c r="E410" s="6" t="str">
        <f>+VLOOKUP(D410,[1]Congest!$A$1:$C$65536,2,FALSE)</f>
        <v>EAST RIVER___6</v>
      </c>
      <c r="F410" s="6" t="str">
        <f>+VLOOKUP(D410,[1]Congest!$A$1:$C$65536,3,FALSE)</f>
        <v>N.Y.C.</v>
      </c>
      <c r="G410" s="5">
        <v>7</v>
      </c>
      <c r="I410" s="6">
        <v>-53.82</v>
      </c>
      <c r="L410" s="6">
        <f t="shared" si="16"/>
        <v>457.8400000000006</v>
      </c>
      <c r="M410" s="6">
        <f>+VLOOKUP($A410,[1]Congest!$A$1:$O$65536,10,FALSE)-+VLOOKUP($D410,[1]Congest!$A$1:$O$65536,10,FALSE)</f>
        <v>-4.9999999999727152E-2</v>
      </c>
      <c r="N410" s="6">
        <f>+VLOOKUP($A410,[1]Congest!$A$1:$O$65536,11,FALSE)-+VLOOKUP($D410,[1]Congest!$A$1:$O$65536,11,FALSE)</f>
        <v>0.15999999999985448</v>
      </c>
      <c r="O410" s="6">
        <f>+VLOOKUP($A410,[1]Congest!$A$1:$O$65536,12,FALSE)-+VLOOKUP($D410,[1]Congest!$A$1:$O$65536,12,FALSE)</f>
        <v>-1.0900000000001455</v>
      </c>
      <c r="P410" s="6">
        <f>+VLOOKUP($A410,[1]Congest!$A$1:$O$65536,13,FALSE)-+VLOOKUP($D410,[1]Congest!$A$1:$O$65536,13,FALSE)</f>
        <v>-160.03999999999996</v>
      </c>
      <c r="Q410" s="6">
        <f>+VLOOKUP($A410,[1]Congest!$A$1:$O$65536,14,FALSE)-+VLOOKUP($D410,[1]Congest!$A$1:$O$65536,14,FALSE)</f>
        <v>17.240000000000691</v>
      </c>
      <c r="R410" s="6">
        <f>+VLOOKUP($A410,[1]Congest!$A$1:$O$65536,15,FALSE)-+VLOOKUP($D410,[1]Congest!$A$1:$O$65536,15,FALSE)</f>
        <v>601.61999999999989</v>
      </c>
    </row>
    <row r="411" spans="1:18" x14ac:dyDescent="0.2">
      <c r="A411" s="5">
        <v>23513</v>
      </c>
      <c r="B411" s="6" t="str">
        <f>+VLOOKUP(A411,[1]Congest!$A$1:$C$65536,2,FALSE)</f>
        <v>ARTHUR_KILL_3</v>
      </c>
      <c r="C411" s="6" t="str">
        <f>+VLOOKUP(A411,[1]Congest!$A$1:$C$65536,3,FALSE)</f>
        <v>N.Y.C.</v>
      </c>
      <c r="D411" s="5">
        <v>23786</v>
      </c>
      <c r="E411" s="6" t="str">
        <f>+VLOOKUP(D411,[1]Congest!$A$1:$C$65536,2,FALSE)</f>
        <v>LINDEN COGEN____</v>
      </c>
      <c r="F411" s="6" t="str">
        <f>+VLOOKUP(D411,[1]Congest!$A$1:$C$65536,3,FALSE)</f>
        <v>N.Y.C.</v>
      </c>
      <c r="G411" s="5">
        <v>2</v>
      </c>
      <c r="I411" s="6">
        <v>-1394.99</v>
      </c>
      <c r="L411" s="6">
        <f t="shared" si="16"/>
        <v>-194.27000000000089</v>
      </c>
      <c r="M411" s="6">
        <f>+VLOOKUP($A411,[1]Congest!$A$1:$O$65536,10,FALSE)-+VLOOKUP($D411,[1]Congest!$A$1:$O$65536,10,FALSE)</f>
        <v>0</v>
      </c>
      <c r="N411" s="6">
        <f>+VLOOKUP($A411,[1]Congest!$A$1:$O$65536,11,FALSE)-+VLOOKUP($D411,[1]Congest!$A$1:$O$65536,11,FALSE)</f>
        <v>0</v>
      </c>
      <c r="O411" s="6">
        <f>+VLOOKUP($A411,[1]Congest!$A$1:$O$65536,12,FALSE)-+VLOOKUP($D411,[1]Congest!$A$1:$O$65536,12,FALSE)</f>
        <v>0</v>
      </c>
      <c r="P411" s="6">
        <f>+VLOOKUP($A411,[1]Congest!$A$1:$O$65536,13,FALSE)-+VLOOKUP($D411,[1]Congest!$A$1:$O$65536,13,FALSE)</f>
        <v>-155.42999999999984</v>
      </c>
      <c r="Q411" s="6">
        <f>+VLOOKUP($A411,[1]Congest!$A$1:$O$65536,14,FALSE)-+VLOOKUP($D411,[1]Congest!$A$1:$O$65536,14,FALSE)</f>
        <v>15.460000000000036</v>
      </c>
      <c r="R411" s="6">
        <f>+VLOOKUP($A411,[1]Congest!$A$1:$O$65536,15,FALSE)-+VLOOKUP($D411,[1]Congest!$A$1:$O$65536,15,FALSE)</f>
        <v>-54.300000000001091</v>
      </c>
    </row>
    <row r="412" spans="1:18" x14ac:dyDescent="0.2">
      <c r="A412" s="5">
        <v>23513</v>
      </c>
      <c r="B412" s="6" t="str">
        <f>+VLOOKUP(A412,[1]Congest!$A$1:$C$65536,2,FALSE)</f>
        <v>ARTHUR_KILL_3</v>
      </c>
      <c r="C412" s="6" t="str">
        <f>+VLOOKUP(A412,[1]Congest!$A$1:$C$65536,3,FALSE)</f>
        <v>N.Y.C.</v>
      </c>
      <c r="D412" s="5">
        <v>23810</v>
      </c>
      <c r="E412" s="6" t="str">
        <f>+VLOOKUP(D412,[1]Congest!$A$1:$C$65536,2,FALSE)</f>
        <v>HUDSON AVE_GT_3</v>
      </c>
      <c r="F412" s="6" t="str">
        <f>+VLOOKUP(D412,[1]Congest!$A$1:$C$65536,3,FALSE)</f>
        <v>N.Y.C.</v>
      </c>
      <c r="G412" s="5">
        <v>10</v>
      </c>
      <c r="I412" s="6">
        <v>-1182.5</v>
      </c>
      <c r="L412" s="6">
        <f t="shared" si="16"/>
        <v>-751.31000000000085</v>
      </c>
      <c r="M412" s="6">
        <f>+VLOOKUP($A412,[1]Congest!$A$1:$O$65536,10,FALSE)-+VLOOKUP($D412,[1]Congest!$A$1:$O$65536,10,FALSE)</f>
        <v>0</v>
      </c>
      <c r="N412" s="6">
        <f>+VLOOKUP($A412,[1]Congest!$A$1:$O$65536,11,FALSE)-+VLOOKUP($D412,[1]Congest!$A$1:$O$65536,11,FALSE)</f>
        <v>0</v>
      </c>
      <c r="O412" s="6">
        <f>+VLOOKUP($A412,[1]Congest!$A$1:$O$65536,12,FALSE)-+VLOOKUP($D412,[1]Congest!$A$1:$O$65536,12,FALSE)</f>
        <v>0</v>
      </c>
      <c r="P412" s="6">
        <f>+VLOOKUP($A412,[1]Congest!$A$1:$O$65536,13,FALSE)-+VLOOKUP($D412,[1]Congest!$A$1:$O$65536,13,FALSE)</f>
        <v>-150.74999999999955</v>
      </c>
      <c r="Q412" s="6">
        <f>+VLOOKUP($A412,[1]Congest!$A$1:$O$65536,14,FALSE)-+VLOOKUP($D412,[1]Congest!$A$1:$O$65536,14,FALSE)</f>
        <v>15.460000000000036</v>
      </c>
      <c r="R412" s="6">
        <f>+VLOOKUP($A412,[1]Congest!$A$1:$O$65536,15,FALSE)-+VLOOKUP($D412,[1]Congest!$A$1:$O$65536,15,FALSE)</f>
        <v>-616.02000000000135</v>
      </c>
    </row>
    <row r="413" spans="1:18" x14ac:dyDescent="0.2">
      <c r="A413" s="5">
        <v>23513</v>
      </c>
      <c r="B413" s="6" t="str">
        <f>+VLOOKUP(A413,[1]Congest!$A$1:$C$65536,2,FALSE)</f>
        <v>ARTHUR_KILL_3</v>
      </c>
      <c r="C413" s="6" t="str">
        <f>+VLOOKUP(A413,[1]Congest!$A$1:$C$65536,3,FALSE)</f>
        <v>N.Y.C.</v>
      </c>
      <c r="D413" s="5">
        <v>24138</v>
      </c>
      <c r="E413" s="6" t="str">
        <f>+VLOOKUP(D413,[1]Congest!$A$1:$C$65536,2,FALSE)</f>
        <v>59TH STREET_GT_1</v>
      </c>
      <c r="F413" s="6" t="str">
        <f>+VLOOKUP(D413,[1]Congest!$A$1:$C$65536,3,FALSE)</f>
        <v>N.Y.C.</v>
      </c>
      <c r="G413" s="5">
        <v>2</v>
      </c>
      <c r="I413" s="6">
        <v>-1849.96</v>
      </c>
      <c r="L413" s="6">
        <f t="shared" si="16"/>
        <v>-680.50000000000068</v>
      </c>
      <c r="M413" s="6">
        <f>+VLOOKUP($A413,[1]Congest!$A$1:$O$65536,10,FALSE)-+VLOOKUP($D413,[1]Congest!$A$1:$O$65536,10,FALSE)</f>
        <v>4.080000000000382</v>
      </c>
      <c r="N413" s="6">
        <f>+VLOOKUP($A413,[1]Congest!$A$1:$O$65536,11,FALSE)-+VLOOKUP($D413,[1]Congest!$A$1:$O$65536,11,FALSE)</f>
        <v>66.729999999999791</v>
      </c>
      <c r="O413" s="6">
        <f>+VLOOKUP($A413,[1]Congest!$A$1:$O$65536,12,FALSE)-+VLOOKUP($D413,[1]Congest!$A$1:$O$65536,12,FALSE)</f>
        <v>0</v>
      </c>
      <c r="P413" s="6">
        <f>+VLOOKUP($A413,[1]Congest!$A$1:$O$65536,13,FALSE)-+VLOOKUP($D413,[1]Congest!$A$1:$O$65536,13,FALSE)</f>
        <v>-150.74999999999955</v>
      </c>
      <c r="Q413" s="6">
        <f>+VLOOKUP($A413,[1]Congest!$A$1:$O$65536,14,FALSE)-+VLOOKUP($D413,[1]Congest!$A$1:$O$65536,14,FALSE)</f>
        <v>15.460000000000036</v>
      </c>
      <c r="R413" s="6">
        <f>+VLOOKUP($A413,[1]Congest!$A$1:$O$65536,15,FALSE)-+VLOOKUP($D413,[1]Congest!$A$1:$O$65536,15,FALSE)</f>
        <v>-616.02000000000135</v>
      </c>
    </row>
    <row r="414" spans="1:18" x14ac:dyDescent="0.2">
      <c r="A414" s="5">
        <v>23515</v>
      </c>
      <c r="B414" s="6" t="str">
        <f>+VLOOKUP(A414,[1]Congest!$A$1:$C$65536,2,FALSE)</f>
        <v>BROOKLYN_NAVY_YARD</v>
      </c>
      <c r="C414" s="6" t="str">
        <f>+VLOOKUP(A414,[1]Congest!$A$1:$C$65536,3,FALSE)</f>
        <v>N.Y.C.</v>
      </c>
      <c r="D414" s="5">
        <v>61761</v>
      </c>
      <c r="E414" s="6" t="str">
        <f>+VLOOKUP(D414,[1]Congest!$A$1:$C$65536,2,FALSE)</f>
        <v>N.Y.C.</v>
      </c>
      <c r="F414" s="6" t="str">
        <f>+VLOOKUP(D414,[1]Congest!$A$1:$C$65536,3,FALSE)</f>
        <v>N.Y.C.</v>
      </c>
      <c r="G414" s="5">
        <v>20</v>
      </c>
      <c r="I414" s="6">
        <v>312.39999999999998</v>
      </c>
      <c r="L414" s="6">
        <f t="shared" si="16"/>
        <v>3303.68</v>
      </c>
      <c r="M414" s="6">
        <f>+VLOOKUP($A414,[1]Congest!$A$1:$O$65536,10,FALSE)-+VLOOKUP($D414,[1]Congest!$A$1:$O$65536,10,FALSE)</f>
        <v>220.47000000000025</v>
      </c>
      <c r="N414" s="6">
        <f>+VLOOKUP($A414,[1]Congest!$A$1:$O$65536,11,FALSE)-+VLOOKUP($D414,[1]Congest!$A$1:$O$65536,11,FALSE)</f>
        <v>1882.3499999999997</v>
      </c>
      <c r="O414" s="6">
        <f>+VLOOKUP($A414,[1]Congest!$A$1:$O$65536,12,FALSE)-+VLOOKUP($D414,[1]Congest!$A$1:$O$65536,12,FALSE)</f>
        <v>-731.30000000000109</v>
      </c>
      <c r="P414" s="6">
        <f>+VLOOKUP($A414,[1]Congest!$A$1:$O$65536,13,FALSE)-+VLOOKUP($D414,[1]Congest!$A$1:$O$65536,13,FALSE)</f>
        <v>1088.5699999999993</v>
      </c>
      <c r="Q414" s="6">
        <f>+VLOOKUP($A414,[1]Congest!$A$1:$O$65536,14,FALSE)-+VLOOKUP($D414,[1]Congest!$A$1:$O$65536,14,FALSE)</f>
        <v>-14.599999999999454</v>
      </c>
      <c r="R414" s="6">
        <f>+VLOOKUP($A414,[1]Congest!$A$1:$O$65536,15,FALSE)-+VLOOKUP($D414,[1]Congest!$A$1:$O$65536,15,FALSE)</f>
        <v>858.19000000000142</v>
      </c>
    </row>
    <row r="415" spans="1:18" x14ac:dyDescent="0.2">
      <c r="A415" s="5">
        <v>23517</v>
      </c>
      <c r="B415" s="6" t="str">
        <f>+VLOOKUP(A415,[1]Congest!$A$1:$C$65536,2,FALSE)</f>
        <v>ASTORIA___4</v>
      </c>
      <c r="C415" s="6" t="str">
        <f>+VLOOKUP(A415,[1]Congest!$A$1:$C$65536,3,FALSE)</f>
        <v>N.Y.C.</v>
      </c>
      <c r="D415" s="5">
        <v>23512</v>
      </c>
      <c r="E415" s="6" t="str">
        <f>+VLOOKUP(D415,[1]Congest!$A$1:$C$65536,2,FALSE)</f>
        <v>ARTHUR_KILL_2</v>
      </c>
      <c r="F415" s="6" t="str">
        <f>+VLOOKUP(D415,[1]Congest!$A$1:$C$65536,3,FALSE)</f>
        <v>N.Y.C.</v>
      </c>
      <c r="G415" s="5">
        <v>15</v>
      </c>
      <c r="I415" s="6">
        <v>16.649999999999999</v>
      </c>
      <c r="L415" s="6">
        <f t="shared" si="16"/>
        <v>701.46000000000095</v>
      </c>
      <c r="M415" s="6">
        <f>+VLOOKUP($A415,[1]Congest!$A$1:$O$65536,10,FALSE)-+VLOOKUP($D415,[1]Congest!$A$1:$O$65536,10,FALSE)</f>
        <v>38.770000000000437</v>
      </c>
      <c r="N415" s="6">
        <f>+VLOOKUP($A415,[1]Congest!$A$1:$O$65536,11,FALSE)-+VLOOKUP($D415,[1]Congest!$A$1:$O$65536,11,FALSE)</f>
        <v>0</v>
      </c>
      <c r="O415" s="6">
        <f>+VLOOKUP($A415,[1]Congest!$A$1:$O$65536,12,FALSE)-+VLOOKUP($D415,[1]Congest!$A$1:$O$65536,12,FALSE)</f>
        <v>45.770000000000437</v>
      </c>
      <c r="P415" s="6">
        <f>+VLOOKUP($A415,[1]Congest!$A$1:$O$65536,13,FALSE)-+VLOOKUP($D415,[1]Congest!$A$1:$O$65536,13,FALSE)</f>
        <v>616.92000000000007</v>
      </c>
      <c r="Q415" s="6">
        <f>+VLOOKUP($A415,[1]Congest!$A$1:$O$65536,14,FALSE)-+VLOOKUP($D415,[1]Congest!$A$1:$O$65536,14,FALSE)</f>
        <v>0</v>
      </c>
      <c r="R415" s="6">
        <f>+VLOOKUP($A415,[1]Congest!$A$1:$O$65536,15,FALSE)-+VLOOKUP($D415,[1]Congest!$A$1:$O$65536,15,FALSE)</f>
        <v>0</v>
      </c>
    </row>
    <row r="416" spans="1:18" x14ac:dyDescent="0.2">
      <c r="A416" s="5">
        <v>23518</v>
      </c>
      <c r="B416" s="6" t="str">
        <f>+VLOOKUP(A416,[1]Congest!$A$1:$C$65536,2,FALSE)</f>
        <v>ASTORIA___5</v>
      </c>
      <c r="C416" s="6" t="str">
        <f>+VLOOKUP(A416,[1]Congest!$A$1:$C$65536,3,FALSE)</f>
        <v>N.Y.C.</v>
      </c>
      <c r="D416" s="5">
        <v>23512</v>
      </c>
      <c r="E416" s="6" t="str">
        <f>+VLOOKUP(D416,[1]Congest!$A$1:$C$65536,2,FALSE)</f>
        <v>ARTHUR_KILL_2</v>
      </c>
      <c r="F416" s="6" t="str">
        <f>+VLOOKUP(D416,[1]Congest!$A$1:$C$65536,3,FALSE)</f>
        <v>N.Y.C.</v>
      </c>
      <c r="G416" s="5">
        <v>15</v>
      </c>
      <c r="I416" s="6">
        <v>137.93</v>
      </c>
      <c r="L416" s="6">
        <f t="shared" si="16"/>
        <v>1463.2900000000009</v>
      </c>
      <c r="M416" s="6">
        <f>+VLOOKUP($A416,[1]Congest!$A$1:$O$65536,10,FALSE)-+VLOOKUP($D416,[1]Congest!$A$1:$O$65536,10,FALSE)</f>
        <v>38.770000000000437</v>
      </c>
      <c r="N416" s="6">
        <f>+VLOOKUP($A416,[1]Congest!$A$1:$O$65536,11,FALSE)-+VLOOKUP($D416,[1]Congest!$A$1:$O$65536,11,FALSE)</f>
        <v>699.89999999999964</v>
      </c>
      <c r="O416" s="6">
        <f>+VLOOKUP($A416,[1]Congest!$A$1:$O$65536,12,FALSE)-+VLOOKUP($D416,[1]Congest!$A$1:$O$65536,12,FALSE)</f>
        <v>52.770000000000437</v>
      </c>
      <c r="P416" s="6">
        <f>+VLOOKUP($A416,[1]Congest!$A$1:$O$65536,13,FALSE)-+VLOOKUP($D416,[1]Congest!$A$1:$O$65536,13,FALSE)</f>
        <v>616.92000000000007</v>
      </c>
      <c r="Q416" s="6">
        <f>+VLOOKUP($A416,[1]Congest!$A$1:$O$65536,14,FALSE)-+VLOOKUP($D416,[1]Congest!$A$1:$O$65536,14,FALSE)</f>
        <v>54.930000000000291</v>
      </c>
      <c r="R416" s="6">
        <f>+VLOOKUP($A416,[1]Congest!$A$1:$O$65536,15,FALSE)-+VLOOKUP($D416,[1]Congest!$A$1:$O$65536,15,FALSE)</f>
        <v>0</v>
      </c>
    </row>
    <row r="417" spans="1:18" x14ac:dyDescent="0.2">
      <c r="A417" s="5">
        <v>23518</v>
      </c>
      <c r="B417" s="6" t="str">
        <f>+VLOOKUP(A417,[1]Congest!$A$1:$C$65536,2,FALSE)</f>
        <v>ASTORIA___5</v>
      </c>
      <c r="C417" s="6" t="str">
        <f>+VLOOKUP(A417,[1]Congest!$A$1:$C$65536,3,FALSE)</f>
        <v>N.Y.C.</v>
      </c>
      <c r="D417" s="5">
        <v>23534</v>
      </c>
      <c r="E417" s="6" t="str">
        <f>+VLOOKUP(D417,[1]Congest!$A$1:$C$65536,2,FALSE)</f>
        <v>RAVENSWOOD___2</v>
      </c>
      <c r="F417" s="6" t="str">
        <f>+VLOOKUP(D417,[1]Congest!$A$1:$C$65536,3,FALSE)</f>
        <v>N.Y.C.</v>
      </c>
      <c r="G417" s="5">
        <v>2</v>
      </c>
      <c r="I417" s="6">
        <v>170</v>
      </c>
      <c r="L417" s="6">
        <f t="shared" si="16"/>
        <v>1488.5500000000006</v>
      </c>
      <c r="M417" s="6">
        <f>+VLOOKUP($A417,[1]Congest!$A$1:$O$65536,10,FALSE)-+VLOOKUP($D417,[1]Congest!$A$1:$O$65536,10,FALSE)</f>
        <v>64.0300000000002</v>
      </c>
      <c r="N417" s="6">
        <f>+VLOOKUP($A417,[1]Congest!$A$1:$O$65536,11,FALSE)-+VLOOKUP($D417,[1]Congest!$A$1:$O$65536,11,FALSE)</f>
        <v>699.89999999999964</v>
      </c>
      <c r="O417" s="6">
        <f>+VLOOKUP($A417,[1]Congest!$A$1:$O$65536,12,FALSE)-+VLOOKUP($D417,[1]Congest!$A$1:$O$65536,12,FALSE)</f>
        <v>52.770000000000437</v>
      </c>
      <c r="P417" s="6">
        <f>+VLOOKUP($A417,[1]Congest!$A$1:$O$65536,13,FALSE)-+VLOOKUP($D417,[1]Congest!$A$1:$O$65536,13,FALSE)</f>
        <v>616.92000000000007</v>
      </c>
      <c r="Q417" s="6">
        <f>+VLOOKUP($A417,[1]Congest!$A$1:$O$65536,14,FALSE)-+VLOOKUP($D417,[1]Congest!$A$1:$O$65536,14,FALSE)</f>
        <v>54.930000000000291</v>
      </c>
      <c r="R417" s="6">
        <f>+VLOOKUP($A417,[1]Congest!$A$1:$O$65536,15,FALSE)-+VLOOKUP($D417,[1]Congest!$A$1:$O$65536,15,FALSE)</f>
        <v>0</v>
      </c>
    </row>
    <row r="418" spans="1:18" x14ac:dyDescent="0.2">
      <c r="A418" s="5">
        <v>23526</v>
      </c>
      <c r="B418" s="6" t="str">
        <f>+VLOOKUP(A418,[1]Congest!$A$1:$C$65536,2,FALSE)</f>
        <v>BOWLINE___1</v>
      </c>
      <c r="C418" s="6" t="str">
        <f>+VLOOKUP(A418,[1]Congest!$A$1:$C$65536,3,FALSE)</f>
        <v>HUD VL</v>
      </c>
      <c r="D418" s="5">
        <v>23587</v>
      </c>
      <c r="E418" s="6" t="str">
        <f>+VLOOKUP(D418,[1]Congest!$A$1:$C$65536,2,FALSE)</f>
        <v>ROSETON___1</v>
      </c>
      <c r="F418" s="6" t="str">
        <f>+VLOOKUP(D418,[1]Congest!$A$1:$C$65536,3,FALSE)</f>
        <v>HUD VL</v>
      </c>
      <c r="G418" s="5">
        <v>75</v>
      </c>
      <c r="I418" s="6">
        <v>-0.28999999999999998</v>
      </c>
      <c r="L418" s="6">
        <f t="shared" si="16"/>
        <v>1564.8199999999993</v>
      </c>
      <c r="M418" s="6">
        <f>+VLOOKUP($A418,[1]Congest!$A$1:$O$65536,10,FALSE)-+VLOOKUP($D418,[1]Congest!$A$1:$O$65536,10,FALSE)</f>
        <v>19.75</v>
      </c>
      <c r="N418" s="6">
        <f>+VLOOKUP($A418,[1]Congest!$A$1:$O$65536,11,FALSE)-+VLOOKUP($D418,[1]Congest!$A$1:$O$65536,11,FALSE)</f>
        <v>317.98999999999995</v>
      </c>
      <c r="O418" s="6">
        <f>+VLOOKUP($A418,[1]Congest!$A$1:$O$65536,12,FALSE)-+VLOOKUP($D418,[1]Congest!$A$1:$O$65536,12,FALSE)</f>
        <v>37.140000000001237</v>
      </c>
      <c r="P418" s="6">
        <f>+VLOOKUP($A418,[1]Congest!$A$1:$O$65536,13,FALSE)-+VLOOKUP($D418,[1]Congest!$A$1:$O$65536,13,FALSE)</f>
        <v>-18.240000000000691</v>
      </c>
      <c r="Q418" s="6">
        <f>+VLOOKUP($A418,[1]Congest!$A$1:$O$65536,14,FALSE)-+VLOOKUP($D418,[1]Congest!$A$1:$O$65536,14,FALSE)</f>
        <v>927.08999999999878</v>
      </c>
      <c r="R418" s="6">
        <f>+VLOOKUP($A418,[1]Congest!$A$1:$O$65536,15,FALSE)-+VLOOKUP($D418,[1]Congest!$A$1:$O$65536,15,FALSE)</f>
        <v>281.08999999999992</v>
      </c>
    </row>
    <row r="419" spans="1:18" x14ac:dyDescent="0.2">
      <c r="A419" s="5">
        <v>23526</v>
      </c>
      <c r="B419" s="6" t="str">
        <f>+VLOOKUP(A419,[1]Congest!$A$1:$C$65536,2,FALSE)</f>
        <v>BOWLINE___1</v>
      </c>
      <c r="C419" s="6" t="str">
        <f>+VLOOKUP(A419,[1]Congest!$A$1:$C$65536,3,FALSE)</f>
        <v>HUD VL</v>
      </c>
      <c r="D419" s="5">
        <v>23588</v>
      </c>
      <c r="E419" s="6" t="str">
        <f>+VLOOKUP(D419,[1]Congest!$A$1:$C$65536,2,FALSE)</f>
        <v>ROSETON___2</v>
      </c>
      <c r="F419" s="6" t="str">
        <f>+VLOOKUP(D419,[1]Congest!$A$1:$C$65536,3,FALSE)</f>
        <v>HUD VL</v>
      </c>
      <c r="G419" s="5">
        <v>35</v>
      </c>
      <c r="I419" s="6">
        <v>-9.7799999999999994</v>
      </c>
      <c r="L419" s="6">
        <f t="shared" si="16"/>
        <v>1564.8199999999993</v>
      </c>
      <c r="M419" s="6">
        <f>+VLOOKUP($A419,[1]Congest!$A$1:$O$65536,10,FALSE)-+VLOOKUP($D419,[1]Congest!$A$1:$O$65536,10,FALSE)</f>
        <v>19.75</v>
      </c>
      <c r="N419" s="6">
        <f>+VLOOKUP($A419,[1]Congest!$A$1:$O$65536,11,FALSE)-+VLOOKUP($D419,[1]Congest!$A$1:$O$65536,11,FALSE)</f>
        <v>317.98999999999995</v>
      </c>
      <c r="O419" s="6">
        <f>+VLOOKUP($A419,[1]Congest!$A$1:$O$65536,12,FALSE)-+VLOOKUP($D419,[1]Congest!$A$1:$O$65536,12,FALSE)</f>
        <v>37.140000000001237</v>
      </c>
      <c r="P419" s="6">
        <f>+VLOOKUP($A419,[1]Congest!$A$1:$O$65536,13,FALSE)-+VLOOKUP($D419,[1]Congest!$A$1:$O$65536,13,FALSE)</f>
        <v>-18.240000000000691</v>
      </c>
      <c r="Q419" s="6">
        <f>+VLOOKUP($A419,[1]Congest!$A$1:$O$65536,14,FALSE)-+VLOOKUP($D419,[1]Congest!$A$1:$O$65536,14,FALSE)</f>
        <v>927.08999999999878</v>
      </c>
      <c r="R419" s="6">
        <f>+VLOOKUP($A419,[1]Congest!$A$1:$O$65536,15,FALSE)-+VLOOKUP($D419,[1]Congest!$A$1:$O$65536,15,FALSE)</f>
        <v>281.08999999999992</v>
      </c>
    </row>
    <row r="420" spans="1:18" x14ac:dyDescent="0.2">
      <c r="A420" s="5">
        <v>23526</v>
      </c>
      <c r="B420" s="6" t="str">
        <f>+VLOOKUP(A420,[1]Congest!$A$1:$C$65536,2,FALSE)</f>
        <v>BOWLINE___1</v>
      </c>
      <c r="C420" s="6" t="str">
        <f>+VLOOKUP(A420,[1]Congest!$A$1:$C$65536,3,FALSE)</f>
        <v>HUD VL</v>
      </c>
      <c r="D420" s="5">
        <v>23592</v>
      </c>
      <c r="E420" s="6" t="str">
        <f>+VLOOKUP(D420,[1]Congest!$A$1:$C$65536,2,FALSE)</f>
        <v>DANSKAMMER___DIESEL</v>
      </c>
      <c r="F420" s="6" t="str">
        <f>+VLOOKUP(D420,[1]Congest!$A$1:$C$65536,3,FALSE)</f>
        <v>HUD VL</v>
      </c>
      <c r="G420" s="5">
        <v>46</v>
      </c>
      <c r="I420" s="6">
        <v>217.2</v>
      </c>
      <c r="L420" s="6">
        <f t="shared" si="16"/>
        <v>1630.0899999999997</v>
      </c>
      <c r="M420" s="6">
        <f>+VLOOKUP($A420,[1]Congest!$A$1:$O$65536,10,FALSE)-+VLOOKUP($D420,[1]Congest!$A$1:$O$65536,10,FALSE)</f>
        <v>94.3100000000004</v>
      </c>
      <c r="N420" s="6">
        <f>+VLOOKUP($A420,[1]Congest!$A$1:$O$65536,11,FALSE)-+VLOOKUP($D420,[1]Congest!$A$1:$O$65536,11,FALSE)</f>
        <v>330.84999999999997</v>
      </c>
      <c r="O420" s="6">
        <f>+VLOOKUP($A420,[1]Congest!$A$1:$O$65536,12,FALSE)-+VLOOKUP($D420,[1]Congest!$A$1:$O$65536,12,FALSE)</f>
        <v>115.69999999999982</v>
      </c>
      <c r="P420" s="6">
        <f>+VLOOKUP($A420,[1]Congest!$A$1:$O$65536,13,FALSE)-+VLOOKUP($D420,[1]Congest!$A$1:$O$65536,13,FALSE)</f>
        <v>39.929999999999609</v>
      </c>
      <c r="Q420" s="6">
        <f>+VLOOKUP($A420,[1]Congest!$A$1:$O$65536,14,FALSE)-+VLOOKUP($D420,[1]Congest!$A$1:$O$65536,14,FALSE)</f>
        <v>797.77</v>
      </c>
      <c r="R420" s="6">
        <f>+VLOOKUP($A420,[1]Congest!$A$1:$O$65536,15,FALSE)-+VLOOKUP($D420,[1]Congest!$A$1:$O$65536,15,FALSE)</f>
        <v>251.52999999999986</v>
      </c>
    </row>
    <row r="421" spans="1:18" x14ac:dyDescent="0.2">
      <c r="A421" s="5">
        <v>23530</v>
      </c>
      <c r="B421" s="6" t="str">
        <f>+VLOOKUP(A421,[1]Congest!$A$1:$C$65536,2,FALSE)</f>
        <v>INDIAN POINT___2</v>
      </c>
      <c r="C421" s="6" t="str">
        <f>+VLOOKUP(A421,[1]Congest!$A$1:$C$65536,3,FALSE)</f>
        <v>MILLWD</v>
      </c>
      <c r="D421" s="5">
        <v>23655</v>
      </c>
      <c r="E421" s="6" t="str">
        <f>+VLOOKUP(D421,[1]Congest!$A$1:$C$65536,2,FALSE)</f>
        <v>KENSICO____</v>
      </c>
      <c r="F421" s="6" t="str">
        <f>+VLOOKUP(D421,[1]Congest!$A$1:$C$65536,3,FALSE)</f>
        <v>DUNWOD</v>
      </c>
      <c r="G421" s="5">
        <v>7</v>
      </c>
      <c r="I421" s="6">
        <v>100</v>
      </c>
      <c r="L421" s="6">
        <f t="shared" si="16"/>
        <v>681.41999999999985</v>
      </c>
      <c r="M421" s="6">
        <f>+VLOOKUP($A421,[1]Congest!$A$1:$O$65536,10,FALSE)-+VLOOKUP($D421,[1]Congest!$A$1:$O$65536,10,FALSE)</f>
        <v>38.389999999999873</v>
      </c>
      <c r="N421" s="6">
        <f>+VLOOKUP($A421,[1]Congest!$A$1:$O$65536,11,FALSE)-+VLOOKUP($D421,[1]Congest!$A$1:$O$65536,11,FALSE)</f>
        <v>30.35000000000025</v>
      </c>
      <c r="O421" s="6">
        <f>+VLOOKUP($A421,[1]Congest!$A$1:$O$65536,12,FALSE)-+VLOOKUP($D421,[1]Congest!$A$1:$O$65536,12,FALSE)</f>
        <v>57.329999999999018</v>
      </c>
      <c r="P421" s="6">
        <f>+VLOOKUP($A421,[1]Congest!$A$1:$O$65536,13,FALSE)-+VLOOKUP($D421,[1]Congest!$A$1:$O$65536,13,FALSE)</f>
        <v>31.310000000000173</v>
      </c>
      <c r="Q421" s="6">
        <f>+VLOOKUP($A421,[1]Congest!$A$1:$O$65536,14,FALSE)-+VLOOKUP($D421,[1]Congest!$A$1:$O$65536,14,FALSE)</f>
        <v>302.36000000000058</v>
      </c>
      <c r="R421" s="6">
        <f>+VLOOKUP($A421,[1]Congest!$A$1:$O$65536,15,FALSE)-+VLOOKUP($D421,[1]Congest!$A$1:$O$65536,15,FALSE)</f>
        <v>221.67999999999995</v>
      </c>
    </row>
    <row r="422" spans="1:18" x14ac:dyDescent="0.2">
      <c r="A422" s="5">
        <v>23530</v>
      </c>
      <c r="B422" s="6" t="str">
        <f>+VLOOKUP(A422,[1]Congest!$A$1:$C$65536,2,FALSE)</f>
        <v>INDIAN POINT___2</v>
      </c>
      <c r="C422" s="6" t="str">
        <f>+VLOOKUP(A422,[1]Congest!$A$1:$C$65536,3,FALSE)</f>
        <v>MILLWD</v>
      </c>
      <c r="D422" s="5">
        <v>23687</v>
      </c>
      <c r="E422" s="6" t="str">
        <f>+VLOOKUP(D422,[1]Congest!$A$1:$C$65536,2,FALSE)</f>
        <v>INDIAN PT_GT_GRP</v>
      </c>
      <c r="F422" s="6" t="str">
        <f>+VLOOKUP(D422,[1]Congest!$A$1:$C$65536,3,FALSE)</f>
        <v>MILLWD</v>
      </c>
      <c r="G422" s="5">
        <v>25</v>
      </c>
      <c r="I422" s="6">
        <v>31.23</v>
      </c>
      <c r="L422" s="6">
        <f t="shared" si="16"/>
        <v>287.29999999999905</v>
      </c>
      <c r="M422" s="6">
        <f>+VLOOKUP($A422,[1]Congest!$A$1:$O$65536,10,FALSE)-+VLOOKUP($D422,[1]Congest!$A$1:$O$65536,10,FALSE)</f>
        <v>22.190000000000055</v>
      </c>
      <c r="N422" s="6">
        <f>+VLOOKUP($A422,[1]Congest!$A$1:$O$65536,11,FALSE)-+VLOOKUP($D422,[1]Congest!$A$1:$O$65536,11,FALSE)</f>
        <v>16.340000000000032</v>
      </c>
      <c r="O422" s="6">
        <f>+VLOOKUP($A422,[1]Congest!$A$1:$O$65536,12,FALSE)-+VLOOKUP($D422,[1]Congest!$A$1:$O$65536,12,FALSE)</f>
        <v>36.859999999999673</v>
      </c>
      <c r="P422" s="6">
        <f>+VLOOKUP($A422,[1]Congest!$A$1:$O$65536,13,FALSE)-+VLOOKUP($D422,[1]Congest!$A$1:$O$65536,13,FALSE)</f>
        <v>13.840000000000146</v>
      </c>
      <c r="Q422" s="6">
        <f>+VLOOKUP($A422,[1]Congest!$A$1:$O$65536,14,FALSE)-+VLOOKUP($D422,[1]Congest!$A$1:$O$65536,14,FALSE)</f>
        <v>151.31999999999925</v>
      </c>
      <c r="R422" s="6">
        <f>+VLOOKUP($A422,[1]Congest!$A$1:$O$65536,15,FALSE)-+VLOOKUP($D422,[1]Congest!$A$1:$O$65536,15,FALSE)</f>
        <v>46.749999999999886</v>
      </c>
    </row>
    <row r="423" spans="1:18" x14ac:dyDescent="0.2">
      <c r="A423" s="5">
        <v>23531</v>
      </c>
      <c r="B423" s="6" t="str">
        <f>+VLOOKUP(A423,[1]Congest!$A$1:$C$65536,2,FALSE)</f>
        <v>INDIAN POINT___3</v>
      </c>
      <c r="C423" s="6" t="str">
        <f>+VLOOKUP(A423,[1]Congest!$A$1:$C$65536,3,FALSE)</f>
        <v>MILLWD</v>
      </c>
      <c r="D423" s="5">
        <v>24138</v>
      </c>
      <c r="E423" s="6" t="str">
        <f>+VLOOKUP(D423,[1]Congest!$A$1:$C$65536,2,FALSE)</f>
        <v>59TH STREET_GT_1</v>
      </c>
      <c r="F423" s="6" t="str">
        <f>+VLOOKUP(D423,[1]Congest!$A$1:$C$65536,3,FALSE)</f>
        <v>N.Y.C.</v>
      </c>
      <c r="G423" s="5">
        <v>20</v>
      </c>
      <c r="I423" s="6">
        <v>5195</v>
      </c>
      <c r="L423" s="6">
        <f t="shared" si="16"/>
        <v>10881.43</v>
      </c>
      <c r="M423" s="6">
        <f>+VLOOKUP($A423,[1]Congest!$A$1:$O$65536,10,FALSE)-+VLOOKUP($D423,[1]Congest!$A$1:$O$65536,10,FALSE)</f>
        <v>87.860000000000582</v>
      </c>
      <c r="N423" s="6">
        <f>+VLOOKUP($A423,[1]Congest!$A$1:$O$65536,11,FALSE)-+VLOOKUP($D423,[1]Congest!$A$1:$O$65536,11,FALSE)</f>
        <v>1337.2</v>
      </c>
      <c r="O423" s="6">
        <f>+VLOOKUP($A423,[1]Congest!$A$1:$O$65536,12,FALSE)-+VLOOKUP($D423,[1]Congest!$A$1:$O$65536,12,FALSE)</f>
        <v>1230.1100000000001</v>
      </c>
      <c r="P423" s="6">
        <f>+VLOOKUP($A423,[1]Congest!$A$1:$O$65536,13,FALSE)-+VLOOKUP($D423,[1]Congest!$A$1:$O$65536,13,FALSE)</f>
        <v>653.63000000000011</v>
      </c>
      <c r="Q423" s="6">
        <f>+VLOOKUP($A423,[1]Congest!$A$1:$O$65536,14,FALSE)-+VLOOKUP($D423,[1]Congest!$A$1:$O$65536,14,FALSE)</f>
        <v>3378.8399999999997</v>
      </c>
      <c r="R423" s="6">
        <f>+VLOOKUP($A423,[1]Congest!$A$1:$O$65536,15,FALSE)-+VLOOKUP($D423,[1]Congest!$A$1:$O$65536,15,FALSE)</f>
        <v>4193.79</v>
      </c>
    </row>
    <row r="424" spans="1:18" x14ac:dyDescent="0.2">
      <c r="A424" s="5">
        <v>23535</v>
      </c>
      <c r="B424" s="6" t="str">
        <f>+VLOOKUP(A424,[1]Congest!$A$1:$C$65536,2,FALSE)</f>
        <v>RAVENSWOOD___3</v>
      </c>
      <c r="C424" s="6" t="str">
        <f>+VLOOKUP(A424,[1]Congest!$A$1:$C$65536,3,FALSE)</f>
        <v>N.Y.C.</v>
      </c>
      <c r="D424" s="5">
        <v>23519</v>
      </c>
      <c r="E424" s="6" t="str">
        <f>+VLOOKUP(D424,[1]Congest!$A$1:$C$65536,2,FALSE)</f>
        <v>POLETTI____</v>
      </c>
      <c r="F424" s="6" t="str">
        <f>+VLOOKUP(D424,[1]Congest!$A$1:$C$65536,3,FALSE)</f>
        <v>N.Y.C.</v>
      </c>
      <c r="G424" s="5">
        <v>50</v>
      </c>
      <c r="I424" s="6">
        <v>-1072.58</v>
      </c>
      <c r="L424" s="6">
        <f t="shared" si="16"/>
        <v>2287.1999999999989</v>
      </c>
      <c r="M424" s="6">
        <f>+VLOOKUP($A424,[1]Congest!$A$1:$O$65536,10,FALSE)-+VLOOKUP($D424,[1]Congest!$A$1:$O$65536,10,FALSE)</f>
        <v>3.7900000000004184</v>
      </c>
      <c r="N424" s="6">
        <f>+VLOOKUP($A424,[1]Congest!$A$1:$O$65536,11,FALSE)-+VLOOKUP($D424,[1]Congest!$A$1:$O$65536,11,FALSE)</f>
        <v>60.700000000000045</v>
      </c>
      <c r="O424" s="6">
        <f>+VLOOKUP($A424,[1]Congest!$A$1:$O$65536,12,FALSE)-+VLOOKUP($D424,[1]Congest!$A$1:$O$65536,12,FALSE)</f>
        <v>1289.5700000000002</v>
      </c>
      <c r="P424" s="6">
        <f>+VLOOKUP($A424,[1]Congest!$A$1:$O$65536,13,FALSE)-+VLOOKUP($D424,[1]Congest!$A$1:$O$65536,13,FALSE)</f>
        <v>-75.590000000000146</v>
      </c>
      <c r="Q424" s="6">
        <f>+VLOOKUP($A424,[1]Congest!$A$1:$O$65536,14,FALSE)-+VLOOKUP($D424,[1]Congest!$A$1:$O$65536,14,FALSE)</f>
        <v>85.699999999997999</v>
      </c>
      <c r="R424" s="6">
        <f>+VLOOKUP($A424,[1]Congest!$A$1:$O$65536,15,FALSE)-+VLOOKUP($D424,[1]Congest!$A$1:$O$65536,15,FALSE)</f>
        <v>923.03000000000065</v>
      </c>
    </row>
    <row r="425" spans="1:18" x14ac:dyDescent="0.2">
      <c r="A425" s="5">
        <v>23535</v>
      </c>
      <c r="B425" s="6" t="str">
        <f>+VLOOKUP(A425,[1]Congest!$A$1:$C$65536,2,FALSE)</f>
        <v>RAVENSWOOD___3</v>
      </c>
      <c r="C425" s="6" t="str">
        <f>+VLOOKUP(A425,[1]Congest!$A$1:$C$65536,3,FALSE)</f>
        <v>N.Y.C.</v>
      </c>
      <c r="D425" s="5">
        <v>23524</v>
      </c>
      <c r="E425" s="6" t="str">
        <f>+VLOOKUP(D425,[1]Congest!$A$1:$C$65536,2,FALSE)</f>
        <v>EAST RIVER___7</v>
      </c>
      <c r="F425" s="6" t="str">
        <f>+VLOOKUP(D425,[1]Congest!$A$1:$C$65536,3,FALSE)</f>
        <v>N.Y.C.</v>
      </c>
      <c r="G425" s="5">
        <v>18</v>
      </c>
      <c r="I425" s="6">
        <v>100</v>
      </c>
      <c r="L425" s="6">
        <f t="shared" si="16"/>
        <v>2300.2999999999984</v>
      </c>
      <c r="M425" s="6">
        <f>+VLOOKUP($A425,[1]Congest!$A$1:$O$65536,10,FALSE)-+VLOOKUP($D425,[1]Congest!$A$1:$O$65536,10,FALSE)</f>
        <v>3.7900000000004184</v>
      </c>
      <c r="N425" s="6">
        <f>+VLOOKUP($A425,[1]Congest!$A$1:$O$65536,11,FALSE)-+VLOOKUP($D425,[1]Congest!$A$1:$O$65536,11,FALSE)</f>
        <v>61.029999999999973</v>
      </c>
      <c r="O425" s="6">
        <f>+VLOOKUP($A425,[1]Congest!$A$1:$O$65536,12,FALSE)-+VLOOKUP($D425,[1]Congest!$A$1:$O$65536,12,FALSE)</f>
        <v>1289.1300000000006</v>
      </c>
      <c r="P425" s="6">
        <f>+VLOOKUP($A425,[1]Congest!$A$1:$O$65536,13,FALSE)-+VLOOKUP($D425,[1]Congest!$A$1:$O$65536,13,FALSE)</f>
        <v>-84.400000000000546</v>
      </c>
      <c r="Q425" s="6">
        <f>+VLOOKUP($A425,[1]Congest!$A$1:$O$65536,14,FALSE)-+VLOOKUP($D425,[1]Congest!$A$1:$O$65536,14,FALSE)</f>
        <v>85.699999999997999</v>
      </c>
      <c r="R425" s="6">
        <f>+VLOOKUP($A425,[1]Congest!$A$1:$O$65536,15,FALSE)-+VLOOKUP($D425,[1]Congest!$A$1:$O$65536,15,FALSE)</f>
        <v>945.05000000000018</v>
      </c>
    </row>
    <row r="426" spans="1:18" x14ac:dyDescent="0.2">
      <c r="A426" s="5">
        <v>23535</v>
      </c>
      <c r="B426" s="6" t="str">
        <f>+VLOOKUP(A426,[1]Congest!$A$1:$C$65536,2,FALSE)</f>
        <v>RAVENSWOOD___3</v>
      </c>
      <c r="C426" s="6" t="str">
        <f>+VLOOKUP(A426,[1]Congest!$A$1:$C$65536,3,FALSE)</f>
        <v>N.Y.C.</v>
      </c>
      <c r="D426" s="5">
        <v>23534</v>
      </c>
      <c r="E426" s="6" t="str">
        <f>+VLOOKUP(D426,[1]Congest!$A$1:$C$65536,2,FALSE)</f>
        <v>RAVENSWOOD___2</v>
      </c>
      <c r="F426" s="6" t="str">
        <f>+VLOOKUP(D426,[1]Congest!$A$1:$C$65536,3,FALSE)</f>
        <v>N.Y.C.</v>
      </c>
      <c r="G426" s="5">
        <v>3</v>
      </c>
      <c r="I426" s="6">
        <v>5043.6000000000004</v>
      </c>
      <c r="L426" s="6">
        <f t="shared" si="16"/>
        <v>11515.019999999999</v>
      </c>
      <c r="M426" s="6">
        <f>+VLOOKUP($A426,[1]Congest!$A$1:$O$65536,10,FALSE)-+VLOOKUP($D426,[1]Congest!$A$1:$O$65536,10,FALSE)</f>
        <v>619.09000000000015</v>
      </c>
      <c r="N426" s="6">
        <f>+VLOOKUP($A426,[1]Congest!$A$1:$O$65536,11,FALSE)-+VLOOKUP($D426,[1]Congest!$A$1:$O$65536,11,FALSE)</f>
        <v>5348.28</v>
      </c>
      <c r="O426" s="6">
        <f>+VLOOKUP($A426,[1]Congest!$A$1:$O$65536,12,FALSE)-+VLOOKUP($D426,[1]Congest!$A$1:$O$65536,12,FALSE)</f>
        <v>1063.1199999999999</v>
      </c>
      <c r="P426" s="6">
        <f>+VLOOKUP($A426,[1]Congest!$A$1:$O$65536,13,FALSE)-+VLOOKUP($D426,[1]Congest!$A$1:$O$65536,13,FALSE)</f>
        <v>2870.18</v>
      </c>
      <c r="Q426" s="6">
        <f>+VLOOKUP($A426,[1]Congest!$A$1:$O$65536,14,FALSE)-+VLOOKUP($D426,[1]Congest!$A$1:$O$65536,14,FALSE)</f>
        <v>155.21999999999844</v>
      </c>
      <c r="R426" s="6">
        <f>+VLOOKUP($A426,[1]Congest!$A$1:$O$65536,15,FALSE)-+VLOOKUP($D426,[1]Congest!$A$1:$O$65536,15,FALSE)</f>
        <v>1459.1299999999992</v>
      </c>
    </row>
    <row r="427" spans="1:18" x14ac:dyDescent="0.2">
      <c r="A427" s="5">
        <v>23535</v>
      </c>
      <c r="B427" s="6" t="str">
        <f>+VLOOKUP(A427,[1]Congest!$A$1:$C$65536,2,FALSE)</f>
        <v>RAVENSWOOD___3</v>
      </c>
      <c r="C427" s="6" t="str">
        <f>+VLOOKUP(A427,[1]Congest!$A$1:$C$65536,3,FALSE)</f>
        <v>N.Y.C.</v>
      </c>
      <c r="D427" s="5">
        <v>23540</v>
      </c>
      <c r="E427" s="6" t="str">
        <f>+VLOOKUP(D427,[1]Congest!$A$1:$C$65536,2,FALSE)</f>
        <v>HUDSON AVE_GT_4</v>
      </c>
      <c r="F427" s="6" t="str">
        <f>+VLOOKUP(D427,[1]Congest!$A$1:$C$65536,3,FALSE)</f>
        <v>N.Y.C.</v>
      </c>
      <c r="G427" s="5">
        <v>30</v>
      </c>
      <c r="I427" s="6">
        <v>-1028.68</v>
      </c>
      <c r="L427" s="6">
        <f t="shared" si="16"/>
        <v>1091.1499999999971</v>
      </c>
      <c r="M427" s="6">
        <f>+VLOOKUP($A427,[1]Congest!$A$1:$O$65536,10,FALSE)-+VLOOKUP($D427,[1]Congest!$A$1:$O$65536,10,FALSE)</f>
        <v>3.8400000000001455</v>
      </c>
      <c r="N427" s="6">
        <f>+VLOOKUP($A427,[1]Congest!$A$1:$O$65536,11,FALSE)-+VLOOKUP($D427,[1]Congest!$A$1:$O$65536,11,FALSE)</f>
        <v>60.870000000000118</v>
      </c>
      <c r="O427" s="6">
        <f>+VLOOKUP($A427,[1]Congest!$A$1:$O$65536,12,FALSE)-+VLOOKUP($D427,[1]Congest!$A$1:$O$65536,12,FALSE)</f>
        <v>1290.2200000000007</v>
      </c>
      <c r="P427" s="6">
        <f>+VLOOKUP($A427,[1]Congest!$A$1:$O$65536,13,FALSE)-+VLOOKUP($D427,[1]Congest!$A$1:$O$65536,13,FALSE)</f>
        <v>-75.110000000000127</v>
      </c>
      <c r="Q427" s="6">
        <f>+VLOOKUP($A427,[1]Congest!$A$1:$O$65536,14,FALSE)-+VLOOKUP($D427,[1]Congest!$A$1:$O$65536,14,FALSE)</f>
        <v>83.919999999997344</v>
      </c>
      <c r="R427" s="6">
        <f>+VLOOKUP($A427,[1]Congest!$A$1:$O$65536,15,FALSE)-+VLOOKUP($D427,[1]Congest!$A$1:$O$65536,15,FALSE)</f>
        <v>-272.59000000000106</v>
      </c>
    </row>
    <row r="428" spans="1:18" x14ac:dyDescent="0.2">
      <c r="A428" s="5">
        <v>23535</v>
      </c>
      <c r="B428" s="6" t="str">
        <f>+VLOOKUP(A428,[1]Congest!$A$1:$C$65536,2,FALSE)</f>
        <v>RAVENSWOOD___3</v>
      </c>
      <c r="C428" s="6" t="str">
        <f>+VLOOKUP(A428,[1]Congest!$A$1:$C$65536,3,FALSE)</f>
        <v>N.Y.C.</v>
      </c>
      <c r="D428" s="5">
        <v>23786</v>
      </c>
      <c r="E428" s="6" t="str">
        <f>+VLOOKUP(D428,[1]Congest!$A$1:$C$65536,2,FALSE)</f>
        <v>LINDEN COGEN____</v>
      </c>
      <c r="F428" s="6" t="str">
        <f>+VLOOKUP(D428,[1]Congest!$A$1:$C$65536,3,FALSE)</f>
        <v>N.Y.C.</v>
      </c>
      <c r="G428" s="5">
        <v>40</v>
      </c>
      <c r="I428" s="6">
        <v>-1241.17</v>
      </c>
      <c r="L428" s="6">
        <f t="shared" si="16"/>
        <v>1648.1899999999971</v>
      </c>
      <c r="M428" s="6">
        <f>+VLOOKUP($A428,[1]Congest!$A$1:$O$65536,10,FALSE)-+VLOOKUP($D428,[1]Congest!$A$1:$O$65536,10,FALSE)</f>
        <v>3.8400000000001455</v>
      </c>
      <c r="N428" s="6">
        <f>+VLOOKUP($A428,[1]Congest!$A$1:$O$65536,11,FALSE)-+VLOOKUP($D428,[1]Congest!$A$1:$O$65536,11,FALSE)</f>
        <v>60.870000000000118</v>
      </c>
      <c r="O428" s="6">
        <f>+VLOOKUP($A428,[1]Congest!$A$1:$O$65536,12,FALSE)-+VLOOKUP($D428,[1]Congest!$A$1:$O$65536,12,FALSE)</f>
        <v>1290.2200000000007</v>
      </c>
      <c r="P428" s="6">
        <f>+VLOOKUP($A428,[1]Congest!$A$1:$O$65536,13,FALSE)-+VLOOKUP($D428,[1]Congest!$A$1:$O$65536,13,FALSE)</f>
        <v>-79.790000000000418</v>
      </c>
      <c r="Q428" s="6">
        <f>+VLOOKUP($A428,[1]Congest!$A$1:$O$65536,14,FALSE)-+VLOOKUP($D428,[1]Congest!$A$1:$O$65536,14,FALSE)</f>
        <v>83.919999999997344</v>
      </c>
      <c r="R428" s="6">
        <f>+VLOOKUP($A428,[1]Congest!$A$1:$O$65536,15,FALSE)-+VLOOKUP($D428,[1]Congest!$A$1:$O$65536,15,FALSE)</f>
        <v>289.1299999999992</v>
      </c>
    </row>
    <row r="429" spans="1:18" x14ac:dyDescent="0.2">
      <c r="A429" s="5">
        <v>23535</v>
      </c>
      <c r="B429" s="6" t="str">
        <f>+VLOOKUP(A429,[1]Congest!$A$1:$C$65536,2,FALSE)</f>
        <v>RAVENSWOOD___3</v>
      </c>
      <c r="C429" s="6" t="str">
        <f>+VLOOKUP(A429,[1]Congest!$A$1:$C$65536,3,FALSE)</f>
        <v>N.Y.C.</v>
      </c>
      <c r="D429" s="5">
        <v>61761</v>
      </c>
      <c r="E429" s="6" t="str">
        <f>+VLOOKUP(D429,[1]Congest!$A$1:$C$65536,2,FALSE)</f>
        <v>N.Y.C.</v>
      </c>
      <c r="F429" s="6" t="str">
        <f>+VLOOKUP(D429,[1]Congest!$A$1:$C$65536,3,FALSE)</f>
        <v>N.Y.C.</v>
      </c>
      <c r="G429" s="5">
        <v>10</v>
      </c>
      <c r="I429" s="6">
        <v>1086</v>
      </c>
      <c r="L429" s="6">
        <f t="shared" si="16"/>
        <v>4379.6499999999978</v>
      </c>
      <c r="M429" s="6">
        <f>+VLOOKUP($A429,[1]Congest!$A$1:$O$65536,10,FALSE)-+VLOOKUP($D429,[1]Congest!$A$1:$O$65536,10,FALSE)</f>
        <v>224.3100000000004</v>
      </c>
      <c r="N429" s="6">
        <f>+VLOOKUP($A429,[1]Congest!$A$1:$O$65536,11,FALSE)-+VLOOKUP($D429,[1]Congest!$A$1:$O$65536,11,FALSE)</f>
        <v>1943.2199999999998</v>
      </c>
      <c r="O429" s="6">
        <f>+VLOOKUP($A429,[1]Congest!$A$1:$O$65536,12,FALSE)-+VLOOKUP($D429,[1]Congest!$A$1:$O$65536,12,FALSE)</f>
        <v>558.91999999999962</v>
      </c>
      <c r="P429" s="6">
        <f>+VLOOKUP($A429,[1]Congest!$A$1:$O$65536,13,FALSE)-+VLOOKUP($D429,[1]Congest!$A$1:$O$65536,13,FALSE)</f>
        <v>1013.4599999999991</v>
      </c>
      <c r="Q429" s="6">
        <f>+VLOOKUP($A429,[1]Congest!$A$1:$O$65536,14,FALSE)-+VLOOKUP($D429,[1]Congest!$A$1:$O$65536,14,FALSE)</f>
        <v>69.31999999999789</v>
      </c>
      <c r="R429" s="6">
        <f>+VLOOKUP($A429,[1]Congest!$A$1:$O$65536,15,FALSE)-+VLOOKUP($D429,[1]Congest!$A$1:$O$65536,15,FALSE)</f>
        <v>570.42000000000098</v>
      </c>
    </row>
    <row r="430" spans="1:18" x14ac:dyDescent="0.2">
      <c r="A430" s="5">
        <v>23540</v>
      </c>
      <c r="B430" s="6" t="str">
        <f>+VLOOKUP(A430,[1]Congest!$A$1:$C$65536,2,FALSE)</f>
        <v>HUDSON AVE_GT_4</v>
      </c>
      <c r="C430" s="6" t="str">
        <f>+VLOOKUP(A430,[1]Congest!$A$1:$C$65536,3,FALSE)</f>
        <v>N.Y.C.</v>
      </c>
      <c r="D430" s="5">
        <v>23519</v>
      </c>
      <c r="E430" s="6" t="str">
        <f>+VLOOKUP(D430,[1]Congest!$A$1:$C$65536,2,FALSE)</f>
        <v>POLETTI____</v>
      </c>
      <c r="F430" s="6" t="str">
        <f>+VLOOKUP(D430,[1]Congest!$A$1:$C$65536,3,FALSE)</f>
        <v>N.Y.C.</v>
      </c>
      <c r="G430" s="5">
        <v>10</v>
      </c>
      <c r="I430" s="6">
        <v>-43.9</v>
      </c>
      <c r="L430" s="6">
        <f t="shared" si="16"/>
        <v>1196.050000000002</v>
      </c>
      <c r="M430" s="6">
        <f>+VLOOKUP($A430,[1]Congest!$A$1:$O$65536,10,FALSE)-+VLOOKUP($D430,[1]Congest!$A$1:$O$65536,10,FALSE)</f>
        <v>-4.9999999999727152E-2</v>
      </c>
      <c r="N430" s="6">
        <f>+VLOOKUP($A430,[1]Congest!$A$1:$O$65536,11,FALSE)-+VLOOKUP($D430,[1]Congest!$A$1:$O$65536,11,FALSE)</f>
        <v>-0.17000000000007276</v>
      </c>
      <c r="O430" s="6">
        <f>+VLOOKUP($A430,[1]Congest!$A$1:$O$65536,12,FALSE)-+VLOOKUP($D430,[1]Congest!$A$1:$O$65536,12,FALSE)</f>
        <v>-0.6500000000005457</v>
      </c>
      <c r="P430" s="6">
        <f>+VLOOKUP($A430,[1]Congest!$A$1:$O$65536,13,FALSE)-+VLOOKUP($D430,[1]Congest!$A$1:$O$65536,13,FALSE)</f>
        <v>-0.48000000000001819</v>
      </c>
      <c r="Q430" s="6">
        <f>+VLOOKUP($A430,[1]Congest!$A$1:$O$65536,14,FALSE)-+VLOOKUP($D430,[1]Congest!$A$1:$O$65536,14,FALSE)</f>
        <v>1.7800000000006548</v>
      </c>
      <c r="R430" s="6">
        <f>+VLOOKUP($A430,[1]Congest!$A$1:$O$65536,15,FALSE)-+VLOOKUP($D430,[1]Congest!$A$1:$O$65536,15,FALSE)</f>
        <v>1195.6200000000017</v>
      </c>
    </row>
    <row r="431" spans="1:18" x14ac:dyDescent="0.2">
      <c r="A431" s="5">
        <v>23541</v>
      </c>
      <c r="B431" s="6" t="str">
        <f>+VLOOKUP(A431,[1]Congest!$A$1:$C$65536,2,FALSE)</f>
        <v>KIAC_JFK_AIRPORT</v>
      </c>
      <c r="C431" s="6" t="str">
        <f>+VLOOKUP(A431,[1]Congest!$A$1:$C$65536,3,FALSE)</f>
        <v>N.Y.C.</v>
      </c>
      <c r="D431" s="5">
        <v>24138</v>
      </c>
      <c r="E431" s="6" t="str">
        <f>+VLOOKUP(D431,[1]Congest!$A$1:$C$65536,2,FALSE)</f>
        <v>59TH STREET_GT_1</v>
      </c>
      <c r="F431" s="6" t="str">
        <f>+VLOOKUP(D431,[1]Congest!$A$1:$C$65536,3,FALSE)</f>
        <v>N.Y.C.</v>
      </c>
      <c r="G431" s="5">
        <v>10</v>
      </c>
      <c r="I431" s="6">
        <v>-2482.14</v>
      </c>
      <c r="L431" s="6">
        <f t="shared" si="16"/>
        <v>85.989999999999554</v>
      </c>
      <c r="M431" s="6">
        <f>+VLOOKUP($A431,[1]Congest!$A$1:$O$65536,10,FALSE)-+VLOOKUP($D431,[1]Congest!$A$1:$O$65536,10,FALSE)</f>
        <v>4.080000000000382</v>
      </c>
      <c r="N431" s="6">
        <f>+VLOOKUP($A431,[1]Congest!$A$1:$O$65536,11,FALSE)-+VLOOKUP($D431,[1]Congest!$A$1:$O$65536,11,FALSE)</f>
        <v>66.729999999999791</v>
      </c>
      <c r="O431" s="6">
        <f>+VLOOKUP($A431,[1]Congest!$A$1:$O$65536,12,FALSE)-+VLOOKUP($D431,[1]Congest!$A$1:$O$65536,12,FALSE)</f>
        <v>0</v>
      </c>
      <c r="P431" s="6">
        <f>+VLOOKUP($A431,[1]Congest!$A$1:$O$65536,13,FALSE)-+VLOOKUP($D431,[1]Congest!$A$1:$O$65536,13,FALSE)</f>
        <v>0</v>
      </c>
      <c r="Q431" s="6">
        <f>+VLOOKUP($A431,[1]Congest!$A$1:$O$65536,14,FALSE)-+VLOOKUP($D431,[1]Congest!$A$1:$O$65536,14,FALSE)</f>
        <v>0</v>
      </c>
      <c r="R431" s="6">
        <f>+VLOOKUP($A431,[1]Congest!$A$1:$O$65536,15,FALSE)-+VLOOKUP($D431,[1]Congest!$A$1:$O$65536,15,FALSE)</f>
        <v>15.179999999999382</v>
      </c>
    </row>
    <row r="432" spans="1:18" x14ac:dyDescent="0.2">
      <c r="A432" s="5">
        <v>23541</v>
      </c>
      <c r="B432" s="6" t="str">
        <f>+VLOOKUP(A432,[1]Congest!$A$1:$C$65536,2,FALSE)</f>
        <v>KIAC_JFK_AIRPORT</v>
      </c>
      <c r="C432" s="6" t="str">
        <f>+VLOOKUP(A432,[1]Congest!$A$1:$C$65536,3,FALSE)</f>
        <v>N.Y.C.</v>
      </c>
      <c r="D432" s="5">
        <v>61761</v>
      </c>
      <c r="E432" s="6" t="str">
        <f>+VLOOKUP(D432,[1]Congest!$A$1:$C$65536,2,FALSE)</f>
        <v>N.Y.C.</v>
      </c>
      <c r="F432" s="6" t="str">
        <f>+VLOOKUP(D432,[1]Congest!$A$1:$C$65536,3,FALSE)</f>
        <v>N.Y.C.</v>
      </c>
      <c r="G432" s="5">
        <v>11</v>
      </c>
      <c r="I432" s="6">
        <v>300</v>
      </c>
      <c r="L432" s="6">
        <f t="shared" si="16"/>
        <v>3303.68</v>
      </c>
      <c r="M432" s="6">
        <f>+VLOOKUP($A432,[1]Congest!$A$1:$O$65536,10,FALSE)-+VLOOKUP($D432,[1]Congest!$A$1:$O$65536,10,FALSE)</f>
        <v>220.47000000000025</v>
      </c>
      <c r="N432" s="6">
        <f>+VLOOKUP($A432,[1]Congest!$A$1:$O$65536,11,FALSE)-+VLOOKUP($D432,[1]Congest!$A$1:$O$65536,11,FALSE)</f>
        <v>1882.3499999999997</v>
      </c>
      <c r="O432" s="6">
        <f>+VLOOKUP($A432,[1]Congest!$A$1:$O$65536,12,FALSE)-+VLOOKUP($D432,[1]Congest!$A$1:$O$65536,12,FALSE)</f>
        <v>-731.30000000000109</v>
      </c>
      <c r="P432" s="6">
        <f>+VLOOKUP($A432,[1]Congest!$A$1:$O$65536,13,FALSE)-+VLOOKUP($D432,[1]Congest!$A$1:$O$65536,13,FALSE)</f>
        <v>1088.5699999999993</v>
      </c>
      <c r="Q432" s="6">
        <f>+VLOOKUP($A432,[1]Congest!$A$1:$O$65536,14,FALSE)-+VLOOKUP($D432,[1]Congest!$A$1:$O$65536,14,FALSE)</f>
        <v>-14.599999999999454</v>
      </c>
      <c r="R432" s="6">
        <f>+VLOOKUP($A432,[1]Congest!$A$1:$O$65536,15,FALSE)-+VLOOKUP($D432,[1]Congest!$A$1:$O$65536,15,FALSE)</f>
        <v>858.19000000000142</v>
      </c>
    </row>
    <row r="433" spans="1:18" x14ac:dyDescent="0.2">
      <c r="A433" s="5">
        <v>23575</v>
      </c>
      <c r="B433" s="6" t="str">
        <f>+VLOOKUP(A433,[1]Congest!$A$1:$C$65536,2,FALSE)</f>
        <v>NINE_MILE_1</v>
      </c>
      <c r="C433" s="6" t="str">
        <f>+VLOOKUP(A433,[1]Congest!$A$1:$C$65536,3,FALSE)</f>
        <v>CENTRL</v>
      </c>
      <c r="D433" s="5">
        <v>23606</v>
      </c>
      <c r="E433" s="6" t="str">
        <f>+VLOOKUP(D433,[1]Congest!$A$1:$C$65536,2,FALSE)</f>
        <v>OSWEGO___5</v>
      </c>
      <c r="F433" s="6" t="str">
        <f>+VLOOKUP(D433,[1]Congest!$A$1:$C$65536,3,FALSE)</f>
        <v>CENTRL</v>
      </c>
      <c r="G433" s="5">
        <v>20</v>
      </c>
      <c r="I433" s="6">
        <v>45.58</v>
      </c>
      <c r="L433" s="6">
        <f t="shared" si="16"/>
        <v>555.30000000000007</v>
      </c>
      <c r="M433" s="6">
        <f>+VLOOKUP($A433,[1]Congest!$A$1:$O$65536,10,FALSE)-+VLOOKUP($D433,[1]Congest!$A$1:$O$65536,10,FALSE)</f>
        <v>20.329999999999984</v>
      </c>
      <c r="N433" s="6">
        <f>+VLOOKUP($A433,[1]Congest!$A$1:$O$65536,11,FALSE)-+VLOOKUP($D433,[1]Congest!$A$1:$O$65536,11,FALSE)</f>
        <v>416.24</v>
      </c>
      <c r="O433" s="6">
        <f>+VLOOKUP($A433,[1]Congest!$A$1:$O$65536,12,FALSE)-+VLOOKUP($D433,[1]Congest!$A$1:$O$65536,12,FALSE)</f>
        <v>25.100000000000051</v>
      </c>
      <c r="P433" s="6">
        <f>+VLOOKUP($A433,[1]Congest!$A$1:$O$65536,13,FALSE)-+VLOOKUP($D433,[1]Congest!$A$1:$O$65536,13,FALSE)</f>
        <v>73.139999999999986</v>
      </c>
      <c r="Q433" s="6">
        <f>+VLOOKUP($A433,[1]Congest!$A$1:$O$65536,14,FALSE)-+VLOOKUP($D433,[1]Congest!$A$1:$O$65536,14,FALSE)</f>
        <v>17.27000000000001</v>
      </c>
      <c r="R433" s="6">
        <f>+VLOOKUP($A433,[1]Congest!$A$1:$O$65536,15,FALSE)-+VLOOKUP($D433,[1]Congest!$A$1:$O$65536,15,FALSE)</f>
        <v>3.2200000000000024</v>
      </c>
    </row>
    <row r="434" spans="1:18" x14ac:dyDescent="0.2">
      <c r="A434" s="5">
        <v>23575</v>
      </c>
      <c r="B434" s="6" t="str">
        <f>+VLOOKUP(A434,[1]Congest!$A$1:$C$65536,2,FALSE)</f>
        <v>NINE_MILE_1</v>
      </c>
      <c r="C434" s="6" t="str">
        <f>+VLOOKUP(A434,[1]Congest!$A$1:$C$65536,3,FALSE)</f>
        <v>CENTRL</v>
      </c>
      <c r="D434" s="5">
        <v>23791</v>
      </c>
      <c r="E434" s="6" t="str">
        <f>+VLOOKUP(D434,[1]Congest!$A$1:$C$65536,2,FALSE)</f>
        <v>NEG WEST_LEA_LOCKPORT</v>
      </c>
      <c r="F434" s="6" t="str">
        <f>+VLOOKUP(D434,[1]Congest!$A$1:$C$65536,3,FALSE)</f>
        <v>WEST</v>
      </c>
      <c r="G434" s="5">
        <v>15</v>
      </c>
      <c r="I434" s="6">
        <v>290.89</v>
      </c>
      <c r="L434" s="6">
        <f t="shared" si="16"/>
        <v>1247.8200000000002</v>
      </c>
      <c r="M434" s="6">
        <f>+VLOOKUP($A434,[1]Congest!$A$1:$O$65536,10,FALSE)-+VLOOKUP($D434,[1]Congest!$A$1:$O$65536,10,FALSE)</f>
        <v>179.97999999999996</v>
      </c>
      <c r="N434" s="6">
        <f>+VLOOKUP($A434,[1]Congest!$A$1:$O$65536,11,FALSE)-+VLOOKUP($D434,[1]Congest!$A$1:$O$65536,11,FALSE)</f>
        <v>454.14000000000004</v>
      </c>
      <c r="O434" s="6">
        <f>+VLOOKUP($A434,[1]Congest!$A$1:$O$65536,12,FALSE)-+VLOOKUP($D434,[1]Congest!$A$1:$O$65536,12,FALSE)</f>
        <v>225.21000000000006</v>
      </c>
      <c r="P434" s="6">
        <f>+VLOOKUP($A434,[1]Congest!$A$1:$O$65536,13,FALSE)-+VLOOKUP($D434,[1]Congest!$A$1:$O$65536,13,FALSE)</f>
        <v>170.04999999999995</v>
      </c>
      <c r="Q434" s="6">
        <f>+VLOOKUP($A434,[1]Congest!$A$1:$O$65536,14,FALSE)-+VLOOKUP($D434,[1]Congest!$A$1:$O$65536,14,FALSE)</f>
        <v>171.88</v>
      </c>
      <c r="R434" s="6">
        <f>+VLOOKUP($A434,[1]Congest!$A$1:$O$65536,15,FALSE)-+VLOOKUP($D434,[1]Congest!$A$1:$O$65536,15,FALSE)</f>
        <v>46.56</v>
      </c>
    </row>
    <row r="435" spans="1:18" x14ac:dyDescent="0.2">
      <c r="A435" s="5">
        <v>23575</v>
      </c>
      <c r="B435" s="6" t="str">
        <f>+VLOOKUP(A435,[1]Congest!$A$1:$C$65536,2,FALSE)</f>
        <v>NINE_MILE_1</v>
      </c>
      <c r="C435" s="6" t="str">
        <f>+VLOOKUP(A435,[1]Congest!$A$1:$C$65536,3,FALSE)</f>
        <v>CENTRL</v>
      </c>
      <c r="D435" s="5">
        <v>24024</v>
      </c>
      <c r="E435" s="6" t="str">
        <f>+VLOOKUP(D435,[1]Congest!$A$1:$C$65536,2,FALSE)</f>
        <v>SITHE___BATAVIA</v>
      </c>
      <c r="F435" s="6" t="str">
        <f>+VLOOKUP(D435,[1]Congest!$A$1:$C$65536,3,FALSE)</f>
        <v>GENESE</v>
      </c>
      <c r="G435" s="5">
        <v>15</v>
      </c>
      <c r="I435" s="6">
        <v>278.33999999999997</v>
      </c>
      <c r="L435" s="6">
        <f t="shared" si="16"/>
        <v>1171.5899999999999</v>
      </c>
      <c r="M435" s="6">
        <f>+VLOOKUP($A435,[1]Congest!$A$1:$O$65536,10,FALSE)-+VLOOKUP($D435,[1]Congest!$A$1:$O$65536,10,FALSE)</f>
        <v>160.26000000000005</v>
      </c>
      <c r="N435" s="6">
        <f>+VLOOKUP($A435,[1]Congest!$A$1:$O$65536,11,FALSE)-+VLOOKUP($D435,[1]Congest!$A$1:$O$65536,11,FALSE)</f>
        <v>453.8</v>
      </c>
      <c r="O435" s="6">
        <f>+VLOOKUP($A435,[1]Congest!$A$1:$O$65536,12,FALSE)-+VLOOKUP($D435,[1]Congest!$A$1:$O$65536,12,FALSE)</f>
        <v>201.85000000000011</v>
      </c>
      <c r="P435" s="6">
        <f>+VLOOKUP($A435,[1]Congest!$A$1:$O$65536,13,FALSE)-+VLOOKUP($D435,[1]Congest!$A$1:$O$65536,13,FALSE)</f>
        <v>158.43999999999997</v>
      </c>
      <c r="Q435" s="6">
        <f>+VLOOKUP($A435,[1]Congest!$A$1:$O$65536,14,FALSE)-+VLOOKUP($D435,[1]Congest!$A$1:$O$65536,14,FALSE)</f>
        <v>155.38</v>
      </c>
      <c r="R435" s="6">
        <f>+VLOOKUP($A435,[1]Congest!$A$1:$O$65536,15,FALSE)-+VLOOKUP($D435,[1]Congest!$A$1:$O$65536,15,FALSE)</f>
        <v>41.86</v>
      </c>
    </row>
    <row r="436" spans="1:18" x14ac:dyDescent="0.2">
      <c r="A436" s="5">
        <v>23595</v>
      </c>
      <c r="B436" s="6" t="str">
        <f>+VLOOKUP(A436,[1]Congest!$A$1:$C$65536,2,FALSE)</f>
        <v>BOWLINE___2</v>
      </c>
      <c r="C436" s="6" t="str">
        <f>+VLOOKUP(A436,[1]Congest!$A$1:$C$65536,3,FALSE)</f>
        <v>HUD VL</v>
      </c>
      <c r="D436" s="5">
        <v>23776</v>
      </c>
      <c r="E436" s="6" t="str">
        <f>+VLOOKUP(D436,[1]Congest!$A$1:$C$65536,2,FALSE)</f>
        <v>E_FISHKILL___LBMP</v>
      </c>
      <c r="F436" s="6" t="str">
        <f>+VLOOKUP(D436,[1]Congest!$A$1:$C$65536,3,FALSE)</f>
        <v>MILLWD</v>
      </c>
      <c r="G436" s="5">
        <v>20</v>
      </c>
      <c r="I436" s="6">
        <v>-375.06</v>
      </c>
      <c r="L436" s="6">
        <f t="shared" si="16"/>
        <v>2078.6799999999998</v>
      </c>
      <c r="M436" s="6">
        <f>+VLOOKUP($A436,[1]Congest!$A$1:$O$65536,10,FALSE)-+VLOOKUP($D436,[1]Congest!$A$1:$O$65536,10,FALSE)</f>
        <v>67.649999999999181</v>
      </c>
      <c r="N436" s="6">
        <f>+VLOOKUP($A436,[1]Congest!$A$1:$O$65536,11,FALSE)-+VLOOKUP($D436,[1]Congest!$A$1:$O$65536,11,FALSE)</f>
        <v>426.9700000000002</v>
      </c>
      <c r="O436" s="6">
        <f>+VLOOKUP($A436,[1]Congest!$A$1:$O$65536,12,FALSE)-+VLOOKUP($D436,[1]Congest!$A$1:$O$65536,12,FALSE)</f>
        <v>98.060000000000855</v>
      </c>
      <c r="P436" s="6">
        <f>+VLOOKUP($A436,[1]Congest!$A$1:$O$65536,13,FALSE)-+VLOOKUP($D436,[1]Congest!$A$1:$O$65536,13,FALSE)</f>
        <v>8.7499999999997726</v>
      </c>
      <c r="Q436" s="6">
        <f>+VLOOKUP($A436,[1]Congest!$A$1:$O$65536,14,FALSE)-+VLOOKUP($D436,[1]Congest!$A$1:$O$65536,14,FALSE)</f>
        <v>1123.3699999999997</v>
      </c>
      <c r="R436" s="6">
        <f>+VLOOKUP($A436,[1]Congest!$A$1:$O$65536,15,FALSE)-+VLOOKUP($D436,[1]Congest!$A$1:$O$65536,15,FALSE)</f>
        <v>353.88</v>
      </c>
    </row>
    <row r="437" spans="1:18" x14ac:dyDescent="0.2">
      <c r="A437" s="5">
        <v>23639</v>
      </c>
      <c r="B437" s="6" t="str">
        <f>+VLOOKUP(A437,[1]Congest!$A$1:$C$65536,2,FALSE)</f>
        <v>HILLBURN___GT</v>
      </c>
      <c r="C437" s="6" t="str">
        <f>+VLOOKUP(A437,[1]Congest!$A$1:$C$65536,3,FALSE)</f>
        <v>HUD VL</v>
      </c>
      <c r="D437" s="5">
        <v>23776</v>
      </c>
      <c r="E437" s="6" t="str">
        <f>+VLOOKUP(D437,[1]Congest!$A$1:$C$65536,2,FALSE)</f>
        <v>E_FISHKILL___LBMP</v>
      </c>
      <c r="F437" s="6" t="str">
        <f>+VLOOKUP(D437,[1]Congest!$A$1:$C$65536,3,FALSE)</f>
        <v>MILLWD</v>
      </c>
      <c r="G437" s="5">
        <v>10</v>
      </c>
      <c r="I437" s="6">
        <v>-352.02</v>
      </c>
      <c r="L437" s="6">
        <f t="shared" si="16"/>
        <v>2047.7200000000012</v>
      </c>
      <c r="M437" s="6">
        <f>+VLOOKUP($A437,[1]Congest!$A$1:$O$65536,10,FALSE)-+VLOOKUP($D437,[1]Congest!$A$1:$O$65536,10,FALSE)</f>
        <v>83.789999999999054</v>
      </c>
      <c r="N437" s="6">
        <f>+VLOOKUP($A437,[1]Congest!$A$1:$O$65536,11,FALSE)-+VLOOKUP($D437,[1]Congest!$A$1:$O$65536,11,FALSE)</f>
        <v>377.7700000000001</v>
      </c>
      <c r="O437" s="6">
        <f>+VLOOKUP($A437,[1]Congest!$A$1:$O$65536,12,FALSE)-+VLOOKUP($D437,[1]Congest!$A$1:$O$65536,12,FALSE)</f>
        <v>121.51000000000158</v>
      </c>
      <c r="P437" s="6">
        <f>+VLOOKUP($A437,[1]Congest!$A$1:$O$65536,13,FALSE)-+VLOOKUP($D437,[1]Congest!$A$1:$O$65536,13,FALSE)</f>
        <v>30.709999999999809</v>
      </c>
      <c r="Q437" s="6">
        <f>+VLOOKUP($A437,[1]Congest!$A$1:$O$65536,14,FALSE)-+VLOOKUP($D437,[1]Congest!$A$1:$O$65536,14,FALSE)</f>
        <v>1096.4400000000005</v>
      </c>
      <c r="R437" s="6">
        <f>+VLOOKUP($A437,[1]Congest!$A$1:$O$65536,15,FALSE)-+VLOOKUP($D437,[1]Congest!$A$1:$O$65536,15,FALSE)</f>
        <v>337.5</v>
      </c>
    </row>
    <row r="438" spans="1:18" x14ac:dyDescent="0.2">
      <c r="A438" s="5">
        <v>23646</v>
      </c>
      <c r="B438" s="6" t="str">
        <f>+VLOOKUP(A438,[1]Congest!$A$1:$C$65536,2,FALSE)</f>
        <v>RANKINE____</v>
      </c>
      <c r="C438" s="6" t="str">
        <f>+VLOOKUP(A438,[1]Congest!$A$1:$C$65536,3,FALSE)</f>
        <v>WEST</v>
      </c>
      <c r="D438" s="5">
        <v>23901</v>
      </c>
      <c r="E438" s="6" t="str">
        <f>+VLOOKUP(D438,[1]Congest!$A$1:$C$65536,2,FALSE)</f>
        <v>NORTHERN_CONS_POWER</v>
      </c>
      <c r="F438" s="6" t="str">
        <f>+VLOOKUP(D438,[1]Congest!$A$1:$C$65536,3,FALSE)</f>
        <v>WEST</v>
      </c>
      <c r="G438" s="5">
        <v>4</v>
      </c>
      <c r="I438" s="6">
        <v>40</v>
      </c>
      <c r="L438" s="6">
        <f t="shared" si="16"/>
        <v>354.48000000000013</v>
      </c>
      <c r="M438" s="6">
        <f>+VLOOKUP($A438,[1]Congest!$A$1:$O$65536,10,FALSE)-+VLOOKUP($D438,[1]Congest!$A$1:$O$65536,10,FALSE)</f>
        <v>84.170000000000186</v>
      </c>
      <c r="N438" s="6">
        <f>+VLOOKUP($A438,[1]Congest!$A$1:$O$65536,11,FALSE)-+VLOOKUP($D438,[1]Congest!$A$1:$O$65536,11,FALSE)</f>
        <v>11.100000000000009</v>
      </c>
      <c r="O438" s="6">
        <f>+VLOOKUP($A438,[1]Congest!$A$1:$O$65536,12,FALSE)-+VLOOKUP($D438,[1]Congest!$A$1:$O$65536,12,FALSE)</f>
        <v>103.8499999999998</v>
      </c>
      <c r="P438" s="6">
        <f>+VLOOKUP($A438,[1]Congest!$A$1:$O$65536,13,FALSE)-+VLOOKUP($D438,[1]Congest!$A$1:$O$65536,13,FALSE)</f>
        <v>60.190000000000083</v>
      </c>
      <c r="Q438" s="6">
        <f>+VLOOKUP($A438,[1]Congest!$A$1:$O$65536,14,FALSE)-+VLOOKUP($D438,[1]Congest!$A$1:$O$65536,14,FALSE)</f>
        <v>75.04000000000002</v>
      </c>
      <c r="R438" s="6">
        <f>+VLOOKUP($A438,[1]Congest!$A$1:$O$65536,15,FALSE)-+VLOOKUP($D438,[1]Congest!$A$1:$O$65536,15,FALSE)</f>
        <v>20.130000000000024</v>
      </c>
    </row>
    <row r="439" spans="1:18" x14ac:dyDescent="0.2">
      <c r="A439" s="5">
        <v>23653</v>
      </c>
      <c r="B439" s="6" t="str">
        <f>+VLOOKUP(A439,[1]Congest!$A$1:$C$65536,2,FALSE)</f>
        <v>PEEKSKILL____</v>
      </c>
      <c r="C439" s="6" t="str">
        <f>+VLOOKUP(A439,[1]Congest!$A$1:$C$65536,3,FALSE)</f>
        <v>MILLWD</v>
      </c>
      <c r="D439" s="5">
        <v>24000</v>
      </c>
      <c r="E439" s="6" t="str">
        <f>+VLOOKUP(D439,[1]Congest!$A$1:$C$65536,2,FALSE)</f>
        <v>PLEASANTVLY___LBMP</v>
      </c>
      <c r="F439" s="6" t="str">
        <f>+VLOOKUP(D439,[1]Congest!$A$1:$C$65536,3,FALSE)</f>
        <v>HUD VL</v>
      </c>
      <c r="G439" s="5">
        <v>50</v>
      </c>
      <c r="I439" s="6">
        <v>-321.41000000000003</v>
      </c>
      <c r="L439" s="6">
        <f t="shared" si="16"/>
        <v>1323.3100000000004</v>
      </c>
      <c r="M439" s="6">
        <f>+VLOOKUP($A439,[1]Congest!$A$1:$O$65536,10,FALSE)-+VLOOKUP($D439,[1]Congest!$A$1:$O$65536,10,FALSE)</f>
        <v>78.630000000000564</v>
      </c>
      <c r="N439" s="6">
        <f>+VLOOKUP($A439,[1]Congest!$A$1:$O$65536,11,FALSE)-+VLOOKUP($D439,[1]Congest!$A$1:$O$65536,11,FALSE)</f>
        <v>-208.82999999999981</v>
      </c>
      <c r="O439" s="6">
        <f>+VLOOKUP($A439,[1]Congest!$A$1:$O$65536,12,FALSE)-+VLOOKUP($D439,[1]Congest!$A$1:$O$65536,12,FALSE)</f>
        <v>88.109999999998763</v>
      </c>
      <c r="P439" s="6">
        <f>+VLOOKUP($A439,[1]Congest!$A$1:$O$65536,13,FALSE)-+VLOOKUP($D439,[1]Congest!$A$1:$O$65536,13,FALSE)</f>
        <v>22.630000000000109</v>
      </c>
      <c r="Q439" s="6">
        <f>+VLOOKUP($A439,[1]Congest!$A$1:$O$65536,14,FALSE)-+VLOOKUP($D439,[1]Congest!$A$1:$O$65536,14,FALSE)</f>
        <v>1022.2600000000007</v>
      </c>
      <c r="R439" s="6">
        <f>+VLOOKUP($A439,[1]Congest!$A$1:$O$65536,15,FALSE)-+VLOOKUP($D439,[1]Congest!$A$1:$O$65536,15,FALSE)</f>
        <v>320.51</v>
      </c>
    </row>
    <row r="440" spans="1:18" x14ac:dyDescent="0.2">
      <c r="A440" s="5">
        <v>23655</v>
      </c>
      <c r="B440" s="6" t="str">
        <f>+VLOOKUP(A440,[1]Congest!$A$1:$C$65536,2,FALSE)</f>
        <v>KENSICO____</v>
      </c>
      <c r="C440" s="6" t="str">
        <f>+VLOOKUP(A440,[1]Congest!$A$1:$C$65536,3,FALSE)</f>
        <v>DUNWOD</v>
      </c>
      <c r="D440" s="5">
        <v>24000</v>
      </c>
      <c r="E440" s="6" t="str">
        <f>+VLOOKUP(D440,[1]Congest!$A$1:$C$65536,2,FALSE)</f>
        <v>PLEASANTVLY___LBMP</v>
      </c>
      <c r="F440" s="6" t="str">
        <f>+VLOOKUP(D440,[1]Congest!$A$1:$C$65536,3,FALSE)</f>
        <v>HUD VL</v>
      </c>
      <c r="G440" s="5">
        <v>15</v>
      </c>
      <c r="I440" s="6">
        <v>-390.18</v>
      </c>
      <c r="L440" s="6">
        <f t="shared" si="16"/>
        <v>929.18999999999949</v>
      </c>
      <c r="M440" s="6">
        <f>+VLOOKUP($A440,[1]Congest!$A$1:$O$65536,10,FALSE)-+VLOOKUP($D440,[1]Congest!$A$1:$O$65536,10,FALSE)</f>
        <v>62.430000000000746</v>
      </c>
      <c r="N440" s="6">
        <f>+VLOOKUP($A440,[1]Congest!$A$1:$O$65536,11,FALSE)-+VLOOKUP($D440,[1]Congest!$A$1:$O$65536,11,FALSE)</f>
        <v>-222.84000000000003</v>
      </c>
      <c r="O440" s="6">
        <f>+VLOOKUP($A440,[1]Congest!$A$1:$O$65536,12,FALSE)-+VLOOKUP($D440,[1]Congest!$A$1:$O$65536,12,FALSE)</f>
        <v>67.639999999999418</v>
      </c>
      <c r="P440" s="6">
        <f>+VLOOKUP($A440,[1]Congest!$A$1:$O$65536,13,FALSE)-+VLOOKUP($D440,[1]Congest!$A$1:$O$65536,13,FALSE)</f>
        <v>5.1600000000000819</v>
      </c>
      <c r="Q440" s="6">
        <f>+VLOOKUP($A440,[1]Congest!$A$1:$O$65536,14,FALSE)-+VLOOKUP($D440,[1]Congest!$A$1:$O$65536,14,FALSE)</f>
        <v>871.21999999999935</v>
      </c>
      <c r="R440" s="6">
        <f>+VLOOKUP($A440,[1]Congest!$A$1:$O$65536,15,FALSE)-+VLOOKUP($D440,[1]Congest!$A$1:$O$65536,15,FALSE)</f>
        <v>145.57999999999993</v>
      </c>
    </row>
    <row r="441" spans="1:18" x14ac:dyDescent="0.2">
      <c r="A441" s="5">
        <v>23744</v>
      </c>
      <c r="B441" s="6" t="str">
        <f>+VLOOKUP(A441,[1]Congest!$A$1:$C$65536,2,FALSE)</f>
        <v>NINE_MILE_2</v>
      </c>
      <c r="C441" s="6" t="str">
        <f>+VLOOKUP(A441,[1]Congest!$A$1:$C$65536,3,FALSE)</f>
        <v>CENTRL</v>
      </c>
      <c r="D441" s="5">
        <v>23514</v>
      </c>
      <c r="E441" s="6" t="str">
        <f>+VLOOKUP(D441,[1]Congest!$A$1:$C$65536,2,FALSE)</f>
        <v>ALLEGHENY___COGEN</v>
      </c>
      <c r="F441" s="6" t="str">
        <f>+VLOOKUP(D441,[1]Congest!$A$1:$C$65536,3,FALSE)</f>
        <v>GENESE</v>
      </c>
      <c r="G441" s="5">
        <v>15</v>
      </c>
      <c r="I441" s="6">
        <v>447.44</v>
      </c>
      <c r="L441" s="6">
        <f t="shared" si="16"/>
        <v>1474.0900000000001</v>
      </c>
      <c r="M441" s="6">
        <f>+VLOOKUP($A441,[1]Congest!$A$1:$O$65536,10,FALSE)-+VLOOKUP($D441,[1]Congest!$A$1:$O$65536,10,FALSE)</f>
        <v>233.22000000000003</v>
      </c>
      <c r="N441" s="6">
        <f>+VLOOKUP($A441,[1]Congest!$A$1:$O$65536,11,FALSE)-+VLOOKUP($D441,[1]Congest!$A$1:$O$65536,11,FALSE)</f>
        <v>453.22</v>
      </c>
      <c r="O441" s="6">
        <f>+VLOOKUP($A441,[1]Congest!$A$1:$O$65536,12,FALSE)-+VLOOKUP($D441,[1]Congest!$A$1:$O$65536,12,FALSE)</f>
        <v>292.74000000000012</v>
      </c>
      <c r="P441" s="6">
        <f>+VLOOKUP($A441,[1]Congest!$A$1:$O$65536,13,FALSE)-+VLOOKUP($D441,[1]Congest!$A$1:$O$65536,13,FALSE)</f>
        <v>212.03999999999996</v>
      </c>
      <c r="Q441" s="6">
        <f>+VLOOKUP($A441,[1]Congest!$A$1:$O$65536,14,FALSE)-+VLOOKUP($D441,[1]Congest!$A$1:$O$65536,14,FALSE)</f>
        <v>223.32999999999993</v>
      </c>
      <c r="R441" s="6">
        <f>+VLOOKUP($A441,[1]Congest!$A$1:$O$65536,15,FALSE)-+VLOOKUP($D441,[1]Congest!$A$1:$O$65536,15,FALSE)</f>
        <v>59.540000000000035</v>
      </c>
    </row>
    <row r="442" spans="1:18" x14ac:dyDescent="0.2">
      <c r="A442" s="5">
        <v>23744</v>
      </c>
      <c r="B442" s="6" t="str">
        <f>+VLOOKUP(A442,[1]Congest!$A$1:$C$65536,2,FALSE)</f>
        <v>NINE_MILE_2</v>
      </c>
      <c r="C442" s="6" t="str">
        <f>+VLOOKUP(A442,[1]Congest!$A$1:$C$65536,3,FALSE)</f>
        <v>CENTRL</v>
      </c>
      <c r="D442" s="5">
        <v>23543</v>
      </c>
      <c r="E442" s="6" t="str">
        <f>+VLOOKUP(D442,[1]Congest!$A$1:$C$65536,2,FALSE)</f>
        <v>KINTIGH____</v>
      </c>
      <c r="F442" s="6" t="str">
        <f>+VLOOKUP(D442,[1]Congest!$A$1:$C$65536,3,FALSE)</f>
        <v>WEST</v>
      </c>
      <c r="G442" s="5">
        <v>15</v>
      </c>
      <c r="I442" s="6">
        <v>219.33</v>
      </c>
      <c r="L442" s="6">
        <f t="shared" si="16"/>
        <v>1075.9000000000003</v>
      </c>
      <c r="M442" s="6">
        <f>+VLOOKUP($A442,[1]Congest!$A$1:$O$65536,10,FALSE)-+VLOOKUP($D442,[1]Congest!$A$1:$O$65536,10,FALSE)</f>
        <v>140.88</v>
      </c>
      <c r="N442" s="6">
        <f>+VLOOKUP($A442,[1]Congest!$A$1:$O$65536,11,FALSE)-+VLOOKUP($D442,[1]Congest!$A$1:$O$65536,11,FALSE)</f>
        <v>440.58</v>
      </c>
      <c r="O442" s="6">
        <f>+VLOOKUP($A442,[1]Congest!$A$1:$O$65536,12,FALSE)-+VLOOKUP($D442,[1]Congest!$A$1:$O$65536,12,FALSE)</f>
        <v>177.32000000000011</v>
      </c>
      <c r="P442" s="6">
        <f>+VLOOKUP($A442,[1]Congest!$A$1:$O$65536,13,FALSE)-+VLOOKUP($D442,[1]Congest!$A$1:$O$65536,13,FALSE)</f>
        <v>143.69999999999999</v>
      </c>
      <c r="Q442" s="6">
        <f>+VLOOKUP($A442,[1]Congest!$A$1:$O$65536,14,FALSE)-+VLOOKUP($D442,[1]Congest!$A$1:$O$65536,14,FALSE)</f>
        <v>136.17999999999995</v>
      </c>
      <c r="R442" s="6">
        <f>+VLOOKUP($A442,[1]Congest!$A$1:$O$65536,15,FALSE)-+VLOOKUP($D442,[1]Congest!$A$1:$O$65536,15,FALSE)</f>
        <v>37.240000000000009</v>
      </c>
    </row>
    <row r="443" spans="1:18" x14ac:dyDescent="0.2">
      <c r="A443" s="5">
        <v>23744</v>
      </c>
      <c r="B443" s="6" t="str">
        <f>+VLOOKUP(A443,[1]Congest!$A$1:$C$65536,2,FALSE)</f>
        <v>NINE_MILE_2</v>
      </c>
      <c r="C443" s="6" t="str">
        <f>+VLOOKUP(A443,[1]Congest!$A$1:$C$65536,3,FALSE)</f>
        <v>CENTRL</v>
      </c>
      <c r="D443" s="5">
        <v>23646</v>
      </c>
      <c r="E443" s="6" t="str">
        <f>+VLOOKUP(D443,[1]Congest!$A$1:$C$65536,2,FALSE)</f>
        <v>RANKINE____</v>
      </c>
      <c r="F443" s="6" t="str">
        <f>+VLOOKUP(D443,[1]Congest!$A$1:$C$65536,3,FALSE)</f>
        <v>WEST</v>
      </c>
      <c r="G443" s="5">
        <v>15</v>
      </c>
      <c r="I443" s="6">
        <v>424.75</v>
      </c>
      <c r="L443" s="6">
        <f t="shared" si="16"/>
        <v>1410.72</v>
      </c>
      <c r="M443" s="6">
        <f>+VLOOKUP($A443,[1]Congest!$A$1:$O$65536,10,FALSE)-+VLOOKUP($D443,[1]Congest!$A$1:$O$65536,10,FALSE)</f>
        <v>219.86999999999995</v>
      </c>
      <c r="N443" s="6">
        <f>+VLOOKUP($A443,[1]Congest!$A$1:$O$65536,11,FALSE)-+VLOOKUP($D443,[1]Congest!$A$1:$O$65536,11,FALSE)</f>
        <v>450.19</v>
      </c>
      <c r="O443" s="6">
        <f>+VLOOKUP($A443,[1]Congest!$A$1:$O$65536,12,FALSE)-+VLOOKUP($D443,[1]Congest!$A$1:$O$65536,12,FALSE)</f>
        <v>273.7700000000001</v>
      </c>
      <c r="P443" s="6">
        <f>+VLOOKUP($A443,[1]Congest!$A$1:$O$65536,13,FALSE)-+VLOOKUP($D443,[1]Congest!$A$1:$O$65536,13,FALSE)</f>
        <v>200.26</v>
      </c>
      <c r="Q443" s="6">
        <f>+VLOOKUP($A443,[1]Congest!$A$1:$O$65536,14,FALSE)-+VLOOKUP($D443,[1]Congest!$A$1:$O$65536,14,FALSE)</f>
        <v>210.76999999999992</v>
      </c>
      <c r="R443" s="6">
        <f>+VLOOKUP($A443,[1]Congest!$A$1:$O$65536,15,FALSE)-+VLOOKUP($D443,[1]Congest!$A$1:$O$65536,15,FALSE)</f>
        <v>55.86</v>
      </c>
    </row>
    <row r="444" spans="1:18" x14ac:dyDescent="0.2">
      <c r="A444" s="5">
        <v>23744</v>
      </c>
      <c r="B444" s="6" t="str">
        <f>+VLOOKUP(A444,[1]Congest!$A$1:$C$65536,2,FALSE)</f>
        <v>NINE_MILE_2</v>
      </c>
      <c r="C444" s="6" t="str">
        <f>+VLOOKUP(A444,[1]Congest!$A$1:$C$65536,3,FALSE)</f>
        <v>CENTRL</v>
      </c>
      <c r="D444" s="5">
        <v>23768</v>
      </c>
      <c r="E444" s="6" t="str">
        <f>+VLOOKUP(D444,[1]Congest!$A$1:$C$65536,2,FALSE)</f>
        <v>NEG CENTRAL___INDECK</v>
      </c>
      <c r="F444" s="6" t="str">
        <f>+VLOOKUP(D444,[1]Congest!$A$1:$C$65536,3,FALSE)</f>
        <v>CENTRL</v>
      </c>
      <c r="G444" s="5">
        <v>15</v>
      </c>
      <c r="I444" s="6">
        <v>448.09</v>
      </c>
      <c r="L444" s="6">
        <f t="shared" si="16"/>
        <v>1479.23</v>
      </c>
      <c r="M444" s="6">
        <f>+VLOOKUP($A444,[1]Congest!$A$1:$O$65536,10,FALSE)-+VLOOKUP($D444,[1]Congest!$A$1:$O$65536,10,FALSE)</f>
        <v>234.51</v>
      </c>
      <c r="N444" s="6">
        <f>+VLOOKUP($A444,[1]Congest!$A$1:$O$65536,11,FALSE)-+VLOOKUP($D444,[1]Congest!$A$1:$O$65536,11,FALSE)</f>
        <v>453.48</v>
      </c>
      <c r="O444" s="6">
        <f>+VLOOKUP($A444,[1]Congest!$A$1:$O$65536,12,FALSE)-+VLOOKUP($D444,[1]Congest!$A$1:$O$65536,12,FALSE)</f>
        <v>294.21000000000015</v>
      </c>
      <c r="P444" s="6">
        <f>+VLOOKUP($A444,[1]Congest!$A$1:$O$65536,13,FALSE)-+VLOOKUP($D444,[1]Congest!$A$1:$O$65536,13,FALSE)</f>
        <v>212.96999999999991</v>
      </c>
      <c r="Q444" s="6">
        <f>+VLOOKUP($A444,[1]Congest!$A$1:$O$65536,14,FALSE)-+VLOOKUP($D444,[1]Congest!$A$1:$O$65536,14,FALSE)</f>
        <v>223.71999999999997</v>
      </c>
      <c r="R444" s="6">
        <f>+VLOOKUP($A444,[1]Congest!$A$1:$O$65536,15,FALSE)-+VLOOKUP($D444,[1]Congest!$A$1:$O$65536,15,FALSE)</f>
        <v>60.34</v>
      </c>
    </row>
    <row r="445" spans="1:18" x14ac:dyDescent="0.2">
      <c r="A445" s="5">
        <v>23744</v>
      </c>
      <c r="B445" s="6" t="str">
        <f>+VLOOKUP(A445,[1]Congest!$A$1:$C$65536,2,FALSE)</f>
        <v>NINE_MILE_2</v>
      </c>
      <c r="C445" s="6" t="str">
        <f>+VLOOKUP(A445,[1]Congest!$A$1:$C$65536,3,FALSE)</f>
        <v>CENTRL</v>
      </c>
      <c r="D445" s="5">
        <v>24024</v>
      </c>
      <c r="E445" s="6" t="str">
        <f>+VLOOKUP(D445,[1]Congest!$A$1:$C$65536,2,FALSE)</f>
        <v>SITHE___BATAVIA</v>
      </c>
      <c r="F445" s="6" t="str">
        <f>+VLOOKUP(D445,[1]Congest!$A$1:$C$65536,3,FALSE)</f>
        <v>GENESE</v>
      </c>
      <c r="G445" s="5">
        <v>15</v>
      </c>
      <c r="I445" s="6">
        <v>280.27</v>
      </c>
      <c r="L445" s="6">
        <f t="shared" si="16"/>
        <v>1170.19</v>
      </c>
      <c r="M445" s="6">
        <f>+VLOOKUP($A445,[1]Congest!$A$1:$O$65536,10,FALSE)-+VLOOKUP($D445,[1]Congest!$A$1:$O$65536,10,FALSE)</f>
        <v>160.81000000000006</v>
      </c>
      <c r="N445" s="6">
        <f>+VLOOKUP($A445,[1]Congest!$A$1:$O$65536,11,FALSE)-+VLOOKUP($D445,[1]Congest!$A$1:$O$65536,11,FALSE)</f>
        <v>445.14</v>
      </c>
      <c r="O445" s="6">
        <f>+VLOOKUP($A445,[1]Congest!$A$1:$O$65536,12,FALSE)-+VLOOKUP($D445,[1]Congest!$A$1:$O$65536,12,FALSE)</f>
        <v>203.7700000000001</v>
      </c>
      <c r="P445" s="6">
        <f>+VLOOKUP($A445,[1]Congest!$A$1:$O$65536,13,FALSE)-+VLOOKUP($D445,[1]Congest!$A$1:$O$65536,13,FALSE)</f>
        <v>161.51</v>
      </c>
      <c r="Q445" s="6">
        <f>+VLOOKUP($A445,[1]Congest!$A$1:$O$65536,14,FALSE)-+VLOOKUP($D445,[1]Congest!$A$1:$O$65536,14,FALSE)</f>
        <v>156.90999999999997</v>
      </c>
      <c r="R445" s="6">
        <f>+VLOOKUP($A445,[1]Congest!$A$1:$O$65536,15,FALSE)-+VLOOKUP($D445,[1]Congest!$A$1:$O$65536,15,FALSE)</f>
        <v>42.05</v>
      </c>
    </row>
    <row r="446" spans="1:18" x14ac:dyDescent="0.2">
      <c r="A446" s="5">
        <v>23744</v>
      </c>
      <c r="B446" s="6" t="str">
        <f>+VLOOKUP(A446,[1]Congest!$A$1:$C$65536,2,FALSE)</f>
        <v>NINE_MILE_2</v>
      </c>
      <c r="C446" s="6" t="str">
        <f>+VLOOKUP(A446,[1]Congest!$A$1:$C$65536,3,FALSE)</f>
        <v>CENTRL</v>
      </c>
      <c r="D446" s="5">
        <v>24046</v>
      </c>
      <c r="E446" s="6" t="str">
        <f>+VLOOKUP(D446,[1]Congest!$A$1:$C$65536,2,FALSE)</f>
        <v>OAK ORCHARD___HYD</v>
      </c>
      <c r="F446" s="6" t="str">
        <f>+VLOOKUP(D446,[1]Congest!$A$1:$C$65536,3,FALSE)</f>
        <v>WEST</v>
      </c>
      <c r="G446" s="5">
        <v>15</v>
      </c>
      <c r="I446" s="6">
        <v>205.43</v>
      </c>
      <c r="L446" s="6">
        <f t="shared" si="16"/>
        <v>1009.07</v>
      </c>
      <c r="M446" s="6">
        <f>+VLOOKUP($A446,[1]Congest!$A$1:$O$65536,10,FALSE)-+VLOOKUP($D446,[1]Congest!$A$1:$O$65536,10,FALSE)</f>
        <v>124.60000000000002</v>
      </c>
      <c r="N446" s="6">
        <f>+VLOOKUP($A446,[1]Congest!$A$1:$O$65536,11,FALSE)-+VLOOKUP($D446,[1]Congest!$A$1:$O$65536,11,FALSE)</f>
        <v>439.65999999999997</v>
      </c>
      <c r="O446" s="6">
        <f>+VLOOKUP($A446,[1]Congest!$A$1:$O$65536,12,FALSE)-+VLOOKUP($D446,[1]Congest!$A$1:$O$65536,12,FALSE)</f>
        <v>156.0100000000001</v>
      </c>
      <c r="P446" s="6">
        <f>+VLOOKUP($A446,[1]Congest!$A$1:$O$65536,13,FALSE)-+VLOOKUP($D446,[1]Congest!$A$1:$O$65536,13,FALSE)</f>
        <v>131.93999999999994</v>
      </c>
      <c r="Q446" s="6">
        <f>+VLOOKUP($A446,[1]Congest!$A$1:$O$65536,14,FALSE)-+VLOOKUP($D446,[1]Congest!$A$1:$O$65536,14,FALSE)</f>
        <v>123.96</v>
      </c>
      <c r="R446" s="6">
        <f>+VLOOKUP($A446,[1]Congest!$A$1:$O$65536,15,FALSE)-+VLOOKUP($D446,[1]Congest!$A$1:$O$65536,15,FALSE)</f>
        <v>32.899999999999991</v>
      </c>
    </row>
    <row r="447" spans="1:18" x14ac:dyDescent="0.2">
      <c r="A447" s="5">
        <v>23756</v>
      </c>
      <c r="B447" s="6" t="str">
        <f>+VLOOKUP(A447,[1]Congest!$A$1:$C$65536,2,FALSE)</f>
        <v>GILBOA___1</v>
      </c>
      <c r="C447" s="6" t="str">
        <f>+VLOOKUP(A447,[1]Congest!$A$1:$C$65536,3,FALSE)</f>
        <v>CAPITL</v>
      </c>
      <c r="D447" s="5">
        <v>24000</v>
      </c>
      <c r="E447" s="6" t="str">
        <f>+VLOOKUP(D447,[1]Congest!$A$1:$C$65536,2,FALSE)</f>
        <v>PLEASANTVLY___LBMP</v>
      </c>
      <c r="F447" s="6" t="str">
        <f>+VLOOKUP(D447,[1]Congest!$A$1:$C$65536,3,FALSE)</f>
        <v>HUD VL</v>
      </c>
      <c r="G447" s="5">
        <v>15</v>
      </c>
      <c r="I447" s="6">
        <v>812.53</v>
      </c>
      <c r="L447" s="6">
        <f t="shared" si="16"/>
        <v>1420.4299999999998</v>
      </c>
      <c r="M447" s="6">
        <f>+VLOOKUP($A447,[1]Congest!$A$1:$O$65536,10,FALSE)-+VLOOKUP($D447,[1]Congest!$A$1:$O$65536,10,FALSE)</f>
        <v>147.73000000000093</v>
      </c>
      <c r="N447" s="6">
        <f>+VLOOKUP($A447,[1]Congest!$A$1:$O$65536,11,FALSE)-+VLOOKUP($D447,[1]Congest!$A$1:$O$65536,11,FALSE)</f>
        <v>131.40000000000009</v>
      </c>
      <c r="O447" s="6">
        <f>+VLOOKUP($A447,[1]Congest!$A$1:$O$65536,12,FALSE)-+VLOOKUP($D447,[1]Congest!$A$1:$O$65536,12,FALSE)</f>
        <v>131.1299999999992</v>
      </c>
      <c r="P447" s="6">
        <f>+VLOOKUP($A447,[1]Congest!$A$1:$O$65536,13,FALSE)-+VLOOKUP($D447,[1]Congest!$A$1:$O$65536,13,FALSE)</f>
        <v>88.580000000000155</v>
      </c>
      <c r="Q447" s="6">
        <f>+VLOOKUP($A447,[1]Congest!$A$1:$O$65536,14,FALSE)-+VLOOKUP($D447,[1]Congest!$A$1:$O$65536,14,FALSE)</f>
        <v>709.72999999999956</v>
      </c>
      <c r="R447" s="6">
        <f>+VLOOKUP($A447,[1]Congest!$A$1:$O$65536,15,FALSE)-+VLOOKUP($D447,[1]Congest!$A$1:$O$65536,15,FALSE)</f>
        <v>211.8599999999999</v>
      </c>
    </row>
    <row r="448" spans="1:18" x14ac:dyDescent="0.2">
      <c r="A448" s="5">
        <v>23756</v>
      </c>
      <c r="B448" s="6" t="str">
        <f>+VLOOKUP(A448,[1]Congest!$A$1:$C$65536,2,FALSE)</f>
        <v>GILBOA___1</v>
      </c>
      <c r="C448" s="6" t="str">
        <f>+VLOOKUP(A448,[1]Congest!$A$1:$C$65536,3,FALSE)</f>
        <v>CAPITL</v>
      </c>
      <c r="D448" s="5">
        <v>24008</v>
      </c>
      <c r="E448" s="6" t="str">
        <f>+VLOOKUP(D448,[1]Congest!$A$1:$C$65536,2,FALSE)</f>
        <v>NYISO_LBMP_REFERENCE</v>
      </c>
      <c r="F448" s="6" t="str">
        <f>+VLOOKUP(D448,[1]Congest!$A$1:$C$65536,3,FALSE)</f>
        <v>MHK VL</v>
      </c>
      <c r="G448" s="5">
        <v>25</v>
      </c>
      <c r="I448" s="6">
        <v>-5086.59</v>
      </c>
      <c r="L448" s="6">
        <f t="shared" si="16"/>
        <v>-9442.7700000000023</v>
      </c>
      <c r="M448" s="6">
        <f>+VLOOKUP($A448,[1]Congest!$A$1:$O$65536,10,FALSE)-+VLOOKUP($D448,[1]Congest!$A$1:$O$65536,10,FALSE)</f>
        <v>-2208.7599999999998</v>
      </c>
      <c r="N448" s="6">
        <f>+VLOOKUP($A448,[1]Congest!$A$1:$O$65536,11,FALSE)-+VLOOKUP($D448,[1]Congest!$A$1:$O$65536,11,FALSE)</f>
        <v>-604.85</v>
      </c>
      <c r="O448" s="6">
        <f>+VLOOKUP($A448,[1]Congest!$A$1:$O$65536,12,FALSE)-+VLOOKUP($D448,[1]Congest!$A$1:$O$65536,12,FALSE)</f>
        <v>-2454.3100000000004</v>
      </c>
      <c r="P448" s="6">
        <f>+VLOOKUP($A448,[1]Congest!$A$1:$O$65536,13,FALSE)-+VLOOKUP($D448,[1]Congest!$A$1:$O$65536,13,FALSE)</f>
        <v>-1526.6799999999998</v>
      </c>
      <c r="Q448" s="6">
        <f>+VLOOKUP($A448,[1]Congest!$A$1:$O$65536,14,FALSE)-+VLOOKUP($D448,[1]Congest!$A$1:$O$65536,14,FALSE)</f>
        <v>-2106.1400000000003</v>
      </c>
      <c r="R448" s="6">
        <f>+VLOOKUP($A448,[1]Congest!$A$1:$O$65536,15,FALSE)-+VLOOKUP($D448,[1]Congest!$A$1:$O$65536,15,FALSE)</f>
        <v>-542.03</v>
      </c>
    </row>
    <row r="449" spans="1:18" x14ac:dyDescent="0.2">
      <c r="A449" s="5">
        <v>23769</v>
      </c>
      <c r="B449" s="6" t="str">
        <f>+VLOOKUP(A449,[1]Congest!$A$1:$C$65536,2,FALSE)</f>
        <v>LEDERLE____</v>
      </c>
      <c r="C449" s="6" t="str">
        <f>+VLOOKUP(A449,[1]Congest!$A$1:$C$65536,3,FALSE)</f>
        <v>HUD VL</v>
      </c>
      <c r="D449" s="5">
        <v>23587</v>
      </c>
      <c r="E449" s="6" t="str">
        <f>+VLOOKUP(D449,[1]Congest!$A$1:$C$65536,2,FALSE)</f>
        <v>ROSETON___1</v>
      </c>
      <c r="F449" s="6" t="str">
        <f>+VLOOKUP(D449,[1]Congest!$A$1:$C$65536,3,FALSE)</f>
        <v>HUD VL</v>
      </c>
      <c r="G449" s="5">
        <v>15</v>
      </c>
      <c r="I449" s="6">
        <v>-388.82</v>
      </c>
      <c r="L449" s="6">
        <f t="shared" si="16"/>
        <v>1553.0900000000001</v>
      </c>
      <c r="M449" s="6">
        <f>+VLOOKUP($A449,[1]Congest!$A$1:$O$65536,10,FALSE)-+VLOOKUP($D449,[1]Congest!$A$1:$O$65536,10,FALSE)</f>
        <v>30.609999999999673</v>
      </c>
      <c r="N449" s="6">
        <f>+VLOOKUP($A449,[1]Congest!$A$1:$O$65536,11,FALSE)-+VLOOKUP($D449,[1]Congest!$A$1:$O$65536,11,FALSE)</f>
        <v>282.46999999999997</v>
      </c>
      <c r="O449" s="6">
        <f>+VLOOKUP($A449,[1]Congest!$A$1:$O$65536,12,FALSE)-+VLOOKUP($D449,[1]Congest!$A$1:$O$65536,12,FALSE)</f>
        <v>46.140000000001692</v>
      </c>
      <c r="P449" s="6">
        <f>+VLOOKUP($A449,[1]Congest!$A$1:$O$65536,13,FALSE)-+VLOOKUP($D449,[1]Congest!$A$1:$O$65536,13,FALSE)</f>
        <v>-0.93000000000006366</v>
      </c>
      <c r="Q449" s="6">
        <f>+VLOOKUP($A449,[1]Congest!$A$1:$O$65536,14,FALSE)-+VLOOKUP($D449,[1]Congest!$A$1:$O$65536,14,FALSE)</f>
        <v>914.11999999999875</v>
      </c>
      <c r="R449" s="6">
        <f>+VLOOKUP($A449,[1]Congest!$A$1:$O$65536,15,FALSE)-+VLOOKUP($D449,[1]Congest!$A$1:$O$65536,15,FALSE)</f>
        <v>280.67999999999995</v>
      </c>
    </row>
    <row r="450" spans="1:18" x14ac:dyDescent="0.2">
      <c r="A450" s="5">
        <v>23769</v>
      </c>
      <c r="B450" s="6" t="str">
        <f>+VLOOKUP(A450,[1]Congest!$A$1:$C$65536,2,FALSE)</f>
        <v>LEDERLE____</v>
      </c>
      <c r="C450" s="6" t="str">
        <f>+VLOOKUP(A450,[1]Congest!$A$1:$C$65536,3,FALSE)</f>
        <v>HUD VL</v>
      </c>
      <c r="D450" s="5">
        <v>23776</v>
      </c>
      <c r="E450" s="6" t="str">
        <f>+VLOOKUP(D450,[1]Congest!$A$1:$C$65536,2,FALSE)</f>
        <v>E_FISHKILL___LBMP</v>
      </c>
      <c r="F450" s="6" t="str">
        <f>+VLOOKUP(D450,[1]Congest!$A$1:$C$65536,3,FALSE)</f>
        <v>MILLWD</v>
      </c>
      <c r="G450" s="5">
        <v>5</v>
      </c>
      <c r="I450" s="6">
        <v>-365.59</v>
      </c>
      <c r="L450" s="6">
        <f t="shared" si="16"/>
        <v>2063.6000000000004</v>
      </c>
      <c r="M450" s="6">
        <f>+VLOOKUP($A450,[1]Congest!$A$1:$O$65536,10,FALSE)-+VLOOKUP($D450,[1]Congest!$A$1:$O$65536,10,FALSE)</f>
        <v>79.179999999998927</v>
      </c>
      <c r="N450" s="6">
        <f>+VLOOKUP($A450,[1]Congest!$A$1:$O$65536,11,FALSE)-+VLOOKUP($D450,[1]Congest!$A$1:$O$65536,11,FALSE)</f>
        <v>390.73000000000019</v>
      </c>
      <c r="O450" s="6">
        <f>+VLOOKUP($A450,[1]Congest!$A$1:$O$65536,12,FALSE)-+VLOOKUP($D450,[1]Congest!$A$1:$O$65536,12,FALSE)</f>
        <v>107.62000000000126</v>
      </c>
      <c r="P450" s="6">
        <f>+VLOOKUP($A450,[1]Congest!$A$1:$O$65536,13,FALSE)-+VLOOKUP($D450,[1]Congest!$A$1:$O$65536,13,FALSE)</f>
        <v>27.210000000000036</v>
      </c>
      <c r="Q450" s="6">
        <f>+VLOOKUP($A450,[1]Congest!$A$1:$O$65536,14,FALSE)-+VLOOKUP($D450,[1]Congest!$A$1:$O$65536,14,FALSE)</f>
        <v>1114.7900000000002</v>
      </c>
      <c r="R450" s="6">
        <f>+VLOOKUP($A450,[1]Congest!$A$1:$O$65536,15,FALSE)-+VLOOKUP($D450,[1]Congest!$A$1:$O$65536,15,FALSE)</f>
        <v>344.06999999999994</v>
      </c>
    </row>
    <row r="451" spans="1:18" x14ac:dyDescent="0.2">
      <c r="A451" s="5">
        <v>23769</v>
      </c>
      <c r="B451" s="6" t="str">
        <f>+VLOOKUP(A451,[1]Congest!$A$1:$C$65536,2,FALSE)</f>
        <v>LEDERLE____</v>
      </c>
      <c r="C451" s="6" t="str">
        <f>+VLOOKUP(A451,[1]Congest!$A$1:$C$65536,3,FALSE)</f>
        <v>HUD VL</v>
      </c>
      <c r="D451" s="5">
        <v>24000</v>
      </c>
      <c r="E451" s="6" t="str">
        <f>+VLOOKUP(D451,[1]Congest!$A$1:$C$65536,2,FALSE)</f>
        <v>PLEASANTVLY___LBMP</v>
      </c>
      <c r="F451" s="6" t="str">
        <f>+VLOOKUP(D451,[1]Congest!$A$1:$C$65536,3,FALSE)</f>
        <v>HUD VL</v>
      </c>
      <c r="G451" s="5">
        <v>10</v>
      </c>
      <c r="I451" s="6">
        <v>-152.59</v>
      </c>
      <c r="L451" s="6">
        <f t="shared" si="16"/>
        <v>1929.8400000000001</v>
      </c>
      <c r="M451" s="6">
        <f>+VLOOKUP($A451,[1]Congest!$A$1:$O$65536,10,FALSE)-+VLOOKUP($D451,[1]Congest!$A$1:$O$65536,10,FALSE)</f>
        <v>124.46000000000049</v>
      </c>
      <c r="N451" s="6">
        <f>+VLOOKUP($A451,[1]Congest!$A$1:$O$65536,11,FALSE)-+VLOOKUP($D451,[1]Congest!$A$1:$O$65536,11,FALSE)</f>
        <v>382.66000000000014</v>
      </c>
      <c r="O451" s="6">
        <f>+VLOOKUP($A451,[1]Congest!$A$1:$O$65536,12,FALSE)-+VLOOKUP($D451,[1]Congest!$A$1:$O$65536,12,FALSE)</f>
        <v>147.32999999999993</v>
      </c>
      <c r="P451" s="6">
        <f>+VLOOKUP($A451,[1]Congest!$A$1:$O$65536,13,FALSE)-+VLOOKUP($D451,[1]Congest!$A$1:$O$65536,13,FALSE)</f>
        <v>70.240000000000236</v>
      </c>
      <c r="Q451" s="6">
        <f>+VLOOKUP($A451,[1]Congest!$A$1:$O$65536,14,FALSE)-+VLOOKUP($D451,[1]Congest!$A$1:$O$65536,14,FALSE)</f>
        <v>925.44999999999959</v>
      </c>
      <c r="R451" s="6">
        <f>+VLOOKUP($A451,[1]Congest!$A$1:$O$65536,15,FALSE)-+VLOOKUP($D451,[1]Congest!$A$1:$O$65536,15,FALSE)</f>
        <v>279.69999999999982</v>
      </c>
    </row>
    <row r="452" spans="1:18" x14ac:dyDescent="0.2">
      <c r="A452" s="5">
        <v>23777</v>
      </c>
      <c r="B452" s="6" t="str">
        <f>+VLOOKUP(A452,[1]Congest!$A$1:$C$65536,2,FALSE)</f>
        <v>SITHE___STERLING</v>
      </c>
      <c r="C452" s="6" t="str">
        <f>+VLOOKUP(A452,[1]Congest!$A$1:$C$65536,3,FALSE)</f>
        <v>MHK VL</v>
      </c>
      <c r="D452" s="5">
        <v>23543</v>
      </c>
      <c r="E452" s="6" t="str">
        <f>+VLOOKUP(D452,[1]Congest!$A$1:$C$65536,2,FALSE)</f>
        <v>KINTIGH____</v>
      </c>
      <c r="F452" s="6" t="str">
        <f>+VLOOKUP(D452,[1]Congest!$A$1:$C$65536,3,FALSE)</f>
        <v>WEST</v>
      </c>
      <c r="G452" s="5">
        <v>15</v>
      </c>
      <c r="I452" s="6">
        <v>360.61</v>
      </c>
      <c r="L452" s="6">
        <f t="shared" si="16"/>
        <v>965.19000000000028</v>
      </c>
      <c r="M452" s="6">
        <f>+VLOOKUP($A452,[1]Congest!$A$1:$O$65536,10,FALSE)-+VLOOKUP($D452,[1]Congest!$A$1:$O$65536,10,FALSE)</f>
        <v>234.97</v>
      </c>
      <c r="N452" s="6">
        <f>+VLOOKUP($A452,[1]Congest!$A$1:$O$65536,11,FALSE)-+VLOOKUP($D452,[1]Congest!$A$1:$O$65536,11,FALSE)</f>
        <v>78.830000000000013</v>
      </c>
      <c r="O452" s="6">
        <f>+VLOOKUP($A452,[1]Congest!$A$1:$O$65536,12,FALSE)-+VLOOKUP($D452,[1]Congest!$A$1:$O$65536,12,FALSE)</f>
        <v>252.91000000000014</v>
      </c>
      <c r="P452" s="6">
        <f>+VLOOKUP($A452,[1]Congest!$A$1:$O$65536,13,FALSE)-+VLOOKUP($D452,[1]Congest!$A$1:$O$65536,13,FALSE)</f>
        <v>149.79000000000002</v>
      </c>
      <c r="Q452" s="6">
        <f>+VLOOKUP($A452,[1]Congest!$A$1:$O$65536,14,FALSE)-+VLOOKUP($D452,[1]Congest!$A$1:$O$65536,14,FALSE)</f>
        <v>198.49999999999994</v>
      </c>
      <c r="R452" s="6">
        <f>+VLOOKUP($A452,[1]Congest!$A$1:$O$65536,15,FALSE)-+VLOOKUP($D452,[1]Congest!$A$1:$O$65536,15,FALSE)</f>
        <v>50.190000000000005</v>
      </c>
    </row>
    <row r="453" spans="1:18" x14ac:dyDescent="0.2">
      <c r="A453" s="5">
        <v>23778</v>
      </c>
      <c r="B453" s="6" t="str">
        <f>+VLOOKUP(A453,[1]Congest!$A$1:$C$65536,2,FALSE)</f>
        <v>GLEN PARK____</v>
      </c>
      <c r="C453" s="6" t="str">
        <f>+VLOOKUP(A453,[1]Congest!$A$1:$C$65536,3,FALSE)</f>
        <v>MHK VL</v>
      </c>
      <c r="D453" s="5">
        <v>24010</v>
      </c>
      <c r="E453" s="6" t="str">
        <f>+VLOOKUP(D453,[1]Congest!$A$1:$C$65536,2,FALSE)</f>
        <v>AMERICAN_REF_FUEL</v>
      </c>
      <c r="F453" s="6" t="str">
        <f>+VLOOKUP(D453,[1]Congest!$A$1:$C$65536,3,FALSE)</f>
        <v>WEST</v>
      </c>
      <c r="G453" s="5">
        <v>15</v>
      </c>
      <c r="I453" s="6">
        <v>427.32</v>
      </c>
      <c r="L453" s="6">
        <f t="shared" si="16"/>
        <v>1082.7299999999998</v>
      </c>
      <c r="M453" s="6">
        <f>+VLOOKUP($A453,[1]Congest!$A$1:$O$65536,10,FALSE)-+VLOOKUP($D453,[1]Congest!$A$1:$O$65536,10,FALSE)</f>
        <v>249.74999999999994</v>
      </c>
      <c r="N453" s="6">
        <f>+VLOOKUP($A453,[1]Congest!$A$1:$O$65536,11,FALSE)-+VLOOKUP($D453,[1]Congest!$A$1:$O$65536,11,FALSE)</f>
        <v>70.260000000000005</v>
      </c>
      <c r="O453" s="6">
        <f>+VLOOKUP($A453,[1]Congest!$A$1:$O$65536,12,FALSE)-+VLOOKUP($D453,[1]Congest!$A$1:$O$65536,12,FALSE)</f>
        <v>294.38999999999993</v>
      </c>
      <c r="P453" s="6">
        <f>+VLOOKUP($A453,[1]Congest!$A$1:$O$65536,13,FALSE)-+VLOOKUP($D453,[1]Congest!$A$1:$O$65536,13,FALSE)</f>
        <v>170.15999999999997</v>
      </c>
      <c r="Q453" s="6">
        <f>+VLOOKUP($A453,[1]Congest!$A$1:$O$65536,14,FALSE)-+VLOOKUP($D453,[1]Congest!$A$1:$O$65536,14,FALSE)</f>
        <v>228.87</v>
      </c>
      <c r="R453" s="6">
        <f>+VLOOKUP($A453,[1]Congest!$A$1:$O$65536,15,FALSE)-+VLOOKUP($D453,[1]Congest!$A$1:$O$65536,15,FALSE)</f>
        <v>69.300000000000011</v>
      </c>
    </row>
    <row r="454" spans="1:18" x14ac:dyDescent="0.2">
      <c r="A454" s="5">
        <v>23778</v>
      </c>
      <c r="B454" s="6" t="str">
        <f>+VLOOKUP(A454,[1]Congest!$A$1:$C$65536,2,FALSE)</f>
        <v>GLEN PARK____</v>
      </c>
      <c r="C454" s="6" t="str">
        <f>+VLOOKUP(A454,[1]Congest!$A$1:$C$65536,3,FALSE)</f>
        <v>MHK VL</v>
      </c>
      <c r="D454" s="5">
        <v>61846</v>
      </c>
      <c r="E454" s="6" t="str">
        <f>+VLOOKUP(D454,[1]Congest!$A$1:$C$65536,2,FALSE)</f>
        <v>O H</v>
      </c>
      <c r="F454" s="6" t="str">
        <f>+VLOOKUP(D454,[1]Congest!$A$1:$C$65536,3,FALSE)</f>
        <v>O H</v>
      </c>
      <c r="G454" s="5">
        <v>15</v>
      </c>
      <c r="I454" s="6">
        <v>350.79</v>
      </c>
      <c r="L454" s="6">
        <f t="shared" si="16"/>
        <v>925.74999999999966</v>
      </c>
      <c r="M454" s="6">
        <f>+VLOOKUP($A454,[1]Congest!$A$1:$O$65536,10,FALSE)-+VLOOKUP($D454,[1]Congest!$A$1:$O$65536,10,FALSE)</f>
        <v>228.29000000000002</v>
      </c>
      <c r="N454" s="6">
        <f>+VLOOKUP($A454,[1]Congest!$A$1:$O$65536,11,FALSE)-+VLOOKUP($D454,[1]Congest!$A$1:$O$65536,11,FALSE)</f>
        <v>-1.519999999999996</v>
      </c>
      <c r="O454" s="6">
        <f>+VLOOKUP($A454,[1]Congest!$A$1:$O$65536,12,FALSE)-+VLOOKUP($D454,[1]Congest!$A$1:$O$65536,12,FALSE)</f>
        <v>260.9899999999999</v>
      </c>
      <c r="P454" s="6">
        <f>+VLOOKUP($A454,[1]Congest!$A$1:$O$65536,13,FALSE)-+VLOOKUP($D454,[1]Congest!$A$1:$O$65536,13,FALSE)</f>
        <v>156.43999999999994</v>
      </c>
      <c r="Q454" s="6">
        <f>+VLOOKUP($A454,[1]Congest!$A$1:$O$65536,14,FALSE)-+VLOOKUP($D454,[1]Congest!$A$1:$O$65536,14,FALSE)</f>
        <v>226.39999999999992</v>
      </c>
      <c r="R454" s="6">
        <f>+VLOOKUP($A454,[1]Congest!$A$1:$O$65536,15,FALSE)-+VLOOKUP($D454,[1]Congest!$A$1:$O$65536,15,FALSE)</f>
        <v>55.149999999999984</v>
      </c>
    </row>
    <row r="455" spans="1:18" x14ac:dyDescent="0.2">
      <c r="A455" s="5">
        <v>23779</v>
      </c>
      <c r="B455" s="6" t="str">
        <f>+VLOOKUP(A455,[1]Congest!$A$1:$C$65536,2,FALSE)</f>
        <v>BETHLEHEM___STEEL</v>
      </c>
      <c r="C455" s="6" t="str">
        <f>+VLOOKUP(A455,[1]Congest!$A$1:$C$65536,3,FALSE)</f>
        <v>WEST</v>
      </c>
      <c r="D455" s="5">
        <v>23901</v>
      </c>
      <c r="E455" s="6" t="str">
        <f>+VLOOKUP(D455,[1]Congest!$A$1:$C$65536,2,FALSE)</f>
        <v>NORTHERN_CONS_POWER</v>
      </c>
      <c r="F455" s="6" t="str">
        <f>+VLOOKUP(D455,[1]Congest!$A$1:$C$65536,3,FALSE)</f>
        <v>WEST</v>
      </c>
      <c r="G455" s="5">
        <v>15</v>
      </c>
      <c r="I455" s="6">
        <v>65.37</v>
      </c>
      <c r="L455" s="6">
        <f t="shared" si="16"/>
        <v>354.06000000000006</v>
      </c>
      <c r="M455" s="6">
        <f>+VLOOKUP($A455,[1]Congest!$A$1:$O$65536,10,FALSE)-+VLOOKUP($D455,[1]Congest!$A$1:$O$65536,10,FALSE)</f>
        <v>84.170000000000186</v>
      </c>
      <c r="N455" s="6">
        <f>+VLOOKUP($A455,[1]Congest!$A$1:$O$65536,11,FALSE)-+VLOOKUP($D455,[1]Congest!$A$1:$O$65536,11,FALSE)</f>
        <v>11.100000000000009</v>
      </c>
      <c r="O455" s="6">
        <f>+VLOOKUP($A455,[1]Congest!$A$1:$O$65536,12,FALSE)-+VLOOKUP($D455,[1]Congest!$A$1:$O$65536,12,FALSE)</f>
        <v>103.8499999999998</v>
      </c>
      <c r="P455" s="6">
        <f>+VLOOKUP($A455,[1]Congest!$A$1:$O$65536,13,FALSE)-+VLOOKUP($D455,[1]Congest!$A$1:$O$65536,13,FALSE)</f>
        <v>60.190000000000083</v>
      </c>
      <c r="Q455" s="6">
        <f>+VLOOKUP($A455,[1]Congest!$A$1:$O$65536,14,FALSE)-+VLOOKUP($D455,[1]Congest!$A$1:$O$65536,14,FALSE)</f>
        <v>74.62</v>
      </c>
      <c r="R455" s="6">
        <f>+VLOOKUP($A455,[1]Congest!$A$1:$O$65536,15,FALSE)-+VLOOKUP($D455,[1]Congest!$A$1:$O$65536,15,FALSE)</f>
        <v>20.130000000000024</v>
      </c>
    </row>
    <row r="456" spans="1:18" x14ac:dyDescent="0.2">
      <c r="A456" s="5">
        <v>23781</v>
      </c>
      <c r="B456" s="6" t="str">
        <f>+VLOOKUP(A456,[1]Congest!$A$1:$C$65536,2,FALSE)</f>
        <v>INDECK___YERKES</v>
      </c>
      <c r="C456" s="6" t="str">
        <f>+VLOOKUP(A456,[1]Congest!$A$1:$C$65536,3,FALSE)</f>
        <v>WEST</v>
      </c>
      <c r="D456" s="5">
        <v>23585</v>
      </c>
      <c r="E456" s="6" t="str">
        <f>+VLOOKUP(D456,[1]Congest!$A$1:$C$65536,2,FALSE)</f>
        <v>MILLIKEN___2</v>
      </c>
      <c r="F456" s="6" t="str">
        <f>+VLOOKUP(D456,[1]Congest!$A$1:$C$65536,3,FALSE)</f>
        <v>CENTRL</v>
      </c>
      <c r="G456" s="5">
        <v>25</v>
      </c>
      <c r="I456" s="6">
        <v>104.55</v>
      </c>
      <c r="L456" s="6">
        <f t="shared" si="16"/>
        <v>159.96</v>
      </c>
      <c r="M456" s="6">
        <f>+VLOOKUP($A456,[1]Congest!$A$1:$O$65536,10,FALSE)-+VLOOKUP($D456,[1]Congest!$A$1:$O$65536,10,FALSE)</f>
        <v>33.020000000000039</v>
      </c>
      <c r="N456" s="6">
        <f>+VLOOKUP($A456,[1]Congest!$A$1:$O$65536,11,FALSE)-+VLOOKUP($D456,[1]Congest!$A$1:$O$65536,11,FALSE)</f>
        <v>7.339999999999975</v>
      </c>
      <c r="O456" s="6">
        <f>+VLOOKUP($A456,[1]Congest!$A$1:$O$65536,12,FALSE)-+VLOOKUP($D456,[1]Congest!$A$1:$O$65536,12,FALSE)</f>
        <v>49.280000000000086</v>
      </c>
      <c r="P456" s="6">
        <f>+VLOOKUP($A456,[1]Congest!$A$1:$O$65536,13,FALSE)-+VLOOKUP($D456,[1]Congest!$A$1:$O$65536,13,FALSE)</f>
        <v>26.139999999999958</v>
      </c>
      <c r="Q456" s="6">
        <f>+VLOOKUP($A456,[1]Congest!$A$1:$O$65536,14,FALSE)-+VLOOKUP($D456,[1]Congest!$A$1:$O$65536,14,FALSE)</f>
        <v>33.559999999999945</v>
      </c>
      <c r="R456" s="6">
        <f>+VLOOKUP($A456,[1]Congest!$A$1:$O$65536,15,FALSE)-+VLOOKUP($D456,[1]Congest!$A$1:$O$65536,15,FALSE)</f>
        <v>10.620000000000005</v>
      </c>
    </row>
    <row r="457" spans="1:18" x14ac:dyDescent="0.2">
      <c r="A457" s="5">
        <v>23786</v>
      </c>
      <c r="B457" s="6" t="str">
        <f>+VLOOKUP(A457,[1]Congest!$A$1:$C$65536,2,FALSE)</f>
        <v>LINDEN COGEN____</v>
      </c>
      <c r="C457" s="6" t="str">
        <f>+VLOOKUP(A457,[1]Congest!$A$1:$C$65536,3,FALSE)</f>
        <v>N.Y.C.</v>
      </c>
      <c r="D457" s="5">
        <v>23519</v>
      </c>
      <c r="E457" s="6" t="str">
        <f>+VLOOKUP(D457,[1]Congest!$A$1:$C$65536,2,FALSE)</f>
        <v>POLETTI____</v>
      </c>
      <c r="F457" s="6" t="str">
        <f>+VLOOKUP(D457,[1]Congest!$A$1:$C$65536,3,FALSE)</f>
        <v>N.Y.C.</v>
      </c>
      <c r="G457" s="5">
        <v>5</v>
      </c>
      <c r="I457" s="6">
        <v>168.59</v>
      </c>
      <c r="L457" s="6">
        <f t="shared" si="16"/>
        <v>639.01000000000204</v>
      </c>
      <c r="M457" s="6">
        <f>+VLOOKUP($A457,[1]Congest!$A$1:$O$65536,10,FALSE)-+VLOOKUP($D457,[1]Congest!$A$1:$O$65536,10,FALSE)</f>
        <v>-4.9999999999727152E-2</v>
      </c>
      <c r="N457" s="6">
        <f>+VLOOKUP($A457,[1]Congest!$A$1:$O$65536,11,FALSE)-+VLOOKUP($D457,[1]Congest!$A$1:$O$65536,11,FALSE)</f>
        <v>-0.17000000000007276</v>
      </c>
      <c r="O457" s="6">
        <f>+VLOOKUP($A457,[1]Congest!$A$1:$O$65536,12,FALSE)-+VLOOKUP($D457,[1]Congest!$A$1:$O$65536,12,FALSE)</f>
        <v>-0.6500000000005457</v>
      </c>
      <c r="P457" s="6">
        <f>+VLOOKUP($A457,[1]Congest!$A$1:$O$65536,13,FALSE)-+VLOOKUP($D457,[1]Congest!$A$1:$O$65536,13,FALSE)</f>
        <v>4.2000000000002728</v>
      </c>
      <c r="Q457" s="6">
        <f>+VLOOKUP($A457,[1]Congest!$A$1:$O$65536,14,FALSE)-+VLOOKUP($D457,[1]Congest!$A$1:$O$65536,14,FALSE)</f>
        <v>1.7800000000006548</v>
      </c>
      <c r="R457" s="6">
        <f>+VLOOKUP($A457,[1]Congest!$A$1:$O$65536,15,FALSE)-+VLOOKUP($D457,[1]Congest!$A$1:$O$65536,15,FALSE)</f>
        <v>633.90000000000146</v>
      </c>
    </row>
    <row r="458" spans="1:18" x14ac:dyDescent="0.2">
      <c r="A458" s="5">
        <v>23786</v>
      </c>
      <c r="B458" s="6" t="str">
        <f>+VLOOKUP(A458,[1]Congest!$A$1:$C$65536,2,FALSE)</f>
        <v>LINDEN COGEN____</v>
      </c>
      <c r="C458" s="6" t="str">
        <f>+VLOOKUP(A458,[1]Congest!$A$1:$C$65536,3,FALSE)</f>
        <v>N.Y.C.</v>
      </c>
      <c r="D458" s="5">
        <v>23810</v>
      </c>
      <c r="E458" s="6" t="str">
        <f>+VLOOKUP(D458,[1]Congest!$A$1:$C$65536,2,FALSE)</f>
        <v>HUDSON AVE_GT_3</v>
      </c>
      <c r="F458" s="6" t="str">
        <f>+VLOOKUP(D458,[1]Congest!$A$1:$C$65536,3,FALSE)</f>
        <v>N.Y.C.</v>
      </c>
      <c r="G458" s="5">
        <v>5</v>
      </c>
      <c r="I458" s="6">
        <v>212.49</v>
      </c>
      <c r="L458" s="6">
        <f t="shared" si="16"/>
        <v>-557.04</v>
      </c>
      <c r="M458" s="6">
        <f>+VLOOKUP($A458,[1]Congest!$A$1:$O$65536,10,FALSE)-+VLOOKUP($D458,[1]Congest!$A$1:$O$65536,10,FALSE)</f>
        <v>0</v>
      </c>
      <c r="N458" s="6">
        <f>+VLOOKUP($A458,[1]Congest!$A$1:$O$65536,11,FALSE)-+VLOOKUP($D458,[1]Congest!$A$1:$O$65536,11,FALSE)</f>
        <v>0</v>
      </c>
      <c r="O458" s="6">
        <f>+VLOOKUP($A458,[1]Congest!$A$1:$O$65536,12,FALSE)-+VLOOKUP($D458,[1]Congest!$A$1:$O$65536,12,FALSE)</f>
        <v>0</v>
      </c>
      <c r="P458" s="6">
        <f>+VLOOKUP($A458,[1]Congest!$A$1:$O$65536,13,FALSE)-+VLOOKUP($D458,[1]Congest!$A$1:$O$65536,13,FALSE)</f>
        <v>4.680000000000291</v>
      </c>
      <c r="Q458" s="6">
        <f>+VLOOKUP($A458,[1]Congest!$A$1:$O$65536,14,FALSE)-+VLOOKUP($D458,[1]Congest!$A$1:$O$65536,14,FALSE)</f>
        <v>0</v>
      </c>
      <c r="R458" s="6">
        <f>+VLOOKUP($A458,[1]Congest!$A$1:$O$65536,15,FALSE)-+VLOOKUP($D458,[1]Congest!$A$1:$O$65536,15,FALSE)</f>
        <v>-561.72000000000025</v>
      </c>
    </row>
    <row r="459" spans="1:18" x14ac:dyDescent="0.2">
      <c r="A459" s="5">
        <v>23792</v>
      </c>
      <c r="B459" s="6" t="str">
        <f>+VLOOKUP(A459,[1]Congest!$A$1:$C$65536,2,FALSE)</f>
        <v>NEG NORTH_KES_CHATEGAY</v>
      </c>
      <c r="C459" s="6" t="str">
        <f>+VLOOKUP(A459,[1]Congest!$A$1:$C$65536,3,FALSE)</f>
        <v>NORTH</v>
      </c>
      <c r="D459" s="5">
        <v>23781</v>
      </c>
      <c r="E459" s="6" t="str">
        <f>+VLOOKUP(D459,[1]Congest!$A$1:$C$65536,2,FALSE)</f>
        <v>INDECK___YERKES</v>
      </c>
      <c r="F459" s="6" t="str">
        <f>+VLOOKUP(D459,[1]Congest!$A$1:$C$65536,3,FALSE)</f>
        <v>WEST</v>
      </c>
      <c r="G459" s="5">
        <v>15</v>
      </c>
      <c r="I459" s="6">
        <v>794.69</v>
      </c>
      <c r="L459" s="6">
        <f t="shared" si="16"/>
        <v>1915.8999999999999</v>
      </c>
      <c r="M459" s="6">
        <f>+VLOOKUP($A459,[1]Congest!$A$1:$O$65536,10,FALSE)-+VLOOKUP($D459,[1]Congest!$A$1:$O$65536,10,FALSE)</f>
        <v>456.05</v>
      </c>
      <c r="N459" s="6">
        <f>+VLOOKUP($A459,[1]Congest!$A$1:$O$65536,11,FALSE)-+VLOOKUP($D459,[1]Congest!$A$1:$O$65536,11,FALSE)</f>
        <v>146.76000000000002</v>
      </c>
      <c r="O459" s="6">
        <f>+VLOOKUP($A459,[1]Congest!$A$1:$O$65536,12,FALSE)-+VLOOKUP($D459,[1]Congest!$A$1:$O$65536,12,FALSE)</f>
        <v>493.51999999999992</v>
      </c>
      <c r="P459" s="6">
        <f>+VLOOKUP($A459,[1]Congest!$A$1:$O$65536,13,FALSE)-+VLOOKUP($D459,[1]Congest!$A$1:$O$65536,13,FALSE)</f>
        <v>296.94000000000005</v>
      </c>
      <c r="Q459" s="6">
        <f>+VLOOKUP($A459,[1]Congest!$A$1:$O$65536,14,FALSE)-+VLOOKUP($D459,[1]Congest!$A$1:$O$65536,14,FALSE)</f>
        <v>369.08</v>
      </c>
      <c r="R459" s="6">
        <f>+VLOOKUP($A459,[1]Congest!$A$1:$O$65536,15,FALSE)-+VLOOKUP($D459,[1]Congest!$A$1:$O$65536,15,FALSE)</f>
        <v>153.55000000000001</v>
      </c>
    </row>
    <row r="460" spans="1:18" x14ac:dyDescent="0.2">
      <c r="A460" s="5">
        <v>23803</v>
      </c>
      <c r="B460" s="6" t="str">
        <f>+VLOOKUP(A460,[1]Congest!$A$1:$C$65536,2,FALSE)</f>
        <v>BURROWS___LYONSDAL</v>
      </c>
      <c r="C460" s="6" t="str">
        <f>+VLOOKUP(A460,[1]Congest!$A$1:$C$65536,3,FALSE)</f>
        <v>MHK VL</v>
      </c>
      <c r="D460" s="5">
        <v>24024</v>
      </c>
      <c r="E460" s="6" t="str">
        <f>+VLOOKUP(D460,[1]Congest!$A$1:$C$65536,2,FALSE)</f>
        <v>SITHE___BATAVIA</v>
      </c>
      <c r="F460" s="6" t="str">
        <f>+VLOOKUP(D460,[1]Congest!$A$1:$C$65536,3,FALSE)</f>
        <v>GENESE</v>
      </c>
      <c r="G460" s="5">
        <v>15</v>
      </c>
      <c r="I460" s="6">
        <v>536.84</v>
      </c>
      <c r="L460" s="6">
        <f t="shared" si="16"/>
        <v>1308.92</v>
      </c>
      <c r="M460" s="6">
        <f>+VLOOKUP($A460,[1]Congest!$A$1:$O$65536,10,FALSE)-+VLOOKUP($D460,[1]Congest!$A$1:$O$65536,10,FALSE)</f>
        <v>300.98000000000008</v>
      </c>
      <c r="N460" s="6">
        <f>+VLOOKUP($A460,[1]Congest!$A$1:$O$65536,11,FALSE)-+VLOOKUP($D460,[1]Congest!$A$1:$O$65536,11,FALSE)</f>
        <v>104.87999999999998</v>
      </c>
      <c r="O460" s="6">
        <f>+VLOOKUP($A460,[1]Congest!$A$1:$O$65536,12,FALSE)-+VLOOKUP($D460,[1]Congest!$A$1:$O$65536,12,FALSE)</f>
        <v>353.94000000000011</v>
      </c>
      <c r="P460" s="6">
        <f>+VLOOKUP($A460,[1]Congest!$A$1:$O$65536,13,FALSE)-+VLOOKUP($D460,[1]Congest!$A$1:$O$65536,13,FALSE)</f>
        <v>214.17</v>
      </c>
      <c r="Q460" s="6">
        <f>+VLOOKUP($A460,[1]Congest!$A$1:$O$65536,14,FALSE)-+VLOOKUP($D460,[1]Congest!$A$1:$O$65536,14,FALSE)</f>
        <v>266.27999999999997</v>
      </c>
      <c r="R460" s="6">
        <f>+VLOOKUP($A460,[1]Congest!$A$1:$O$65536,15,FALSE)-+VLOOKUP($D460,[1]Congest!$A$1:$O$65536,15,FALSE)</f>
        <v>68.669999999999987</v>
      </c>
    </row>
    <row r="461" spans="1:18" x14ac:dyDescent="0.2">
      <c r="A461" s="5">
        <v>23982</v>
      </c>
      <c r="B461" s="6" t="str">
        <f>+VLOOKUP(A461,[1]Congest!$A$1:$C$65536,2,FALSE)</f>
        <v>INDECK___OLEAN</v>
      </c>
      <c r="C461" s="6" t="str">
        <f>+VLOOKUP(A461,[1]Congest!$A$1:$C$65536,3,FALSE)</f>
        <v>WEST</v>
      </c>
      <c r="D461" s="5">
        <v>23901</v>
      </c>
      <c r="E461" s="6" t="str">
        <f>+VLOOKUP(D461,[1]Congest!$A$1:$C$65536,2,FALSE)</f>
        <v>NORTHERN_CONS_POWER</v>
      </c>
      <c r="F461" s="6" t="str">
        <f>+VLOOKUP(D461,[1]Congest!$A$1:$C$65536,3,FALSE)</f>
        <v>WEST</v>
      </c>
      <c r="G461" s="5">
        <v>21</v>
      </c>
      <c r="I461" s="6">
        <v>-434</v>
      </c>
      <c r="L461" s="6">
        <f t="shared" si="16"/>
        <v>259.78000000000014</v>
      </c>
      <c r="M461" s="6">
        <f>+VLOOKUP($A461,[1]Congest!$A$1:$O$65536,10,FALSE)-+VLOOKUP($D461,[1]Congest!$A$1:$O$65536,10,FALSE)</f>
        <v>61.390000000000157</v>
      </c>
      <c r="N461" s="6">
        <f>+VLOOKUP($A461,[1]Congest!$A$1:$O$65536,11,FALSE)-+VLOOKUP($D461,[1]Congest!$A$1:$O$65536,11,FALSE)</f>
        <v>8.4500000000000171</v>
      </c>
      <c r="O461" s="6">
        <f>+VLOOKUP($A461,[1]Congest!$A$1:$O$65536,12,FALSE)-+VLOOKUP($D461,[1]Congest!$A$1:$O$65536,12,FALSE)</f>
        <v>72.999999999999829</v>
      </c>
      <c r="P461" s="6">
        <f>+VLOOKUP($A461,[1]Congest!$A$1:$O$65536,13,FALSE)-+VLOOKUP($D461,[1]Congest!$A$1:$O$65536,13,FALSE)</f>
        <v>45.450000000000102</v>
      </c>
      <c r="Q461" s="6">
        <f>+VLOOKUP($A461,[1]Congest!$A$1:$O$65536,14,FALSE)-+VLOOKUP($D461,[1]Congest!$A$1:$O$65536,14,FALSE)</f>
        <v>56.19</v>
      </c>
      <c r="R461" s="6">
        <f>+VLOOKUP($A461,[1]Congest!$A$1:$O$65536,15,FALSE)-+VLOOKUP($D461,[1]Congest!$A$1:$O$65536,15,FALSE)</f>
        <v>15.300000000000026</v>
      </c>
    </row>
    <row r="462" spans="1:18" x14ac:dyDescent="0.2">
      <c r="A462" s="5">
        <v>23990</v>
      </c>
      <c r="B462" s="6" t="str">
        <f>+VLOOKUP(A462,[1]Congest!$A$1:$C$65536,2,FALSE)</f>
        <v>PROJECT___ORANGE</v>
      </c>
      <c r="C462" s="6" t="str">
        <f>+VLOOKUP(A462,[1]Congest!$A$1:$C$65536,3,FALSE)</f>
        <v>CENTRL</v>
      </c>
      <c r="D462" s="5">
        <v>23760</v>
      </c>
      <c r="E462" s="6" t="str">
        <f>+VLOOKUP(D462,[1]Congest!$A$1:$C$65536,2,FALSE)</f>
        <v>NIAGARA____</v>
      </c>
      <c r="F462" s="6" t="str">
        <f>+VLOOKUP(D462,[1]Congest!$A$1:$C$65536,3,FALSE)</f>
        <v>WEST</v>
      </c>
      <c r="G462" s="5">
        <v>15</v>
      </c>
      <c r="I462" s="6">
        <v>192.63</v>
      </c>
      <c r="L462" s="6">
        <f t="shared" si="16"/>
        <v>588.36</v>
      </c>
      <c r="M462" s="6">
        <f>+VLOOKUP($A462,[1]Congest!$A$1:$O$65536,10,FALSE)-+VLOOKUP($D462,[1]Congest!$A$1:$O$65536,10,FALSE)</f>
        <v>133.49</v>
      </c>
      <c r="N462" s="6">
        <f>+VLOOKUP($A462,[1]Congest!$A$1:$O$65536,11,FALSE)-+VLOOKUP($D462,[1]Congest!$A$1:$O$65536,11,FALSE)</f>
        <v>29.819999999999993</v>
      </c>
      <c r="O462" s="6">
        <f>+VLOOKUP($A462,[1]Congest!$A$1:$O$65536,12,FALSE)-+VLOOKUP($D462,[1]Congest!$A$1:$O$65536,12,FALSE)</f>
        <v>163.31000000000006</v>
      </c>
      <c r="P462" s="6">
        <f>+VLOOKUP($A462,[1]Congest!$A$1:$O$65536,13,FALSE)-+VLOOKUP($D462,[1]Congest!$A$1:$O$65536,13,FALSE)</f>
        <v>91.989999999999981</v>
      </c>
      <c r="Q462" s="6">
        <f>+VLOOKUP($A462,[1]Congest!$A$1:$O$65536,14,FALSE)-+VLOOKUP($D462,[1]Congest!$A$1:$O$65536,14,FALSE)</f>
        <v>131.15</v>
      </c>
      <c r="R462" s="6">
        <f>+VLOOKUP($A462,[1]Congest!$A$1:$O$65536,15,FALSE)-+VLOOKUP($D462,[1]Congest!$A$1:$O$65536,15,FALSE)</f>
        <v>38.599999999999987</v>
      </c>
    </row>
    <row r="463" spans="1:18" x14ac:dyDescent="0.2">
      <c r="A463" s="5">
        <v>23990</v>
      </c>
      <c r="B463" s="6" t="str">
        <f>+VLOOKUP(A463,[1]Congest!$A$1:$C$65536,2,FALSE)</f>
        <v>PROJECT___ORANGE</v>
      </c>
      <c r="C463" s="6" t="str">
        <f>+VLOOKUP(A463,[1]Congest!$A$1:$C$65536,3,FALSE)</f>
        <v>CENTRL</v>
      </c>
      <c r="D463" s="5">
        <v>23791</v>
      </c>
      <c r="E463" s="6" t="str">
        <f>+VLOOKUP(D463,[1]Congest!$A$1:$C$65536,2,FALSE)</f>
        <v>NEG WEST_LEA_LOCKPORT</v>
      </c>
      <c r="F463" s="6" t="str">
        <f>+VLOOKUP(D463,[1]Congest!$A$1:$C$65536,3,FALSE)</f>
        <v>WEST</v>
      </c>
      <c r="G463" s="5">
        <v>15</v>
      </c>
      <c r="I463" s="6">
        <v>203.64</v>
      </c>
      <c r="L463" s="6">
        <f t="shared" si="16"/>
        <v>613.33000000000004</v>
      </c>
      <c r="M463" s="6">
        <f>+VLOOKUP($A463,[1]Congest!$A$1:$O$65536,10,FALSE)-+VLOOKUP($D463,[1]Congest!$A$1:$O$65536,10,FALSE)</f>
        <v>138.69999999999999</v>
      </c>
      <c r="N463" s="6">
        <f>+VLOOKUP($A463,[1]Congest!$A$1:$O$65536,11,FALSE)-+VLOOKUP($D463,[1]Congest!$A$1:$O$65536,11,FALSE)</f>
        <v>30.75</v>
      </c>
      <c r="O463" s="6">
        <f>+VLOOKUP($A463,[1]Congest!$A$1:$O$65536,12,FALSE)-+VLOOKUP($D463,[1]Congest!$A$1:$O$65536,12,FALSE)</f>
        <v>170.71000000000009</v>
      </c>
      <c r="P463" s="6">
        <f>+VLOOKUP($A463,[1]Congest!$A$1:$O$65536,13,FALSE)-+VLOOKUP($D463,[1]Congest!$A$1:$O$65536,13,FALSE)</f>
        <v>96.459999999999951</v>
      </c>
      <c r="Q463" s="6">
        <f>+VLOOKUP($A463,[1]Congest!$A$1:$O$65536,14,FALSE)-+VLOOKUP($D463,[1]Congest!$A$1:$O$65536,14,FALSE)</f>
        <v>136.46</v>
      </c>
      <c r="R463" s="6">
        <f>+VLOOKUP($A463,[1]Congest!$A$1:$O$65536,15,FALSE)-+VLOOKUP($D463,[1]Congest!$A$1:$O$65536,15,FALSE)</f>
        <v>40.249999999999993</v>
      </c>
    </row>
    <row r="464" spans="1:18" x14ac:dyDescent="0.2">
      <c r="A464" s="5">
        <v>23990</v>
      </c>
      <c r="B464" s="6" t="str">
        <f>+VLOOKUP(A464,[1]Congest!$A$1:$C$65536,2,FALSE)</f>
        <v>PROJECT___ORANGE</v>
      </c>
      <c r="C464" s="6" t="str">
        <f>+VLOOKUP(A464,[1]Congest!$A$1:$C$65536,3,FALSE)</f>
        <v>CENTRL</v>
      </c>
      <c r="D464" s="5">
        <v>61846</v>
      </c>
      <c r="E464" s="6" t="str">
        <f>+VLOOKUP(D464,[1]Congest!$A$1:$C$65536,2,FALSE)</f>
        <v>O H</v>
      </c>
      <c r="F464" s="6" t="str">
        <f>+VLOOKUP(D464,[1]Congest!$A$1:$C$65536,3,FALSE)</f>
        <v>O H</v>
      </c>
      <c r="G464" s="5">
        <v>15</v>
      </c>
      <c r="I464" s="6">
        <v>163.47999999999999</v>
      </c>
      <c r="L464" s="6">
        <f t="shared" si="16"/>
        <v>489.21999999999997</v>
      </c>
      <c r="M464" s="6">
        <f>+VLOOKUP($A464,[1]Congest!$A$1:$O$65536,10,FALSE)-+VLOOKUP($D464,[1]Congest!$A$1:$O$65536,10,FALSE)</f>
        <v>125.04000000000002</v>
      </c>
      <c r="N464" s="6">
        <f>+VLOOKUP($A464,[1]Congest!$A$1:$O$65536,11,FALSE)-+VLOOKUP($D464,[1]Congest!$A$1:$O$65536,11,FALSE)</f>
        <v>-39.839999999999989</v>
      </c>
      <c r="O464" s="6">
        <f>+VLOOKUP($A464,[1]Congest!$A$1:$O$65536,12,FALSE)-+VLOOKUP($D464,[1]Congest!$A$1:$O$65536,12,FALSE)</f>
        <v>146.79999999999995</v>
      </c>
      <c r="P464" s="6">
        <f>+VLOOKUP($A464,[1]Congest!$A$1:$O$65536,13,FALSE)-+VLOOKUP($D464,[1]Congest!$A$1:$O$65536,13,FALSE)</f>
        <v>88.029999999999944</v>
      </c>
      <c r="Q464" s="6">
        <f>+VLOOKUP($A464,[1]Congest!$A$1:$O$65536,14,FALSE)-+VLOOKUP($D464,[1]Congest!$A$1:$O$65536,14,FALSE)</f>
        <v>140.86999999999998</v>
      </c>
      <c r="R464" s="6">
        <f>+VLOOKUP($A464,[1]Congest!$A$1:$O$65536,15,FALSE)-+VLOOKUP($D464,[1]Congest!$A$1:$O$65536,15,FALSE)</f>
        <v>28.319999999999979</v>
      </c>
    </row>
    <row r="465" spans="1:18" x14ac:dyDescent="0.2">
      <c r="A465" s="5">
        <v>24008</v>
      </c>
      <c r="B465" s="6" t="str">
        <f>+VLOOKUP(A465,[1]Congest!$A$1:$C$65536,2,FALSE)</f>
        <v>NYISO_LBMP_REFERENCE</v>
      </c>
      <c r="C465" s="6" t="str">
        <f>+VLOOKUP(A465,[1]Congest!$A$1:$C$65536,3,FALSE)</f>
        <v>MHK VL</v>
      </c>
      <c r="D465" s="5">
        <v>23543</v>
      </c>
      <c r="E465" s="6" t="str">
        <f>+VLOOKUP(D465,[1]Congest!$A$1:$C$65536,2,FALSE)</f>
        <v>KINTIGH____</v>
      </c>
      <c r="F465" s="6" t="str">
        <f>+VLOOKUP(D465,[1]Congest!$A$1:$C$65536,3,FALSE)</f>
        <v>WEST</v>
      </c>
      <c r="G465" s="5">
        <v>15</v>
      </c>
      <c r="I465" s="6">
        <v>465.1</v>
      </c>
      <c r="L465" s="6">
        <f t="shared" si="16"/>
        <v>1247.05</v>
      </c>
      <c r="M465" s="6">
        <f>+VLOOKUP($A465,[1]Congest!$A$1:$O$65536,10,FALSE)-+VLOOKUP($D465,[1]Congest!$A$1:$O$65536,10,FALSE)</f>
        <v>281.05</v>
      </c>
      <c r="N465" s="6">
        <f>+VLOOKUP($A465,[1]Congest!$A$1:$O$65536,11,FALSE)-+VLOOKUP($D465,[1]Congest!$A$1:$O$65536,11,FALSE)</f>
        <v>116.96</v>
      </c>
      <c r="O465" s="6">
        <f>+VLOOKUP($A465,[1]Congest!$A$1:$O$65536,12,FALSE)-+VLOOKUP($D465,[1]Congest!$A$1:$O$65536,12,FALSE)</f>
        <v>339.67000000000013</v>
      </c>
      <c r="P465" s="6">
        <f>+VLOOKUP($A465,[1]Congest!$A$1:$O$65536,13,FALSE)-+VLOOKUP($D465,[1]Congest!$A$1:$O$65536,13,FALSE)</f>
        <v>198.67000000000002</v>
      </c>
      <c r="Q465" s="6">
        <f>+VLOOKUP($A465,[1]Congest!$A$1:$O$65536,14,FALSE)-+VLOOKUP($D465,[1]Congest!$A$1:$O$65536,14,FALSE)</f>
        <v>249.90999999999994</v>
      </c>
      <c r="R465" s="6">
        <f>+VLOOKUP($A465,[1]Congest!$A$1:$O$65536,15,FALSE)-+VLOOKUP($D465,[1]Congest!$A$1:$O$65536,15,FALSE)</f>
        <v>60.790000000000006</v>
      </c>
    </row>
    <row r="466" spans="1:18" x14ac:dyDescent="0.2">
      <c r="A466" s="5">
        <v>24024</v>
      </c>
      <c r="B466" s="6" t="str">
        <f>+VLOOKUP(A466,[1]Congest!$A$1:$C$65536,2,FALSE)</f>
        <v>SITHE___BATAVIA</v>
      </c>
      <c r="C466" s="6" t="str">
        <f>+VLOOKUP(A466,[1]Congest!$A$1:$C$65536,3,FALSE)</f>
        <v>GENESE</v>
      </c>
      <c r="D466" s="5">
        <v>23811</v>
      </c>
      <c r="E466" s="6" t="str">
        <f>+VLOOKUP(D466,[1]Congest!$A$1:$C$65536,2,FALSE)</f>
        <v>NEG WEST___LANCASTR</v>
      </c>
      <c r="F466" s="6" t="str">
        <f>+VLOOKUP(D466,[1]Congest!$A$1:$C$65536,3,FALSE)</f>
        <v>WEST</v>
      </c>
      <c r="G466" s="5">
        <v>15</v>
      </c>
      <c r="I466" s="6">
        <v>60.9</v>
      </c>
      <c r="L466" s="6">
        <f t="shared" si="16"/>
        <v>373.75</v>
      </c>
      <c r="M466" s="6">
        <f>+VLOOKUP($A466,[1]Congest!$A$1:$O$65536,10,FALSE)-+VLOOKUP($D466,[1]Congest!$A$1:$O$65536,10,FALSE)</f>
        <v>90.489999999999952</v>
      </c>
      <c r="N466" s="6">
        <f>+VLOOKUP($A466,[1]Congest!$A$1:$O$65536,11,FALSE)-+VLOOKUP($D466,[1]Congest!$A$1:$O$65536,11,FALSE)</f>
        <v>9.2200000000000273</v>
      </c>
      <c r="O466" s="6">
        <f>+VLOOKUP($A466,[1]Congest!$A$1:$O$65536,12,FALSE)-+VLOOKUP($D466,[1]Congest!$A$1:$O$65536,12,FALSE)</f>
        <v>108.77999999999992</v>
      </c>
      <c r="P466" s="6">
        <f>+VLOOKUP($A466,[1]Congest!$A$1:$O$65536,13,FALSE)-+VLOOKUP($D466,[1]Congest!$A$1:$O$65536,13,FALSE)</f>
        <v>61.390000000000072</v>
      </c>
      <c r="Q466" s="6">
        <f>+VLOOKUP($A466,[1]Congest!$A$1:$O$65536,14,FALSE)-+VLOOKUP($D466,[1]Congest!$A$1:$O$65536,14,FALSE)</f>
        <v>82.25</v>
      </c>
      <c r="R466" s="6">
        <f>+VLOOKUP($A466,[1]Congest!$A$1:$O$65536,15,FALSE)-+VLOOKUP($D466,[1]Congest!$A$1:$O$65536,15,FALSE)</f>
        <v>21.61999999999999</v>
      </c>
    </row>
    <row r="467" spans="1:18" x14ac:dyDescent="0.2">
      <c r="A467" s="5">
        <v>24039</v>
      </c>
      <c r="B467" s="6" t="str">
        <f>+VLOOKUP(A467,[1]Congest!$A$1:$C$65536,2,FALSE)</f>
        <v>GARDENVILLE___LBMP</v>
      </c>
      <c r="C467" s="6" t="str">
        <f>+VLOOKUP(A467,[1]Congest!$A$1:$C$65536,3,FALSE)</f>
        <v>WEST</v>
      </c>
      <c r="D467" s="5">
        <v>23901</v>
      </c>
      <c r="E467" s="6" t="str">
        <f>+VLOOKUP(D467,[1]Congest!$A$1:$C$65536,2,FALSE)</f>
        <v>NORTHERN_CONS_POWER</v>
      </c>
      <c r="F467" s="6" t="str">
        <f>+VLOOKUP(D467,[1]Congest!$A$1:$C$65536,3,FALSE)</f>
        <v>WEST</v>
      </c>
      <c r="G467" s="5">
        <v>15</v>
      </c>
      <c r="I467" s="6">
        <v>65.37</v>
      </c>
      <c r="L467" s="6">
        <f t="shared" si="16"/>
        <v>361.89</v>
      </c>
      <c r="M467" s="6">
        <f>+VLOOKUP($A467,[1]Congest!$A$1:$O$65536,10,FALSE)-+VLOOKUP($D467,[1]Congest!$A$1:$O$65536,10,FALSE)</f>
        <v>87.600000000000193</v>
      </c>
      <c r="N467" s="6">
        <f>+VLOOKUP($A467,[1]Congest!$A$1:$O$65536,11,FALSE)-+VLOOKUP($D467,[1]Congest!$A$1:$O$65536,11,FALSE)</f>
        <v>11.340000000000003</v>
      </c>
      <c r="O467" s="6">
        <f>+VLOOKUP($A467,[1]Congest!$A$1:$O$65536,12,FALSE)-+VLOOKUP($D467,[1]Congest!$A$1:$O$65536,12,FALSE)</f>
        <v>105.38999999999976</v>
      </c>
      <c r="P467" s="6">
        <f>+VLOOKUP($A467,[1]Congest!$A$1:$O$65536,13,FALSE)-+VLOOKUP($D467,[1]Congest!$A$1:$O$65536,13,FALSE)</f>
        <v>61.210000000000093</v>
      </c>
      <c r="Q467" s="6">
        <f>+VLOOKUP($A467,[1]Congest!$A$1:$O$65536,14,FALSE)-+VLOOKUP($D467,[1]Congest!$A$1:$O$65536,14,FALSE)</f>
        <v>75.919999999999902</v>
      </c>
      <c r="R467" s="6">
        <f>+VLOOKUP($A467,[1]Congest!$A$1:$O$65536,15,FALSE)-+VLOOKUP($D467,[1]Congest!$A$1:$O$65536,15,FALSE)</f>
        <v>20.430000000000007</v>
      </c>
    </row>
    <row r="468" spans="1:18" x14ac:dyDescent="0.2">
      <c r="A468" s="5">
        <v>24043</v>
      </c>
      <c r="B468" s="6" t="str">
        <f>+VLOOKUP(A468,[1]Congest!$A$1:$C$65536,2,FALSE)</f>
        <v>S SALMON___HYD</v>
      </c>
      <c r="C468" s="6" t="str">
        <f>+VLOOKUP(A468,[1]Congest!$A$1:$C$65536,3,FALSE)</f>
        <v>CENTRL</v>
      </c>
      <c r="D468" s="5">
        <v>23895</v>
      </c>
      <c r="E468" s="6" t="str">
        <f>+VLOOKUP(D468,[1]Congest!$A$1:$C$65536,2,FALSE)</f>
        <v>CH_RES_NIAGARA</v>
      </c>
      <c r="F468" s="6" t="str">
        <f>+VLOOKUP(D468,[1]Congest!$A$1:$C$65536,3,FALSE)</f>
        <v>WEST</v>
      </c>
      <c r="G468" s="5">
        <v>8</v>
      </c>
      <c r="I468" s="6">
        <v>281</v>
      </c>
      <c r="L468" s="6">
        <f t="shared" si="16"/>
        <v>779.36999999999989</v>
      </c>
      <c r="M468" s="6">
        <f>+VLOOKUP($A468,[1]Congest!$A$1:$O$65536,10,FALSE)-+VLOOKUP($D468,[1]Congest!$A$1:$O$65536,10,FALSE)</f>
        <v>177.80999999999995</v>
      </c>
      <c r="N468" s="6">
        <f>+VLOOKUP($A468,[1]Congest!$A$1:$O$65536,11,FALSE)-+VLOOKUP($D468,[1]Congest!$A$1:$O$65536,11,FALSE)</f>
        <v>42.930000000000021</v>
      </c>
      <c r="O468" s="6">
        <f>+VLOOKUP($A468,[1]Congest!$A$1:$O$65536,12,FALSE)-+VLOOKUP($D468,[1]Congest!$A$1:$O$65536,12,FALSE)</f>
        <v>216.96999999999997</v>
      </c>
      <c r="P468" s="6">
        <f>+VLOOKUP($A468,[1]Congest!$A$1:$O$65536,13,FALSE)-+VLOOKUP($D468,[1]Congest!$A$1:$O$65536,13,FALSE)</f>
        <v>120.73000000000002</v>
      </c>
      <c r="Q468" s="6">
        <f>+VLOOKUP($A468,[1]Congest!$A$1:$O$65536,14,FALSE)-+VLOOKUP($D468,[1]Congest!$A$1:$O$65536,14,FALSE)</f>
        <v>170.65</v>
      </c>
      <c r="R468" s="6">
        <f>+VLOOKUP($A468,[1]Congest!$A$1:$O$65536,15,FALSE)-+VLOOKUP($D468,[1]Congest!$A$1:$O$65536,15,FALSE)</f>
        <v>50.279999999999987</v>
      </c>
    </row>
    <row r="469" spans="1:18" x14ac:dyDescent="0.2">
      <c r="A469" s="5">
        <v>24044</v>
      </c>
      <c r="B469" s="6" t="str">
        <f>+VLOOKUP(A469,[1]Congest!$A$1:$C$65536,2,FALSE)</f>
        <v>OSWEGATCHIE___HYD</v>
      </c>
      <c r="C469" s="6" t="str">
        <f>+VLOOKUP(A469,[1]Congest!$A$1:$C$65536,3,FALSE)</f>
        <v>MHK VL</v>
      </c>
      <c r="D469" s="5">
        <v>23811</v>
      </c>
      <c r="E469" s="6" t="str">
        <f>+VLOOKUP(D469,[1]Congest!$A$1:$C$65536,2,FALSE)</f>
        <v>NEG WEST___LANCASTR</v>
      </c>
      <c r="F469" s="6" t="str">
        <f>+VLOOKUP(D469,[1]Congest!$A$1:$C$65536,3,FALSE)</f>
        <v>WEST</v>
      </c>
      <c r="G469" s="5">
        <v>15</v>
      </c>
      <c r="I469" s="6">
        <v>609.79</v>
      </c>
      <c r="L469" s="6">
        <f t="shared" si="16"/>
        <v>1724.8400000000001</v>
      </c>
      <c r="M469" s="6">
        <f>+VLOOKUP($A469,[1]Congest!$A$1:$O$65536,10,FALSE)-+VLOOKUP($D469,[1]Congest!$A$1:$O$65536,10,FALSE)</f>
        <v>396</v>
      </c>
      <c r="N469" s="6">
        <f>+VLOOKUP($A469,[1]Congest!$A$1:$O$65536,11,FALSE)-+VLOOKUP($D469,[1]Congest!$A$1:$O$65536,11,FALSE)</f>
        <v>115.96000000000001</v>
      </c>
      <c r="O469" s="6">
        <f>+VLOOKUP($A469,[1]Congest!$A$1:$O$65536,12,FALSE)-+VLOOKUP($D469,[1]Congest!$A$1:$O$65536,12,FALSE)</f>
        <v>474.90000000000003</v>
      </c>
      <c r="P469" s="6">
        <f>+VLOOKUP($A469,[1]Congest!$A$1:$O$65536,13,FALSE)-+VLOOKUP($D469,[1]Congest!$A$1:$O$65536,13,FALSE)</f>
        <v>275.30000000000007</v>
      </c>
      <c r="Q469" s="6">
        <f>+VLOOKUP($A469,[1]Congest!$A$1:$O$65536,14,FALSE)-+VLOOKUP($D469,[1]Congest!$A$1:$O$65536,14,FALSE)</f>
        <v>348.05</v>
      </c>
      <c r="R469" s="6">
        <f>+VLOOKUP($A469,[1]Congest!$A$1:$O$65536,15,FALSE)-+VLOOKUP($D469,[1]Congest!$A$1:$O$65536,15,FALSE)</f>
        <v>114.62999999999998</v>
      </c>
    </row>
    <row r="470" spans="1:18" x14ac:dyDescent="0.2">
      <c r="A470" s="5">
        <v>24049</v>
      </c>
      <c r="B470" s="6" t="str">
        <f>+VLOOKUP(A470,[1]Congest!$A$1:$C$65536,2,FALSE)</f>
        <v>WEST CANADA___HYD</v>
      </c>
      <c r="C470" s="6" t="str">
        <f>+VLOOKUP(A470,[1]Congest!$A$1:$C$65536,3,FALSE)</f>
        <v>MHK VL</v>
      </c>
      <c r="D470" s="5">
        <v>23807</v>
      </c>
      <c r="E470" s="6" t="str">
        <f>+VLOOKUP(D470,[1]Congest!$A$1:$C$65536,2,FALSE)</f>
        <v>DOGLEVILLE___HYD</v>
      </c>
      <c r="F470" s="6" t="str">
        <f>+VLOOKUP(D470,[1]Congest!$A$1:$C$65536,3,FALSE)</f>
        <v>CAPITL</v>
      </c>
      <c r="G470" s="5">
        <v>20</v>
      </c>
      <c r="I470" s="6">
        <v>3.1</v>
      </c>
      <c r="L470" s="6">
        <f t="shared" si="16"/>
        <v>0</v>
      </c>
      <c r="M470" s="6">
        <f>+VLOOKUP($A470,[1]Congest!$A$1:$O$65536,10,FALSE)-+VLOOKUP($D470,[1]Congest!$A$1:$O$65536,10,FALSE)</f>
        <v>0</v>
      </c>
      <c r="N470" s="6">
        <f>+VLOOKUP($A470,[1]Congest!$A$1:$O$65536,11,FALSE)-+VLOOKUP($D470,[1]Congest!$A$1:$O$65536,11,FALSE)</f>
        <v>0</v>
      </c>
      <c r="O470" s="6">
        <f>+VLOOKUP($A470,[1]Congest!$A$1:$O$65536,12,FALSE)-+VLOOKUP($D470,[1]Congest!$A$1:$O$65536,12,FALSE)</f>
        <v>0</v>
      </c>
      <c r="P470" s="6">
        <f>+VLOOKUP($A470,[1]Congest!$A$1:$O$65536,13,FALSE)-+VLOOKUP($D470,[1]Congest!$A$1:$O$65536,13,FALSE)</f>
        <v>0</v>
      </c>
      <c r="Q470" s="6">
        <f>+VLOOKUP($A470,[1]Congest!$A$1:$O$65536,14,FALSE)-+VLOOKUP($D470,[1]Congest!$A$1:$O$65536,14,FALSE)</f>
        <v>0</v>
      </c>
      <c r="R470" s="6">
        <f>+VLOOKUP($A470,[1]Congest!$A$1:$O$65536,15,FALSE)-+VLOOKUP($D470,[1]Congest!$A$1:$O$65536,15,FALSE)</f>
        <v>0</v>
      </c>
    </row>
    <row r="471" spans="1:18" x14ac:dyDescent="0.2">
      <c r="A471" s="5">
        <v>24065</v>
      </c>
      <c r="B471" s="6" t="str">
        <f>+VLOOKUP(A471,[1]Congest!$A$1:$C$65536,2,FALSE)</f>
        <v>PJM_GEN_KEYSTONE</v>
      </c>
      <c r="C471" s="6" t="str">
        <f>+VLOOKUP(A471,[1]Congest!$A$1:$C$65536,3,FALSE)</f>
        <v>PJM</v>
      </c>
      <c r="D471" s="5">
        <v>61752</v>
      </c>
      <c r="E471" s="6" t="str">
        <f>+VLOOKUP(D471,[1]Congest!$A$1:$C$65536,2,FALSE)</f>
        <v>WEST</v>
      </c>
      <c r="F471" s="6" t="str">
        <f>+VLOOKUP(D471,[1]Congest!$A$1:$C$65536,3,FALSE)</f>
        <v>WEST</v>
      </c>
      <c r="G471" s="5">
        <v>50</v>
      </c>
      <c r="I471" s="6">
        <v>434.4</v>
      </c>
      <c r="L471" s="6">
        <f t="shared" si="16"/>
        <v>8574.06</v>
      </c>
      <c r="M471" s="6">
        <f>+VLOOKUP($A471,[1]Congest!$A$1:$O$65536,10,FALSE)-+VLOOKUP($D471,[1]Congest!$A$1:$O$65536,10,FALSE)</f>
        <v>6032.3099999999995</v>
      </c>
      <c r="N471" s="6">
        <f>+VLOOKUP($A471,[1]Congest!$A$1:$O$65536,11,FALSE)-+VLOOKUP($D471,[1]Congest!$A$1:$O$65536,11,FALSE)</f>
        <v>1181.0000000000002</v>
      </c>
      <c r="O471" s="6">
        <f>+VLOOKUP($A471,[1]Congest!$A$1:$O$65536,12,FALSE)-+VLOOKUP($D471,[1]Congest!$A$1:$O$65536,12,FALSE)</f>
        <v>524.82999999999993</v>
      </c>
      <c r="P471" s="6">
        <f>+VLOOKUP($A471,[1]Congest!$A$1:$O$65536,13,FALSE)-+VLOOKUP($D471,[1]Congest!$A$1:$O$65536,13,FALSE)</f>
        <v>765.04</v>
      </c>
      <c r="Q471" s="6">
        <f>+VLOOKUP($A471,[1]Congest!$A$1:$O$65536,14,FALSE)-+VLOOKUP($D471,[1]Congest!$A$1:$O$65536,14,FALSE)</f>
        <v>10.149999999999977</v>
      </c>
      <c r="R471" s="6">
        <f>+VLOOKUP($A471,[1]Congest!$A$1:$O$65536,15,FALSE)-+VLOOKUP($D471,[1]Congest!$A$1:$O$65536,15,FALSE)</f>
        <v>60.729999999999976</v>
      </c>
    </row>
    <row r="472" spans="1:18" x14ac:dyDescent="0.2">
      <c r="A472" s="5">
        <v>24077</v>
      </c>
      <c r="B472" s="6" t="str">
        <f>+VLOOKUP(A472,[1]Congest!$A$1:$C$65536,2,FALSE)</f>
        <v>GOWANUS_GT1_1</v>
      </c>
      <c r="C472" s="6" t="str">
        <f>+VLOOKUP(A472,[1]Congest!$A$1:$C$65536,3,FALSE)</f>
        <v>N.Y.C.</v>
      </c>
      <c r="D472" s="5">
        <v>23534</v>
      </c>
      <c r="E472" s="6" t="str">
        <f>+VLOOKUP(D472,[1]Congest!$A$1:$C$65536,2,FALSE)</f>
        <v>RAVENSWOOD___2</v>
      </c>
      <c r="F472" s="6" t="str">
        <f>+VLOOKUP(D472,[1]Congest!$A$1:$C$65536,3,FALSE)</f>
        <v>N.Y.C.</v>
      </c>
      <c r="G472" s="5">
        <v>2</v>
      </c>
      <c r="I472" s="6">
        <v>-0.2</v>
      </c>
      <c r="L472" s="6">
        <f t="shared" ref="L472:L513" si="17">+SUM(M472:R472)</f>
        <v>0</v>
      </c>
      <c r="M472" s="6">
        <f>+VLOOKUP($A472,[1]Congest!$A$1:$O$65536,10,FALSE)-+VLOOKUP($D472,[1]Congest!$A$1:$O$65536,10,FALSE)</f>
        <v>0</v>
      </c>
      <c r="N472" s="6">
        <f>+VLOOKUP($A472,[1]Congest!$A$1:$O$65536,11,FALSE)-+VLOOKUP($D472,[1]Congest!$A$1:$O$65536,11,FALSE)</f>
        <v>0</v>
      </c>
      <c r="O472" s="6">
        <f>+VLOOKUP($A472,[1]Congest!$A$1:$O$65536,12,FALSE)-+VLOOKUP($D472,[1]Congest!$A$1:$O$65536,12,FALSE)</f>
        <v>0</v>
      </c>
      <c r="P472" s="6">
        <f>+VLOOKUP($A472,[1]Congest!$A$1:$O$65536,13,FALSE)-+VLOOKUP($D472,[1]Congest!$A$1:$O$65536,13,FALSE)</f>
        <v>0</v>
      </c>
      <c r="Q472" s="6">
        <f>+VLOOKUP($A472,[1]Congest!$A$1:$O$65536,14,FALSE)-+VLOOKUP($D472,[1]Congest!$A$1:$O$65536,14,FALSE)</f>
        <v>0</v>
      </c>
      <c r="R472" s="6">
        <f>+VLOOKUP($A472,[1]Congest!$A$1:$O$65536,15,FALSE)-+VLOOKUP($D472,[1]Congest!$A$1:$O$65536,15,FALSE)</f>
        <v>0</v>
      </c>
    </row>
    <row r="473" spans="1:18" x14ac:dyDescent="0.2">
      <c r="A473" s="5">
        <v>24249</v>
      </c>
      <c r="B473" s="6" t="str">
        <f>+VLOOKUP(A473,[1]Congest!$A$1:$C$65536,2,FALSE)</f>
        <v>RAVENSWOOD_GT3_2</v>
      </c>
      <c r="C473" s="6" t="str">
        <f>+VLOOKUP(A473,[1]Congest!$A$1:$C$65536,3,FALSE)</f>
        <v>N.Y.C.</v>
      </c>
      <c r="D473" s="5">
        <v>23519</v>
      </c>
      <c r="E473" s="6" t="str">
        <f>+VLOOKUP(D473,[1]Congest!$A$1:$C$65536,2,FALSE)</f>
        <v>POLETTI____</v>
      </c>
      <c r="F473" s="6" t="str">
        <f>+VLOOKUP(D473,[1]Congest!$A$1:$C$65536,3,FALSE)</f>
        <v>N.Y.C.</v>
      </c>
      <c r="G473" s="5">
        <v>40</v>
      </c>
      <c r="I473" s="6">
        <v>-1083.5899999999999</v>
      </c>
      <c r="L473" s="6">
        <f t="shared" si="17"/>
        <v>2285.869999999999</v>
      </c>
      <c r="M473" s="6">
        <f>+VLOOKUP($A473,[1]Congest!$A$1:$O$65536,10,FALSE)-+VLOOKUP($D473,[1]Congest!$A$1:$O$65536,10,FALSE)</f>
        <v>3.7900000000004184</v>
      </c>
      <c r="N473" s="6">
        <f>+VLOOKUP($A473,[1]Congest!$A$1:$O$65536,11,FALSE)-+VLOOKUP($D473,[1]Congest!$A$1:$O$65536,11,FALSE)</f>
        <v>60.700000000000045</v>
      </c>
      <c r="O473" s="6">
        <f>+VLOOKUP($A473,[1]Congest!$A$1:$O$65536,12,FALSE)-+VLOOKUP($D473,[1]Congest!$A$1:$O$65536,12,FALSE)</f>
        <v>1289.5700000000002</v>
      </c>
      <c r="P473" s="6">
        <f>+VLOOKUP($A473,[1]Congest!$A$1:$O$65536,13,FALSE)-+VLOOKUP($D473,[1]Congest!$A$1:$O$65536,13,FALSE)</f>
        <v>-76.920000000000073</v>
      </c>
      <c r="Q473" s="6">
        <f>+VLOOKUP($A473,[1]Congest!$A$1:$O$65536,14,FALSE)-+VLOOKUP($D473,[1]Congest!$A$1:$O$65536,14,FALSE)</f>
        <v>85.699999999997999</v>
      </c>
      <c r="R473" s="6">
        <f>+VLOOKUP($A473,[1]Congest!$A$1:$O$65536,15,FALSE)-+VLOOKUP($D473,[1]Congest!$A$1:$O$65536,15,FALSE)</f>
        <v>923.03000000000065</v>
      </c>
    </row>
    <row r="474" spans="1:18" x14ac:dyDescent="0.2">
      <c r="A474" s="5">
        <v>24250</v>
      </c>
      <c r="B474" s="6" t="str">
        <f>+VLOOKUP(A474,[1]Congest!$A$1:$C$65536,2,FALSE)</f>
        <v>RAVENSWOOD_GT3_3</v>
      </c>
      <c r="C474" s="6" t="str">
        <f>+VLOOKUP(A474,[1]Congest!$A$1:$C$65536,3,FALSE)</f>
        <v>N.Y.C.</v>
      </c>
      <c r="D474" s="5">
        <v>23519</v>
      </c>
      <c r="E474" s="6" t="str">
        <f>+VLOOKUP(D474,[1]Congest!$A$1:$C$65536,2,FALSE)</f>
        <v>POLETTI____</v>
      </c>
      <c r="F474" s="6" t="str">
        <f>+VLOOKUP(D474,[1]Congest!$A$1:$C$65536,3,FALSE)</f>
        <v>N.Y.C.</v>
      </c>
      <c r="G474" s="5">
        <v>10</v>
      </c>
      <c r="I474" s="6">
        <v>-1083.5899999999999</v>
      </c>
      <c r="L474" s="6">
        <f t="shared" si="17"/>
        <v>3115.6599999999985</v>
      </c>
      <c r="M474" s="6">
        <f>+VLOOKUP($A474,[1]Congest!$A$1:$O$65536,10,FALSE)-+VLOOKUP($D474,[1]Congest!$A$1:$O$65536,10,FALSE)</f>
        <v>3.7900000000004184</v>
      </c>
      <c r="N474" s="6">
        <f>+VLOOKUP($A474,[1]Congest!$A$1:$O$65536,11,FALSE)-+VLOOKUP($D474,[1]Congest!$A$1:$O$65536,11,FALSE)</f>
        <v>60.700000000000045</v>
      </c>
      <c r="O474" s="6">
        <f>+VLOOKUP($A474,[1]Congest!$A$1:$O$65536,12,FALSE)-+VLOOKUP($D474,[1]Congest!$A$1:$O$65536,12,FALSE)</f>
        <v>1157.0699999999993</v>
      </c>
      <c r="P474" s="6">
        <f>+VLOOKUP($A474,[1]Congest!$A$1:$O$65536,13,FALSE)-+VLOOKUP($D474,[1]Congest!$A$1:$O$65536,13,FALSE)</f>
        <v>885.37000000000012</v>
      </c>
      <c r="Q474" s="6">
        <f>+VLOOKUP($A474,[1]Congest!$A$1:$O$65536,14,FALSE)-+VLOOKUP($D474,[1]Congest!$A$1:$O$65536,14,FALSE)</f>
        <v>85.699999999997999</v>
      </c>
      <c r="R474" s="6">
        <f>+VLOOKUP($A474,[1]Congest!$A$1:$O$65536,15,FALSE)-+VLOOKUP($D474,[1]Congest!$A$1:$O$65536,15,FALSE)</f>
        <v>923.03000000000065</v>
      </c>
    </row>
    <row r="475" spans="1:18" x14ac:dyDescent="0.2">
      <c r="A475" s="5">
        <v>24253</v>
      </c>
      <c r="B475" s="6" t="str">
        <f>+VLOOKUP(A475,[1]Congest!$A$1:$C$65536,2,FALSE)</f>
        <v>RAVENSWOOD_GT_6</v>
      </c>
      <c r="C475" s="6" t="str">
        <f>+VLOOKUP(A475,[1]Congest!$A$1:$C$65536,3,FALSE)</f>
        <v>N.Y.C.</v>
      </c>
      <c r="D475" s="5">
        <v>23519</v>
      </c>
      <c r="E475" s="6" t="str">
        <f>+VLOOKUP(D475,[1]Congest!$A$1:$C$65536,2,FALSE)</f>
        <v>POLETTI____</v>
      </c>
      <c r="F475" s="6" t="str">
        <f>+VLOOKUP(D475,[1]Congest!$A$1:$C$65536,3,FALSE)</f>
        <v>N.Y.C.</v>
      </c>
      <c r="G475" s="5">
        <v>1</v>
      </c>
      <c r="I475" s="6">
        <v>-1146</v>
      </c>
      <c r="L475" s="6">
        <f t="shared" si="17"/>
        <v>2505.6499999999987</v>
      </c>
      <c r="M475" s="6">
        <f>+VLOOKUP($A475,[1]Congest!$A$1:$O$65536,10,FALSE)-+VLOOKUP($D475,[1]Congest!$A$1:$O$65536,10,FALSE)</f>
        <v>3.7900000000004184</v>
      </c>
      <c r="N475" s="6">
        <f>+VLOOKUP($A475,[1]Congest!$A$1:$O$65536,11,FALSE)-+VLOOKUP($D475,[1]Congest!$A$1:$O$65536,11,FALSE)</f>
        <v>60.700000000000045</v>
      </c>
      <c r="O475" s="6">
        <f>+VLOOKUP($A475,[1]Congest!$A$1:$O$65536,12,FALSE)-+VLOOKUP($D475,[1]Congest!$A$1:$O$65536,12,FALSE)</f>
        <v>1387.9599999999996</v>
      </c>
      <c r="P475" s="6">
        <f>+VLOOKUP($A475,[1]Congest!$A$1:$O$65536,13,FALSE)-+VLOOKUP($D475,[1]Congest!$A$1:$O$65536,13,FALSE)</f>
        <v>44.470000000000255</v>
      </c>
      <c r="Q475" s="6">
        <f>+VLOOKUP($A475,[1]Congest!$A$1:$O$65536,14,FALSE)-+VLOOKUP($D475,[1]Congest!$A$1:$O$65536,14,FALSE)</f>
        <v>85.699999999997999</v>
      </c>
      <c r="R475" s="6">
        <f>+VLOOKUP($A475,[1]Congest!$A$1:$O$65536,15,FALSE)-+VLOOKUP($D475,[1]Congest!$A$1:$O$65536,15,FALSE)</f>
        <v>923.03000000000065</v>
      </c>
    </row>
    <row r="476" spans="1:18" x14ac:dyDescent="0.2">
      <c r="A476" s="5">
        <v>24260</v>
      </c>
      <c r="B476" s="6" t="str">
        <f>+VLOOKUP(A476,[1]Congest!$A$1:$C$65536,2,FALSE)</f>
        <v>74TH STREET_GT_1</v>
      </c>
      <c r="C476" s="6" t="str">
        <f>+VLOOKUP(A476,[1]Congest!$A$1:$C$65536,3,FALSE)</f>
        <v>N.Y.C.</v>
      </c>
      <c r="D476" s="5">
        <v>23519</v>
      </c>
      <c r="E476" s="6" t="str">
        <f>+VLOOKUP(D476,[1]Congest!$A$1:$C$65536,2,FALSE)</f>
        <v>POLETTI____</v>
      </c>
      <c r="F476" s="6" t="str">
        <f>+VLOOKUP(D476,[1]Congest!$A$1:$C$65536,3,FALSE)</f>
        <v>N.Y.C.</v>
      </c>
      <c r="G476" s="5">
        <v>10</v>
      </c>
      <c r="I476" s="6">
        <v>-1083.5899999999999</v>
      </c>
      <c r="L476" s="6">
        <f t="shared" si="17"/>
        <v>1260.7600000000023</v>
      </c>
      <c r="M476" s="6">
        <f>+VLOOKUP($A476,[1]Congest!$A$1:$O$65536,10,FALSE)-+VLOOKUP($D476,[1]Congest!$A$1:$O$65536,10,FALSE)</f>
        <v>3.7900000000004184</v>
      </c>
      <c r="N476" s="6">
        <f>+VLOOKUP($A476,[1]Congest!$A$1:$O$65536,11,FALSE)-+VLOOKUP($D476,[1]Congest!$A$1:$O$65536,11,FALSE)</f>
        <v>60.700000000000045</v>
      </c>
      <c r="O476" s="6">
        <f>+VLOOKUP($A476,[1]Congest!$A$1:$O$65536,12,FALSE)-+VLOOKUP($D476,[1]Congest!$A$1:$O$65536,12,FALSE)</f>
        <v>-0.6500000000005457</v>
      </c>
      <c r="P476" s="6">
        <f>+VLOOKUP($A476,[1]Congest!$A$1:$O$65536,13,FALSE)-+VLOOKUP($D476,[1]Congest!$A$1:$O$65536,13,FALSE)</f>
        <v>-0.48000000000001819</v>
      </c>
      <c r="Q476" s="6">
        <f>+VLOOKUP($A476,[1]Congest!$A$1:$O$65536,14,FALSE)-+VLOOKUP($D476,[1]Congest!$A$1:$O$65536,14,FALSE)</f>
        <v>1.7800000000006548</v>
      </c>
      <c r="R476" s="6">
        <f>+VLOOKUP($A476,[1]Congest!$A$1:$O$65536,15,FALSE)-+VLOOKUP($D476,[1]Congest!$A$1:$O$65536,15,FALSE)</f>
        <v>1195.6200000000017</v>
      </c>
    </row>
    <row r="477" spans="1:18" x14ac:dyDescent="0.2">
      <c r="A477" s="5">
        <v>24260</v>
      </c>
      <c r="B477" s="6" t="str">
        <f>+VLOOKUP(A477,[1]Congest!$A$1:$C$65536,2,FALSE)</f>
        <v>74TH STREET_GT_1</v>
      </c>
      <c r="C477" s="6" t="str">
        <f>+VLOOKUP(A477,[1]Congest!$A$1:$C$65536,3,FALSE)</f>
        <v>N.Y.C.</v>
      </c>
      <c r="D477" s="5">
        <v>23620</v>
      </c>
      <c r="E477" s="6" t="str">
        <f>+VLOOKUP(D477,[1]Congest!$A$1:$C$65536,2,FALSE)</f>
        <v>HUDAV+59+74_TH_GRP</v>
      </c>
      <c r="F477" s="6" t="str">
        <f>+VLOOKUP(D477,[1]Congest!$A$1:$C$65536,3,FALSE)</f>
        <v>N.Y.C.</v>
      </c>
      <c r="G477" s="5">
        <v>25</v>
      </c>
      <c r="I477" s="6">
        <v>-1039.69</v>
      </c>
      <c r="L477" s="6">
        <f t="shared" si="17"/>
        <v>0</v>
      </c>
      <c r="M477" s="6">
        <f>+VLOOKUP($A477,[1]Congest!$A$1:$O$65536,10,FALSE)-+VLOOKUP($D477,[1]Congest!$A$1:$O$65536,10,FALSE)</f>
        <v>0</v>
      </c>
      <c r="N477" s="6">
        <f>+VLOOKUP($A477,[1]Congest!$A$1:$O$65536,11,FALSE)-+VLOOKUP($D477,[1]Congest!$A$1:$O$65536,11,FALSE)</f>
        <v>0</v>
      </c>
      <c r="O477" s="6">
        <f>+VLOOKUP($A477,[1]Congest!$A$1:$O$65536,12,FALSE)-+VLOOKUP($D477,[1]Congest!$A$1:$O$65536,12,FALSE)</f>
        <v>0</v>
      </c>
      <c r="P477" s="6">
        <f>+VLOOKUP($A477,[1]Congest!$A$1:$O$65536,13,FALSE)-+VLOOKUP($D477,[1]Congest!$A$1:$O$65536,13,FALSE)</f>
        <v>0</v>
      </c>
      <c r="Q477" s="6">
        <f>+VLOOKUP($A477,[1]Congest!$A$1:$O$65536,14,FALSE)-+VLOOKUP($D477,[1]Congest!$A$1:$O$65536,14,FALSE)</f>
        <v>0</v>
      </c>
      <c r="R477" s="6">
        <f>+VLOOKUP($A477,[1]Congest!$A$1:$O$65536,15,FALSE)-+VLOOKUP($D477,[1]Congest!$A$1:$O$65536,15,FALSE)</f>
        <v>0</v>
      </c>
    </row>
    <row r="478" spans="1:18" x14ac:dyDescent="0.2">
      <c r="A478" s="5">
        <v>61752</v>
      </c>
      <c r="B478" s="6" t="str">
        <f>+VLOOKUP(A478,[1]Congest!$A$1:$C$65536,2,FALSE)</f>
        <v>WEST</v>
      </c>
      <c r="C478" s="6" t="str">
        <f>+VLOOKUP(A478,[1]Congest!$A$1:$C$65536,3,FALSE)</f>
        <v>WEST</v>
      </c>
      <c r="D478" s="5">
        <v>23811</v>
      </c>
      <c r="E478" s="6" t="str">
        <f>+VLOOKUP(D478,[1]Congest!$A$1:$C$65536,2,FALSE)</f>
        <v>NEG WEST___LANCASTR</v>
      </c>
      <c r="F478" s="6" t="str">
        <f>+VLOOKUP(D478,[1]Congest!$A$1:$C$65536,3,FALSE)</f>
        <v>WEST</v>
      </c>
      <c r="G478" s="5">
        <v>20</v>
      </c>
      <c r="I478" s="6">
        <v>-58.58</v>
      </c>
      <c r="L478" s="6">
        <f t="shared" si="17"/>
        <v>206.13999999999993</v>
      </c>
      <c r="M478" s="6">
        <f>+VLOOKUP($A478,[1]Congest!$A$1:$O$65536,10,FALSE)-+VLOOKUP($D478,[1]Congest!$A$1:$O$65536,10,FALSE)</f>
        <v>48.909999999999968</v>
      </c>
      <c r="N478" s="6">
        <f>+VLOOKUP($A478,[1]Congest!$A$1:$O$65536,11,FALSE)-+VLOOKUP($D478,[1]Congest!$A$1:$O$65536,11,FALSE)</f>
        <v>6.0999999999999943</v>
      </c>
      <c r="O478" s="6">
        <f>+VLOOKUP($A478,[1]Congest!$A$1:$O$65536,12,FALSE)-+VLOOKUP($D478,[1]Congest!$A$1:$O$65536,12,FALSE)</f>
        <v>59.519999999999925</v>
      </c>
      <c r="P478" s="6">
        <f>+VLOOKUP($A478,[1]Congest!$A$1:$O$65536,13,FALSE)-+VLOOKUP($D478,[1]Congest!$A$1:$O$65536,13,FALSE)</f>
        <v>34.580000000000041</v>
      </c>
      <c r="Q478" s="6">
        <f>+VLOOKUP($A478,[1]Congest!$A$1:$O$65536,14,FALSE)-+VLOOKUP($D478,[1]Congest!$A$1:$O$65536,14,FALSE)</f>
        <v>45.120000000000005</v>
      </c>
      <c r="R478" s="6">
        <f>+VLOOKUP($A478,[1]Congest!$A$1:$O$65536,15,FALSE)-+VLOOKUP($D478,[1]Congest!$A$1:$O$65536,15,FALSE)</f>
        <v>11.909999999999997</v>
      </c>
    </row>
    <row r="479" spans="1:18" x14ac:dyDescent="0.2">
      <c r="A479" s="5">
        <v>61752</v>
      </c>
      <c r="B479" s="6" t="str">
        <f>+VLOOKUP(A479,[1]Congest!$A$1:$C$65536,2,FALSE)</f>
        <v>WEST</v>
      </c>
      <c r="C479" s="6" t="str">
        <f>+VLOOKUP(A479,[1]Congest!$A$1:$C$65536,3,FALSE)</f>
        <v>WEST</v>
      </c>
      <c r="D479" s="5">
        <v>61758</v>
      </c>
      <c r="E479" s="6" t="str">
        <f>+VLOOKUP(D479,[1]Congest!$A$1:$C$65536,2,FALSE)</f>
        <v>HUD VL</v>
      </c>
      <c r="F479" s="6" t="str">
        <f>+VLOOKUP(D479,[1]Congest!$A$1:$C$65536,3,FALSE)</f>
        <v>HUD VL</v>
      </c>
      <c r="G479" s="5">
        <v>75</v>
      </c>
      <c r="I479" s="6">
        <v>5273.97</v>
      </c>
      <c r="L479" s="6">
        <f t="shared" si="17"/>
        <v>8231.1200000000008</v>
      </c>
      <c r="M479" s="6">
        <f>+VLOOKUP($A479,[1]Congest!$A$1:$O$65536,10,FALSE)-+VLOOKUP($D479,[1]Congest!$A$1:$O$65536,10,FALSE)</f>
        <v>1941.1599999999999</v>
      </c>
      <c r="N479" s="6">
        <f>+VLOOKUP($A479,[1]Congest!$A$1:$O$65536,11,FALSE)-+VLOOKUP($D479,[1]Congest!$A$1:$O$65536,11,FALSE)</f>
        <v>378.51</v>
      </c>
      <c r="O479" s="6">
        <f>+VLOOKUP($A479,[1]Congest!$A$1:$O$65536,12,FALSE)-+VLOOKUP($D479,[1]Congest!$A$1:$O$65536,12,FALSE)</f>
        <v>2078.3000000000002</v>
      </c>
      <c r="P479" s="6">
        <f>+VLOOKUP($A479,[1]Congest!$A$1:$O$65536,13,FALSE)-+VLOOKUP($D479,[1]Congest!$A$1:$O$65536,13,FALSE)</f>
        <v>1330.2</v>
      </c>
      <c r="Q479" s="6">
        <f>+VLOOKUP($A479,[1]Congest!$A$1:$O$65536,14,FALSE)-+VLOOKUP($D479,[1]Congest!$A$1:$O$65536,14,FALSE)</f>
        <v>1977.3200000000006</v>
      </c>
      <c r="R479" s="6">
        <f>+VLOOKUP($A479,[1]Congest!$A$1:$O$65536,15,FALSE)-+VLOOKUP($D479,[1]Congest!$A$1:$O$65536,15,FALSE)</f>
        <v>525.62999999999977</v>
      </c>
    </row>
    <row r="480" spans="1:18" x14ac:dyDescent="0.2">
      <c r="A480" s="5">
        <v>61754</v>
      </c>
      <c r="B480" s="6" t="str">
        <f>+VLOOKUP(A480,[1]Congest!$A$1:$C$65536,2,FALSE)</f>
        <v>CENTRL</v>
      </c>
      <c r="C480" s="6" t="str">
        <f>+VLOOKUP(A480,[1]Congest!$A$1:$C$65536,3,FALSE)</f>
        <v>CENTRL</v>
      </c>
      <c r="D480" s="5">
        <v>24024</v>
      </c>
      <c r="E480" s="6" t="str">
        <f>+VLOOKUP(D480,[1]Congest!$A$1:$C$65536,2,FALSE)</f>
        <v>SITHE___BATAVIA</v>
      </c>
      <c r="F480" s="6" t="str">
        <f>+VLOOKUP(D480,[1]Congest!$A$1:$C$65536,3,FALSE)</f>
        <v>GENESE</v>
      </c>
      <c r="G480" s="5">
        <v>15</v>
      </c>
      <c r="I480" s="6">
        <v>-55.39</v>
      </c>
      <c r="L480" s="6">
        <f t="shared" si="17"/>
        <v>148.7700000000001</v>
      </c>
      <c r="M480" s="6">
        <f>+VLOOKUP($A480,[1]Congest!$A$1:$O$65536,10,FALSE)-+VLOOKUP($D480,[1]Congest!$A$1:$O$65536,10,FALSE)</f>
        <v>21.460000000000093</v>
      </c>
      <c r="N480" s="6">
        <f>+VLOOKUP($A480,[1]Congest!$A$1:$O$65536,11,FALSE)-+VLOOKUP($D480,[1]Congest!$A$1:$O$65536,11,FALSE)</f>
        <v>45.819999999999979</v>
      </c>
      <c r="O480" s="6">
        <f>+VLOOKUP($A480,[1]Congest!$A$1:$O$65536,12,FALSE)-+VLOOKUP($D480,[1]Congest!$A$1:$O$65536,12,FALSE)</f>
        <v>27.670000000000073</v>
      </c>
      <c r="P480" s="6">
        <f>+VLOOKUP($A480,[1]Congest!$A$1:$O$65536,13,FALSE)-+VLOOKUP($D480,[1]Congest!$A$1:$O$65536,13,FALSE)</f>
        <v>18.75</v>
      </c>
      <c r="Q480" s="6">
        <f>+VLOOKUP($A480,[1]Congest!$A$1:$O$65536,14,FALSE)-+VLOOKUP($D480,[1]Congest!$A$1:$O$65536,14,FALSE)</f>
        <v>27.639999999999958</v>
      </c>
      <c r="R480" s="6">
        <f>+VLOOKUP($A480,[1]Congest!$A$1:$O$65536,15,FALSE)-+VLOOKUP($D480,[1]Congest!$A$1:$O$65536,15,FALSE)</f>
        <v>7.43</v>
      </c>
    </row>
    <row r="481" spans="1:18" x14ac:dyDescent="0.2">
      <c r="A481" s="5">
        <v>61756</v>
      </c>
      <c r="B481" s="6" t="str">
        <f>+VLOOKUP(A481,[1]Congest!$A$1:$C$65536,2,FALSE)</f>
        <v>MHK VL</v>
      </c>
      <c r="C481" s="6" t="str">
        <f>+VLOOKUP(A481,[1]Congest!$A$1:$C$65536,3,FALSE)</f>
        <v>MHK VL</v>
      </c>
      <c r="D481" s="5">
        <v>23567</v>
      </c>
      <c r="E481" s="6" t="str">
        <f>+VLOOKUP(D481,[1]Congest!$A$1:$C$65536,2,FALSE)</f>
        <v>INDECK___ILION</v>
      </c>
      <c r="F481" s="6" t="str">
        <f>+VLOOKUP(D481,[1]Congest!$A$1:$C$65536,3,FALSE)</f>
        <v>MHK VL</v>
      </c>
      <c r="G481" s="5">
        <v>2</v>
      </c>
      <c r="I481" s="6">
        <v>-657</v>
      </c>
      <c r="L481" s="6">
        <f t="shared" si="17"/>
        <v>-509.79</v>
      </c>
      <c r="M481" s="6">
        <f>+VLOOKUP($A481,[1]Congest!$A$1:$O$65536,10,FALSE)-+VLOOKUP($D481,[1]Congest!$A$1:$O$65536,10,FALSE)</f>
        <v>-114.92000000000002</v>
      </c>
      <c r="N481" s="6">
        <f>+VLOOKUP($A481,[1]Congest!$A$1:$O$65536,11,FALSE)-+VLOOKUP($D481,[1]Congest!$A$1:$O$65536,11,FALSE)</f>
        <v>-42.03</v>
      </c>
      <c r="O481" s="6">
        <f>+VLOOKUP($A481,[1]Congest!$A$1:$O$65536,12,FALSE)-+VLOOKUP($D481,[1]Congest!$A$1:$O$65536,12,FALSE)</f>
        <v>-140.94999999999999</v>
      </c>
      <c r="P481" s="6">
        <f>+VLOOKUP($A481,[1]Congest!$A$1:$O$65536,13,FALSE)-+VLOOKUP($D481,[1]Congest!$A$1:$O$65536,13,FALSE)</f>
        <v>-87.100000000000009</v>
      </c>
      <c r="Q481" s="6">
        <f>+VLOOKUP($A481,[1]Congest!$A$1:$O$65536,14,FALSE)-+VLOOKUP($D481,[1]Congest!$A$1:$O$65536,14,FALSE)</f>
        <v>-107.91000000000001</v>
      </c>
      <c r="R481" s="6">
        <f>+VLOOKUP($A481,[1]Congest!$A$1:$O$65536,15,FALSE)-+VLOOKUP($D481,[1]Congest!$A$1:$O$65536,15,FALSE)</f>
        <v>-16.880000000000003</v>
      </c>
    </row>
    <row r="482" spans="1:18" x14ac:dyDescent="0.2">
      <c r="A482" s="5">
        <v>61756</v>
      </c>
      <c r="B482" s="6" t="str">
        <f>+VLOOKUP(A482,[1]Congest!$A$1:$C$65536,2,FALSE)</f>
        <v>MHK VL</v>
      </c>
      <c r="C482" s="6" t="str">
        <f>+VLOOKUP(A482,[1]Congest!$A$1:$C$65536,3,FALSE)</f>
        <v>MHK VL</v>
      </c>
      <c r="D482" s="5">
        <v>23778</v>
      </c>
      <c r="E482" s="6" t="str">
        <f>+VLOOKUP(D482,[1]Congest!$A$1:$C$65536,2,FALSE)</f>
        <v>GLEN PARK____</v>
      </c>
      <c r="F482" s="6" t="str">
        <f>+VLOOKUP(D482,[1]Congest!$A$1:$C$65536,3,FALSE)</f>
        <v>MHK VL</v>
      </c>
      <c r="G482" s="5">
        <v>6</v>
      </c>
      <c r="I482" s="6">
        <v>-341.85</v>
      </c>
      <c r="L482" s="6">
        <f t="shared" si="17"/>
        <v>66.490000000000052</v>
      </c>
      <c r="M482" s="6">
        <f>+VLOOKUP($A482,[1]Congest!$A$1:$O$65536,10,FALSE)-+VLOOKUP($D482,[1]Congest!$A$1:$O$65536,10,FALSE)</f>
        <v>25.260000000000012</v>
      </c>
      <c r="N482" s="6">
        <f>+VLOOKUP($A482,[1]Congest!$A$1:$O$65536,11,FALSE)-+VLOOKUP($D482,[1]Congest!$A$1:$O$65536,11,FALSE)</f>
        <v>22.840000000000003</v>
      </c>
      <c r="O482" s="6">
        <f>+VLOOKUP($A482,[1]Congest!$A$1:$O$65536,12,FALSE)-+VLOOKUP($D482,[1]Congest!$A$1:$O$65536,12,FALSE)</f>
        <v>7.9000000000000199</v>
      </c>
      <c r="P482" s="6">
        <f>+VLOOKUP($A482,[1]Congest!$A$1:$O$65536,13,FALSE)-+VLOOKUP($D482,[1]Congest!$A$1:$O$65536,13,FALSE)</f>
        <v>14.170000000000002</v>
      </c>
      <c r="Q482" s="6">
        <f>+VLOOKUP($A482,[1]Congest!$A$1:$O$65536,14,FALSE)-+VLOOKUP($D482,[1]Congest!$A$1:$O$65536,14,FALSE)</f>
        <v>1.2700000000000173</v>
      </c>
      <c r="R482" s="6">
        <f>+VLOOKUP($A482,[1]Congest!$A$1:$O$65536,15,FALSE)-+VLOOKUP($D482,[1]Congest!$A$1:$O$65536,15,FALSE)</f>
        <v>-4.950000000000002</v>
      </c>
    </row>
    <row r="483" spans="1:18" x14ac:dyDescent="0.2">
      <c r="A483" s="5">
        <v>61756</v>
      </c>
      <c r="B483" s="6" t="str">
        <f>+VLOOKUP(A483,[1]Congest!$A$1:$C$65536,2,FALSE)</f>
        <v>MHK VL</v>
      </c>
      <c r="C483" s="6" t="str">
        <f>+VLOOKUP(A483,[1]Congest!$A$1:$C$65536,3,FALSE)</f>
        <v>MHK VL</v>
      </c>
      <c r="D483" s="5">
        <v>23780</v>
      </c>
      <c r="E483" s="6" t="str">
        <f>+VLOOKUP(D483,[1]Congest!$A$1:$C$65536,2,FALSE)</f>
        <v>FORT_DRUM_COGEN</v>
      </c>
      <c r="F483" s="6" t="str">
        <f>+VLOOKUP(D483,[1]Congest!$A$1:$C$65536,3,FALSE)</f>
        <v>MHK VL</v>
      </c>
      <c r="G483" s="5">
        <v>2</v>
      </c>
      <c r="I483" s="6">
        <v>-371.16</v>
      </c>
      <c r="L483" s="6">
        <f t="shared" si="17"/>
        <v>2.1799999999999713</v>
      </c>
      <c r="M483" s="6">
        <f>+VLOOKUP($A483,[1]Congest!$A$1:$O$65536,10,FALSE)-+VLOOKUP($D483,[1]Congest!$A$1:$O$65536,10,FALSE)</f>
        <v>4.9000000000000128</v>
      </c>
      <c r="N483" s="6">
        <f>+VLOOKUP($A483,[1]Congest!$A$1:$O$65536,11,FALSE)-+VLOOKUP($D483,[1]Congest!$A$1:$O$65536,11,FALSE)</f>
        <v>17.47</v>
      </c>
      <c r="O483" s="6">
        <f>+VLOOKUP($A483,[1]Congest!$A$1:$O$65536,12,FALSE)-+VLOOKUP($D483,[1]Congest!$A$1:$O$65536,12,FALSE)</f>
        <v>-6.7800000000000438</v>
      </c>
      <c r="P483" s="6">
        <f>+VLOOKUP($A483,[1]Congest!$A$1:$O$65536,13,FALSE)-+VLOOKUP($D483,[1]Congest!$A$1:$O$65536,13,FALSE)</f>
        <v>4.6600000000000037</v>
      </c>
      <c r="Q483" s="6">
        <f>+VLOOKUP($A483,[1]Congest!$A$1:$O$65536,14,FALSE)-+VLOOKUP($D483,[1]Congest!$A$1:$O$65536,14,FALSE)</f>
        <v>-9.68</v>
      </c>
      <c r="R483" s="6">
        <f>+VLOOKUP($A483,[1]Congest!$A$1:$O$65536,15,FALSE)-+VLOOKUP($D483,[1]Congest!$A$1:$O$65536,15,FALSE)</f>
        <v>-8.39</v>
      </c>
    </row>
    <row r="484" spans="1:18" x14ac:dyDescent="0.2">
      <c r="A484" s="5">
        <v>61756</v>
      </c>
      <c r="B484" s="6" t="str">
        <f>+VLOOKUP(A484,[1]Congest!$A$1:$C$65536,2,FALSE)</f>
        <v>MHK VL</v>
      </c>
      <c r="C484" s="6" t="str">
        <f>+VLOOKUP(A484,[1]Congest!$A$1:$C$65536,3,FALSE)</f>
        <v>MHK VL</v>
      </c>
      <c r="D484" s="5">
        <v>23803</v>
      </c>
      <c r="E484" s="6" t="str">
        <f>+VLOOKUP(D484,[1]Congest!$A$1:$C$65536,2,FALSE)</f>
        <v>BURROWS___LYONSDAL</v>
      </c>
      <c r="F484" s="6" t="str">
        <f>+VLOOKUP(D484,[1]Congest!$A$1:$C$65536,3,FALSE)</f>
        <v>MHK VL</v>
      </c>
      <c r="G484" s="5">
        <v>3</v>
      </c>
      <c r="I484" s="6">
        <v>-500.29</v>
      </c>
      <c r="L484" s="6">
        <f t="shared" si="17"/>
        <v>-268.8</v>
      </c>
      <c r="M484" s="6">
        <f>+VLOOKUP($A484,[1]Congest!$A$1:$O$65536,10,FALSE)-+VLOOKUP($D484,[1]Congest!$A$1:$O$65536,10,FALSE)</f>
        <v>-53.49</v>
      </c>
      <c r="N484" s="6">
        <f>+VLOOKUP($A484,[1]Congest!$A$1:$O$65536,11,FALSE)-+VLOOKUP($D484,[1]Congest!$A$1:$O$65536,11,FALSE)</f>
        <v>-13.310000000000002</v>
      </c>
      <c r="O484" s="6">
        <f>+VLOOKUP($A484,[1]Congest!$A$1:$O$65536,12,FALSE)-+VLOOKUP($D484,[1]Congest!$A$1:$O$65536,12,FALSE)</f>
        <v>-84.5</v>
      </c>
      <c r="P484" s="6">
        <f>+VLOOKUP($A484,[1]Congest!$A$1:$O$65536,13,FALSE)-+VLOOKUP($D484,[1]Congest!$A$1:$O$65536,13,FALSE)</f>
        <v>-46.740000000000009</v>
      </c>
      <c r="Q484" s="6">
        <f>+VLOOKUP($A484,[1]Congest!$A$1:$O$65536,14,FALSE)-+VLOOKUP($D484,[1]Congest!$A$1:$O$65536,14,FALSE)</f>
        <v>-59.52</v>
      </c>
      <c r="R484" s="6">
        <f>+VLOOKUP($A484,[1]Congest!$A$1:$O$65536,15,FALSE)-+VLOOKUP($D484,[1]Congest!$A$1:$O$65536,15,FALSE)</f>
        <v>-11.240000000000002</v>
      </c>
    </row>
    <row r="485" spans="1:18" x14ac:dyDescent="0.2">
      <c r="A485" s="5">
        <v>61756</v>
      </c>
      <c r="B485" s="6" t="str">
        <f>+VLOOKUP(A485,[1]Congest!$A$1:$C$65536,2,FALSE)</f>
        <v>MHK VL</v>
      </c>
      <c r="C485" s="6" t="str">
        <f>+VLOOKUP(A485,[1]Congest!$A$1:$C$65536,3,FALSE)</f>
        <v>MHK VL</v>
      </c>
      <c r="D485" s="5">
        <v>23805</v>
      </c>
      <c r="E485" s="6" t="str">
        <f>+VLOOKUP(D485,[1]Congest!$A$1:$C$65536,2,FALSE)</f>
        <v>WATERTOWN___HYD</v>
      </c>
      <c r="F485" s="6" t="str">
        <f>+VLOOKUP(D485,[1]Congest!$A$1:$C$65536,3,FALSE)</f>
        <v>MHK VL</v>
      </c>
      <c r="G485" s="5">
        <v>1</v>
      </c>
      <c r="I485" s="6">
        <v>-364.78</v>
      </c>
      <c r="L485" s="6">
        <f t="shared" si="17"/>
        <v>17.919999999999963</v>
      </c>
      <c r="M485" s="6">
        <f>+VLOOKUP($A485,[1]Congest!$A$1:$O$65536,10,FALSE)-+VLOOKUP($D485,[1]Congest!$A$1:$O$65536,10,FALSE)</f>
        <v>13.169999999999995</v>
      </c>
      <c r="N485" s="6">
        <f>+VLOOKUP($A485,[1]Congest!$A$1:$O$65536,11,FALSE)-+VLOOKUP($D485,[1]Congest!$A$1:$O$65536,11,FALSE)</f>
        <v>18.370000000000012</v>
      </c>
      <c r="O485" s="6">
        <f>+VLOOKUP($A485,[1]Congest!$A$1:$O$65536,12,FALSE)-+VLOOKUP($D485,[1]Congest!$A$1:$O$65536,12,FALSE)</f>
        <v>-4.390000000000029</v>
      </c>
      <c r="P485" s="6">
        <f>+VLOOKUP($A485,[1]Congest!$A$1:$O$65536,13,FALSE)-+VLOOKUP($D485,[1]Congest!$A$1:$O$65536,13,FALSE)</f>
        <v>6.2599999999999909</v>
      </c>
      <c r="Q485" s="6">
        <f>+VLOOKUP($A485,[1]Congest!$A$1:$O$65536,14,FALSE)-+VLOOKUP($D485,[1]Congest!$A$1:$O$65536,14,FALSE)</f>
        <v>-7.6900000000000048</v>
      </c>
      <c r="R485" s="6">
        <f>+VLOOKUP($A485,[1]Congest!$A$1:$O$65536,15,FALSE)-+VLOOKUP($D485,[1]Congest!$A$1:$O$65536,15,FALSE)</f>
        <v>-7.8000000000000007</v>
      </c>
    </row>
    <row r="486" spans="1:18" x14ac:dyDescent="0.2">
      <c r="A486" s="5">
        <v>61756</v>
      </c>
      <c r="B486" s="6" t="str">
        <f>+VLOOKUP(A486,[1]Congest!$A$1:$C$65536,2,FALSE)</f>
        <v>MHK VL</v>
      </c>
      <c r="C486" s="6" t="str">
        <f>+VLOOKUP(A486,[1]Congest!$A$1:$C$65536,3,FALSE)</f>
        <v>MHK VL</v>
      </c>
      <c r="D486" s="5">
        <v>23857</v>
      </c>
      <c r="E486" s="6" t="str">
        <f>+VLOOKUP(D486,[1]Congest!$A$1:$C$65536,2,FALSE)</f>
        <v>CARTHAGE___PAPER</v>
      </c>
      <c r="F486" s="6" t="str">
        <f>+VLOOKUP(D486,[1]Congest!$A$1:$C$65536,3,FALSE)</f>
        <v>MHK VL</v>
      </c>
      <c r="G486" s="5">
        <v>1</v>
      </c>
      <c r="I486" s="6">
        <v>-390.82</v>
      </c>
      <c r="L486" s="6">
        <f t="shared" si="17"/>
        <v>-51.650000000000048</v>
      </c>
      <c r="M486" s="6">
        <f>+VLOOKUP($A486,[1]Congest!$A$1:$O$65536,10,FALSE)-+VLOOKUP($D486,[1]Congest!$A$1:$O$65536,10,FALSE)</f>
        <v>-15.780000000000008</v>
      </c>
      <c r="N486" s="6">
        <f>+VLOOKUP($A486,[1]Congest!$A$1:$O$65536,11,FALSE)-+VLOOKUP($D486,[1]Congest!$A$1:$O$65536,11,FALSE)</f>
        <v>13.659999999999997</v>
      </c>
      <c r="O486" s="6">
        <f>+VLOOKUP($A486,[1]Congest!$A$1:$O$65536,12,FALSE)-+VLOOKUP($D486,[1]Congest!$A$1:$O$65536,12,FALSE)</f>
        <v>-19.210000000000008</v>
      </c>
      <c r="P486" s="6">
        <f>+VLOOKUP($A486,[1]Congest!$A$1:$O$65536,13,FALSE)-+VLOOKUP($D486,[1]Congest!$A$1:$O$65536,13,FALSE)</f>
        <v>-3.0300000000000225</v>
      </c>
      <c r="Q486" s="6">
        <f>+VLOOKUP($A486,[1]Congest!$A$1:$O$65536,14,FALSE)-+VLOOKUP($D486,[1]Congest!$A$1:$O$65536,14,FALSE)</f>
        <v>-16.470000000000006</v>
      </c>
      <c r="R486" s="6">
        <f>+VLOOKUP($A486,[1]Congest!$A$1:$O$65536,15,FALSE)-+VLOOKUP($D486,[1]Congest!$A$1:$O$65536,15,FALSE)</f>
        <v>-10.820000000000002</v>
      </c>
    </row>
    <row r="487" spans="1:18" x14ac:dyDescent="0.2">
      <c r="A487" s="5">
        <v>61756</v>
      </c>
      <c r="B487" s="6" t="str">
        <f>+VLOOKUP(A487,[1]Congest!$A$1:$C$65536,2,FALSE)</f>
        <v>MHK VL</v>
      </c>
      <c r="C487" s="6" t="str">
        <f>+VLOOKUP(A487,[1]Congest!$A$1:$C$65536,3,FALSE)</f>
        <v>MHK VL</v>
      </c>
      <c r="D487" s="5">
        <v>23983</v>
      </c>
      <c r="E487" s="6" t="str">
        <f>+VLOOKUP(D487,[1]Congest!$A$1:$C$65536,2,FALSE)</f>
        <v>CH_RES_BVR_FALLS</v>
      </c>
      <c r="F487" s="6" t="str">
        <f>+VLOOKUP(D487,[1]Congest!$A$1:$C$65536,3,FALSE)</f>
        <v>MHK VL</v>
      </c>
      <c r="G487" s="5">
        <v>1</v>
      </c>
      <c r="I487" s="6">
        <v>-749.07</v>
      </c>
      <c r="L487" s="6">
        <f t="shared" si="17"/>
        <v>-925.69</v>
      </c>
      <c r="M487" s="6">
        <f>+VLOOKUP($A487,[1]Congest!$A$1:$O$65536,10,FALSE)-+VLOOKUP($D487,[1]Congest!$A$1:$O$65536,10,FALSE)</f>
        <v>-206.11999999999998</v>
      </c>
      <c r="N487" s="6">
        <f>+VLOOKUP($A487,[1]Congest!$A$1:$O$65536,11,FALSE)-+VLOOKUP($D487,[1]Congest!$A$1:$O$65536,11,FALSE)</f>
        <v>-57.06</v>
      </c>
      <c r="O487" s="6">
        <f>+VLOOKUP($A487,[1]Congest!$A$1:$O$65536,12,FALSE)-+VLOOKUP($D487,[1]Congest!$A$1:$O$65536,12,FALSE)</f>
        <v>-219.37000000000003</v>
      </c>
      <c r="P487" s="6">
        <f>+VLOOKUP($A487,[1]Congest!$A$1:$O$65536,13,FALSE)-+VLOOKUP($D487,[1]Congest!$A$1:$O$65536,13,FALSE)</f>
        <v>-132.28</v>
      </c>
      <c r="Q487" s="6">
        <f>+VLOOKUP($A487,[1]Congest!$A$1:$O$65536,14,FALSE)-+VLOOKUP($D487,[1]Congest!$A$1:$O$65536,14,FALSE)</f>
        <v>-168.19000000000003</v>
      </c>
      <c r="R487" s="6">
        <f>+VLOOKUP($A487,[1]Congest!$A$1:$O$65536,15,FALSE)-+VLOOKUP($D487,[1]Congest!$A$1:$O$65536,15,FALSE)</f>
        <v>-142.67000000000002</v>
      </c>
    </row>
    <row r="488" spans="1:18" x14ac:dyDescent="0.2">
      <c r="A488" s="5">
        <v>61756</v>
      </c>
      <c r="B488" s="6" t="str">
        <f>+VLOOKUP(A488,[1]Congest!$A$1:$C$65536,2,FALSE)</f>
        <v>MHK VL</v>
      </c>
      <c r="C488" s="6" t="str">
        <f>+VLOOKUP(A488,[1]Congest!$A$1:$C$65536,3,FALSE)</f>
        <v>MHK VL</v>
      </c>
      <c r="D488" s="5">
        <v>24014</v>
      </c>
      <c r="E488" s="6" t="str">
        <f>+VLOOKUP(D488,[1]Congest!$A$1:$C$65536,2,FALSE)</f>
        <v>LONG_LAKE_PHOENIX</v>
      </c>
      <c r="F488" s="6" t="str">
        <f>+VLOOKUP(D488,[1]Congest!$A$1:$C$65536,3,FALSE)</f>
        <v>CENTRL</v>
      </c>
      <c r="G488" s="5">
        <v>30</v>
      </c>
      <c r="I488" s="6">
        <v>-168.87</v>
      </c>
      <c r="L488" s="6">
        <f t="shared" si="17"/>
        <v>459.20999999999992</v>
      </c>
      <c r="M488" s="6">
        <f>+VLOOKUP($A488,[1]Congest!$A$1:$O$65536,10,FALSE)-+VLOOKUP($D488,[1]Congest!$A$1:$O$65536,10,FALSE)</f>
        <v>117.29999999999995</v>
      </c>
      <c r="N488" s="6">
        <f>+VLOOKUP($A488,[1]Congest!$A$1:$O$65536,11,FALSE)-+VLOOKUP($D488,[1]Congest!$A$1:$O$65536,11,FALSE)</f>
        <v>59.779999999999987</v>
      </c>
      <c r="O488" s="6">
        <f>+VLOOKUP($A488,[1]Congest!$A$1:$O$65536,12,FALSE)-+VLOOKUP($D488,[1]Congest!$A$1:$O$65536,12,FALSE)</f>
        <v>106.37000000000006</v>
      </c>
      <c r="P488" s="6">
        <f>+VLOOKUP($A488,[1]Congest!$A$1:$O$65536,13,FALSE)-+VLOOKUP($D488,[1]Congest!$A$1:$O$65536,13,FALSE)</f>
        <v>79.080000000000013</v>
      </c>
      <c r="Q488" s="6">
        <f>+VLOOKUP($A488,[1]Congest!$A$1:$O$65536,14,FALSE)-+VLOOKUP($D488,[1]Congest!$A$1:$O$65536,14,FALSE)</f>
        <v>76.419999999999987</v>
      </c>
      <c r="R488" s="6">
        <f>+VLOOKUP($A488,[1]Congest!$A$1:$O$65536,15,FALSE)-+VLOOKUP($D488,[1]Congest!$A$1:$O$65536,15,FALSE)</f>
        <v>20.259999999999998</v>
      </c>
    </row>
    <row r="489" spans="1:18" x14ac:dyDescent="0.2">
      <c r="A489" s="5">
        <v>61756</v>
      </c>
      <c r="B489" s="6" t="str">
        <f>+VLOOKUP(A489,[1]Congest!$A$1:$C$65536,2,FALSE)</f>
        <v>MHK VL</v>
      </c>
      <c r="C489" s="6" t="str">
        <f>+VLOOKUP(A489,[1]Congest!$A$1:$C$65536,3,FALSE)</f>
        <v>MHK VL</v>
      </c>
      <c r="D489" s="5">
        <v>24016</v>
      </c>
      <c r="E489" s="6" t="str">
        <f>+VLOOKUP(D489,[1]Congest!$A$1:$C$65536,2,FALSE)</f>
        <v>HARZA MOOSE___RIVER</v>
      </c>
      <c r="F489" s="6" t="str">
        <f>+VLOOKUP(D489,[1]Congest!$A$1:$C$65536,3,FALSE)</f>
        <v>MHK VL</v>
      </c>
      <c r="G489" s="5">
        <v>3</v>
      </c>
      <c r="I489" s="6">
        <v>-500.29</v>
      </c>
      <c r="L489" s="6">
        <f t="shared" si="17"/>
        <v>-268.8</v>
      </c>
      <c r="M489" s="6">
        <f>+VLOOKUP($A489,[1]Congest!$A$1:$O$65536,10,FALSE)-+VLOOKUP($D489,[1]Congest!$A$1:$O$65536,10,FALSE)</f>
        <v>-53.49</v>
      </c>
      <c r="N489" s="6">
        <f>+VLOOKUP($A489,[1]Congest!$A$1:$O$65536,11,FALSE)-+VLOOKUP($D489,[1]Congest!$A$1:$O$65536,11,FALSE)</f>
        <v>-13.310000000000002</v>
      </c>
      <c r="O489" s="6">
        <f>+VLOOKUP($A489,[1]Congest!$A$1:$O$65536,12,FALSE)-+VLOOKUP($D489,[1]Congest!$A$1:$O$65536,12,FALSE)</f>
        <v>-84.5</v>
      </c>
      <c r="P489" s="6">
        <f>+VLOOKUP($A489,[1]Congest!$A$1:$O$65536,13,FALSE)-+VLOOKUP($D489,[1]Congest!$A$1:$O$65536,13,FALSE)</f>
        <v>-46.740000000000009</v>
      </c>
      <c r="Q489" s="6">
        <f>+VLOOKUP($A489,[1]Congest!$A$1:$O$65536,14,FALSE)-+VLOOKUP($D489,[1]Congest!$A$1:$O$65536,14,FALSE)</f>
        <v>-59.52</v>
      </c>
      <c r="R489" s="6">
        <f>+VLOOKUP($A489,[1]Congest!$A$1:$O$65536,15,FALSE)-+VLOOKUP($D489,[1]Congest!$A$1:$O$65536,15,FALSE)</f>
        <v>-11.240000000000002</v>
      </c>
    </row>
    <row r="490" spans="1:18" x14ac:dyDescent="0.2">
      <c r="A490" s="5">
        <v>61756</v>
      </c>
      <c r="B490" s="6" t="str">
        <f>+VLOOKUP(A490,[1]Congest!$A$1:$C$65536,2,FALSE)</f>
        <v>MHK VL</v>
      </c>
      <c r="C490" s="6" t="str">
        <f>+VLOOKUP(A490,[1]Congest!$A$1:$C$65536,3,FALSE)</f>
        <v>MHK VL</v>
      </c>
      <c r="D490" s="5">
        <v>24047</v>
      </c>
      <c r="E490" s="6" t="str">
        <f>+VLOOKUP(D490,[1]Congest!$A$1:$C$65536,2,FALSE)</f>
        <v>BLACK RIVER___HYD</v>
      </c>
      <c r="F490" s="6" t="str">
        <f>+VLOOKUP(D490,[1]Congest!$A$1:$C$65536,3,FALSE)</f>
        <v>MHK VL</v>
      </c>
      <c r="G490" s="5">
        <v>2</v>
      </c>
      <c r="I490" s="6">
        <v>-364.78</v>
      </c>
      <c r="L490" s="6">
        <f t="shared" si="17"/>
        <v>17.919999999999963</v>
      </c>
      <c r="M490" s="6">
        <f>+VLOOKUP($A490,[1]Congest!$A$1:$O$65536,10,FALSE)-+VLOOKUP($D490,[1]Congest!$A$1:$O$65536,10,FALSE)</f>
        <v>13.169999999999995</v>
      </c>
      <c r="N490" s="6">
        <f>+VLOOKUP($A490,[1]Congest!$A$1:$O$65536,11,FALSE)-+VLOOKUP($D490,[1]Congest!$A$1:$O$65536,11,FALSE)</f>
        <v>18.370000000000012</v>
      </c>
      <c r="O490" s="6">
        <f>+VLOOKUP($A490,[1]Congest!$A$1:$O$65536,12,FALSE)-+VLOOKUP($D490,[1]Congest!$A$1:$O$65536,12,FALSE)</f>
        <v>-4.390000000000029</v>
      </c>
      <c r="P490" s="6">
        <f>+VLOOKUP($A490,[1]Congest!$A$1:$O$65536,13,FALSE)-+VLOOKUP($D490,[1]Congest!$A$1:$O$65536,13,FALSE)</f>
        <v>6.2599999999999909</v>
      </c>
      <c r="Q490" s="6">
        <f>+VLOOKUP($A490,[1]Congest!$A$1:$O$65536,14,FALSE)-+VLOOKUP($D490,[1]Congest!$A$1:$O$65536,14,FALSE)</f>
        <v>-7.6900000000000048</v>
      </c>
      <c r="R490" s="6">
        <f>+VLOOKUP($A490,[1]Congest!$A$1:$O$65536,15,FALSE)-+VLOOKUP($D490,[1]Congest!$A$1:$O$65536,15,FALSE)</f>
        <v>-7.8000000000000007</v>
      </c>
    </row>
    <row r="491" spans="1:18" x14ac:dyDescent="0.2">
      <c r="A491" s="5">
        <v>61756</v>
      </c>
      <c r="B491" s="6" t="str">
        <f>+VLOOKUP(A491,[1]Congest!$A$1:$C$65536,2,FALSE)</f>
        <v>MHK VL</v>
      </c>
      <c r="C491" s="6" t="str">
        <f>+VLOOKUP(A491,[1]Congest!$A$1:$C$65536,3,FALSE)</f>
        <v>MHK VL</v>
      </c>
      <c r="D491" s="5">
        <v>24048</v>
      </c>
      <c r="E491" s="6" t="str">
        <f>+VLOOKUP(D491,[1]Congest!$A$1:$C$65536,2,FALSE)</f>
        <v>BEAVER RIVER___HYD</v>
      </c>
      <c r="F491" s="6" t="str">
        <f>+VLOOKUP(D491,[1]Congest!$A$1:$C$65536,3,FALSE)</f>
        <v>MHK VL</v>
      </c>
      <c r="G491" s="5">
        <v>3</v>
      </c>
      <c r="I491" s="6">
        <v>-453.8</v>
      </c>
      <c r="L491" s="6">
        <f t="shared" si="17"/>
        <v>-249.02</v>
      </c>
      <c r="M491" s="6">
        <f>+VLOOKUP($A491,[1]Congest!$A$1:$O$65536,10,FALSE)-+VLOOKUP($D491,[1]Congest!$A$1:$O$65536,10,FALSE)</f>
        <v>-46.36</v>
      </c>
      <c r="N491" s="6">
        <f>+VLOOKUP($A491,[1]Congest!$A$1:$O$65536,11,FALSE)-+VLOOKUP($D491,[1]Congest!$A$1:$O$65536,11,FALSE)</f>
        <v>-3.2000000000000028</v>
      </c>
      <c r="O491" s="6">
        <f>+VLOOKUP($A491,[1]Congest!$A$1:$O$65536,12,FALSE)-+VLOOKUP($D491,[1]Congest!$A$1:$O$65536,12,FALSE)</f>
        <v>-76.75</v>
      </c>
      <c r="P491" s="6">
        <f>+VLOOKUP($A491,[1]Congest!$A$1:$O$65536,13,FALSE)-+VLOOKUP($D491,[1]Congest!$A$1:$O$65536,13,FALSE)</f>
        <v>-44.900000000000013</v>
      </c>
      <c r="Q491" s="6">
        <f>+VLOOKUP($A491,[1]Congest!$A$1:$O$65536,14,FALSE)-+VLOOKUP($D491,[1]Congest!$A$1:$O$65536,14,FALSE)</f>
        <v>-57.03</v>
      </c>
      <c r="R491" s="6">
        <f>+VLOOKUP($A491,[1]Congest!$A$1:$O$65536,15,FALSE)-+VLOOKUP($D491,[1]Congest!$A$1:$O$65536,15,FALSE)</f>
        <v>-20.78</v>
      </c>
    </row>
    <row r="492" spans="1:18" x14ac:dyDescent="0.2">
      <c r="A492" s="5">
        <v>61756</v>
      </c>
      <c r="B492" s="6" t="str">
        <f>+VLOOKUP(A492,[1]Congest!$A$1:$C$65536,2,FALSE)</f>
        <v>MHK VL</v>
      </c>
      <c r="C492" s="6" t="str">
        <f>+VLOOKUP(A492,[1]Congest!$A$1:$C$65536,3,FALSE)</f>
        <v>MHK VL</v>
      </c>
      <c r="D492" s="5">
        <v>24060</v>
      </c>
      <c r="E492" s="6" t="str">
        <f>+VLOOKUP(D492,[1]Congest!$A$1:$C$65536,2,FALSE)</f>
        <v>CARR STREET_E._SYR</v>
      </c>
      <c r="F492" s="6" t="str">
        <f>+VLOOKUP(D492,[1]Congest!$A$1:$C$65536,3,FALSE)</f>
        <v>CENTRL</v>
      </c>
      <c r="G492" s="5">
        <v>30</v>
      </c>
      <c r="I492" s="6">
        <v>-147.08000000000001</v>
      </c>
      <c r="L492" s="6">
        <f t="shared" si="17"/>
        <v>518.82999999999993</v>
      </c>
      <c r="M492" s="6">
        <f>+VLOOKUP($A492,[1]Congest!$A$1:$O$65536,10,FALSE)-+VLOOKUP($D492,[1]Congest!$A$1:$O$65536,10,FALSE)</f>
        <v>133.02000000000004</v>
      </c>
      <c r="N492" s="6">
        <f>+VLOOKUP($A492,[1]Congest!$A$1:$O$65536,11,FALSE)-+VLOOKUP($D492,[1]Congest!$A$1:$O$65536,11,FALSE)</f>
        <v>62.349999999999994</v>
      </c>
      <c r="O492" s="6">
        <f>+VLOOKUP($A492,[1]Congest!$A$1:$O$65536,12,FALSE)-+VLOOKUP($D492,[1]Congest!$A$1:$O$65536,12,FALSE)</f>
        <v>126.11999999999992</v>
      </c>
      <c r="P492" s="6">
        <f>+VLOOKUP($A492,[1]Congest!$A$1:$O$65536,13,FALSE)-+VLOOKUP($D492,[1]Congest!$A$1:$O$65536,13,FALSE)</f>
        <v>85.330000000000013</v>
      </c>
      <c r="Q492" s="6">
        <f>+VLOOKUP($A492,[1]Congest!$A$1:$O$65536,14,FALSE)-+VLOOKUP($D492,[1]Congest!$A$1:$O$65536,14,FALSE)</f>
        <v>89.659999999999968</v>
      </c>
      <c r="R492" s="6">
        <f>+VLOOKUP($A492,[1]Congest!$A$1:$O$65536,15,FALSE)-+VLOOKUP($D492,[1]Congest!$A$1:$O$65536,15,FALSE)</f>
        <v>22.349999999999998</v>
      </c>
    </row>
    <row r="493" spans="1:18" x14ac:dyDescent="0.2">
      <c r="A493" s="5">
        <v>61756</v>
      </c>
      <c r="B493" s="6" t="str">
        <f>+VLOOKUP(A493,[1]Congest!$A$1:$C$65536,2,FALSE)</f>
        <v>MHK VL</v>
      </c>
      <c r="C493" s="6" t="str">
        <f>+VLOOKUP(A493,[1]Congest!$A$1:$C$65536,3,FALSE)</f>
        <v>MHK VL</v>
      </c>
      <c r="D493" s="5">
        <v>61758</v>
      </c>
      <c r="E493" s="6" t="str">
        <f>+VLOOKUP(D493,[1]Congest!$A$1:$C$65536,2,FALSE)</f>
        <v>HUD VL</v>
      </c>
      <c r="F493" s="6" t="str">
        <f>+VLOOKUP(D493,[1]Congest!$A$1:$C$65536,3,FALSE)</f>
        <v>HUD VL</v>
      </c>
      <c r="G493" s="5">
        <v>11</v>
      </c>
      <c r="I493" s="6">
        <v>5430</v>
      </c>
      <c r="L493" s="6">
        <f t="shared" si="17"/>
        <v>9438.8500000000022</v>
      </c>
      <c r="M493" s="6">
        <f>+VLOOKUP($A493,[1]Congest!$A$1:$O$65536,10,FALSE)-+VLOOKUP($D493,[1]Congest!$A$1:$O$65536,10,FALSE)</f>
        <v>2230.23</v>
      </c>
      <c r="N493" s="6">
        <f>+VLOOKUP($A493,[1]Congest!$A$1:$O$65536,11,FALSE)-+VLOOKUP($D493,[1]Congest!$A$1:$O$65536,11,FALSE)</f>
        <v>473.20000000000005</v>
      </c>
      <c r="O493" s="6">
        <f>+VLOOKUP($A493,[1]Congest!$A$1:$O$65536,12,FALSE)-+VLOOKUP($D493,[1]Congest!$A$1:$O$65536,12,FALSE)</f>
        <v>2397.0000000000005</v>
      </c>
      <c r="P493" s="6">
        <f>+VLOOKUP($A493,[1]Congest!$A$1:$O$65536,13,FALSE)-+VLOOKUP($D493,[1]Congest!$A$1:$O$65536,13,FALSE)</f>
        <v>1524.44</v>
      </c>
      <c r="Q493" s="6">
        <f>+VLOOKUP($A493,[1]Congest!$A$1:$O$65536,14,FALSE)-+VLOOKUP($D493,[1]Congest!$A$1:$O$65536,14,FALSE)</f>
        <v>2221.2100000000005</v>
      </c>
      <c r="R493" s="6">
        <f>+VLOOKUP($A493,[1]Congest!$A$1:$O$65536,15,FALSE)-+VLOOKUP($D493,[1]Congest!$A$1:$O$65536,15,FALSE)</f>
        <v>592.76999999999975</v>
      </c>
    </row>
    <row r="494" spans="1:18" x14ac:dyDescent="0.2">
      <c r="A494" s="5">
        <v>61757</v>
      </c>
      <c r="B494" s="6" t="str">
        <f>+VLOOKUP(A494,[1]Congest!$A$1:$C$65536,2,FALSE)</f>
        <v>CAPITL</v>
      </c>
      <c r="C494" s="6" t="str">
        <f>+VLOOKUP(A494,[1]Congest!$A$1:$C$65536,3,FALSE)</f>
        <v>CAPITL</v>
      </c>
      <c r="D494" s="5">
        <v>61845</v>
      </c>
      <c r="E494" s="6" t="str">
        <f>+VLOOKUP(D494,[1]Congest!$A$1:$C$65536,2,FALSE)</f>
        <v>NPX</v>
      </c>
      <c r="F494" s="6" t="str">
        <f>+VLOOKUP(D494,[1]Congest!$A$1:$C$65536,3,FALSE)</f>
        <v>NPX</v>
      </c>
      <c r="G494" s="5">
        <v>30</v>
      </c>
      <c r="I494" s="6">
        <v>-511.32</v>
      </c>
      <c r="L494" s="6">
        <f t="shared" si="17"/>
        <v>555.51000000000067</v>
      </c>
      <c r="M494" s="6">
        <f>+VLOOKUP($A494,[1]Congest!$A$1:$O$65536,10,FALSE)-+VLOOKUP($D494,[1]Congest!$A$1:$O$65536,10,FALSE)</f>
        <v>-240.98000000000047</v>
      </c>
      <c r="N494" s="6">
        <f>+VLOOKUP($A494,[1]Congest!$A$1:$O$65536,11,FALSE)-+VLOOKUP($D494,[1]Congest!$A$1:$O$65536,11,FALSE)</f>
        <v>-80.459999999999923</v>
      </c>
      <c r="O494" s="6">
        <f>+VLOOKUP($A494,[1]Congest!$A$1:$O$65536,12,FALSE)-+VLOOKUP($D494,[1]Congest!$A$1:$O$65536,12,FALSE)</f>
        <v>-204.09999999999991</v>
      </c>
      <c r="P494" s="6">
        <f>+VLOOKUP($A494,[1]Congest!$A$1:$O$65536,13,FALSE)-+VLOOKUP($D494,[1]Congest!$A$1:$O$65536,13,FALSE)</f>
        <v>215.79000000000065</v>
      </c>
      <c r="Q494" s="6">
        <f>+VLOOKUP($A494,[1]Congest!$A$1:$O$65536,14,FALSE)-+VLOOKUP($D494,[1]Congest!$A$1:$O$65536,14,FALSE)</f>
        <v>185.5600000000004</v>
      </c>
      <c r="R494" s="6">
        <f>+VLOOKUP($A494,[1]Congest!$A$1:$O$65536,15,FALSE)-+VLOOKUP($D494,[1]Congest!$A$1:$O$65536,15,FALSE)</f>
        <v>679.69999999999993</v>
      </c>
    </row>
    <row r="495" spans="1:18" x14ac:dyDescent="0.2">
      <c r="A495" s="5">
        <v>61758</v>
      </c>
      <c r="B495" s="6" t="str">
        <f>+VLOOKUP(A495,[1]Congest!$A$1:$C$65536,2,FALSE)</f>
        <v>HUD VL</v>
      </c>
      <c r="C495" s="6" t="str">
        <f>+VLOOKUP(A495,[1]Congest!$A$1:$C$65536,3,FALSE)</f>
        <v>HUD VL</v>
      </c>
      <c r="D495" s="5">
        <v>61760</v>
      </c>
      <c r="E495" s="6" t="str">
        <f>+VLOOKUP(D495,[1]Congest!$A$1:$C$65536,2,FALSE)</f>
        <v>DUNWOD</v>
      </c>
      <c r="F495" s="6" t="str">
        <f>+VLOOKUP(D495,[1]Congest!$A$1:$C$65536,3,FALSE)</f>
        <v>DUNWOD</v>
      </c>
      <c r="G495" s="5">
        <v>25</v>
      </c>
      <c r="I495" s="6">
        <v>-0.02</v>
      </c>
      <c r="L495" s="6">
        <f t="shared" si="17"/>
        <v>191.06000000000006</v>
      </c>
      <c r="M495" s="6">
        <f>+VLOOKUP($A495,[1]Congest!$A$1:$O$65536,10,FALSE)-+VLOOKUP($D495,[1]Congest!$A$1:$O$65536,10,FALSE)</f>
        <v>10.340000000000146</v>
      </c>
      <c r="N495" s="6">
        <f>+VLOOKUP($A495,[1]Congest!$A$1:$O$65536,11,FALSE)-+VLOOKUP($D495,[1]Congest!$A$1:$O$65536,11,FALSE)</f>
        <v>455.94000000000011</v>
      </c>
      <c r="O495" s="6">
        <f>+VLOOKUP($A495,[1]Congest!$A$1:$O$65536,12,FALSE)-+VLOOKUP($D495,[1]Congest!$A$1:$O$65536,12,FALSE)</f>
        <v>21.239999999999782</v>
      </c>
      <c r="P495" s="6">
        <f>+VLOOKUP($A495,[1]Congest!$A$1:$O$65536,13,FALSE)-+VLOOKUP($D495,[1]Congest!$A$1:$O$65536,13,FALSE)</f>
        <v>36.6099999999999</v>
      </c>
      <c r="Q495" s="6">
        <f>+VLOOKUP($A495,[1]Congest!$A$1:$O$65536,14,FALSE)-+VLOOKUP($D495,[1]Congest!$A$1:$O$65536,14,FALSE)</f>
        <v>-340.44000000000005</v>
      </c>
      <c r="R495" s="6">
        <f>+VLOOKUP($A495,[1]Congest!$A$1:$O$65536,15,FALSE)-+VLOOKUP($D495,[1]Congest!$A$1:$O$65536,15,FALSE)</f>
        <v>7.3700000000002319</v>
      </c>
    </row>
    <row r="496" spans="1:18" x14ac:dyDescent="0.2">
      <c r="A496" s="5">
        <v>61758</v>
      </c>
      <c r="B496" s="6" t="str">
        <f>+VLOOKUP(A496,[1]Congest!$A$1:$C$65536,2,FALSE)</f>
        <v>HUD VL</v>
      </c>
      <c r="C496" s="6" t="str">
        <f>+VLOOKUP(A496,[1]Congest!$A$1:$C$65536,3,FALSE)</f>
        <v>HUD VL</v>
      </c>
      <c r="D496" s="5">
        <v>61761</v>
      </c>
      <c r="E496" s="6" t="str">
        <f>+VLOOKUP(D496,[1]Congest!$A$1:$C$65536,2,FALSE)</f>
        <v>N.Y.C.</v>
      </c>
      <c r="F496" s="6" t="str">
        <f>+VLOOKUP(D496,[1]Congest!$A$1:$C$65536,3,FALSE)</f>
        <v>N.Y.C.</v>
      </c>
      <c r="G496" s="5">
        <v>112</v>
      </c>
      <c r="I496" s="6">
        <v>8183.49</v>
      </c>
      <c r="L496" s="6">
        <f t="shared" si="17"/>
        <v>13427.029999999999</v>
      </c>
      <c r="M496" s="6">
        <f>+VLOOKUP($A496,[1]Congest!$A$1:$O$65536,10,FALSE)-+VLOOKUP($D496,[1]Congest!$A$1:$O$65536,10,FALSE)</f>
        <v>299.82000000000016</v>
      </c>
      <c r="N496" s="6">
        <f>+VLOOKUP($A496,[1]Congest!$A$1:$O$65536,11,FALSE)-+VLOOKUP($D496,[1]Congest!$A$1:$O$65536,11,FALSE)</f>
        <v>2953.24</v>
      </c>
      <c r="O496" s="6">
        <f>+VLOOKUP($A496,[1]Congest!$A$1:$O$65536,12,FALSE)-+VLOOKUP($D496,[1]Congest!$A$1:$O$65536,12,FALSE)</f>
        <v>506.03999999999905</v>
      </c>
      <c r="P496" s="6">
        <f>+VLOOKUP($A496,[1]Congest!$A$1:$O$65536,13,FALSE)-+VLOOKUP($D496,[1]Congest!$A$1:$O$65536,13,FALSE)</f>
        <v>1760.0399999999993</v>
      </c>
      <c r="Q496" s="6">
        <f>+VLOOKUP($A496,[1]Congest!$A$1:$O$65536,14,FALSE)-+VLOOKUP($D496,[1]Congest!$A$1:$O$65536,14,FALSE)</f>
        <v>2990.3399999999988</v>
      </c>
      <c r="R496" s="6">
        <f>+VLOOKUP($A496,[1]Congest!$A$1:$O$65536,15,FALSE)-+VLOOKUP($D496,[1]Congest!$A$1:$O$65536,15,FALSE)</f>
        <v>4917.550000000002</v>
      </c>
    </row>
    <row r="497" spans="1:18" x14ac:dyDescent="0.2">
      <c r="A497" s="5">
        <v>61759</v>
      </c>
      <c r="B497" s="6" t="str">
        <f>+VLOOKUP(A497,[1]Congest!$A$1:$C$65536,2,FALSE)</f>
        <v>MILLWD</v>
      </c>
      <c r="C497" s="6" t="str">
        <f>+VLOOKUP(A497,[1]Congest!$A$1:$C$65536,3,FALSE)</f>
        <v>MILLWD</v>
      </c>
      <c r="D497" s="5">
        <v>23538</v>
      </c>
      <c r="E497" s="6" t="str">
        <f>+VLOOKUP(D497,[1]Congest!$A$1:$C$65536,2,FALSE)</f>
        <v>WATERSIDE___6 8 9</v>
      </c>
      <c r="F497" s="6" t="str">
        <f>+VLOOKUP(D497,[1]Congest!$A$1:$C$65536,3,FALSE)</f>
        <v>N.Y.C.</v>
      </c>
      <c r="G497" s="5">
        <v>41</v>
      </c>
      <c r="I497" s="6">
        <v>12051.8</v>
      </c>
      <c r="L497" s="6">
        <f t="shared" si="17"/>
        <v>21154.079999999998</v>
      </c>
      <c r="M497" s="6">
        <f>+VLOOKUP($A497,[1]Congest!$A$1:$O$65536,10,FALSE)-+VLOOKUP($D497,[1]Congest!$A$1:$O$65536,10,FALSE)</f>
        <v>709.73999999999978</v>
      </c>
      <c r="N497" s="6">
        <f>+VLOOKUP($A497,[1]Congest!$A$1:$O$65536,11,FALSE)-+VLOOKUP($D497,[1]Congest!$A$1:$O$65536,11,FALSE)</f>
        <v>6275.79</v>
      </c>
      <c r="O497" s="6">
        <f>+VLOOKUP($A497,[1]Congest!$A$1:$O$65536,12,FALSE)-+VLOOKUP($D497,[1]Congest!$A$1:$O$65536,12,FALSE)</f>
        <v>1024.219999999998</v>
      </c>
      <c r="P497" s="6">
        <f>+VLOOKUP($A497,[1]Congest!$A$1:$O$65536,13,FALSE)-+VLOOKUP($D497,[1]Congest!$A$1:$O$65536,13,FALSE)</f>
        <v>3604.5299999999997</v>
      </c>
      <c r="Q497" s="6">
        <f>+VLOOKUP($A497,[1]Congest!$A$1:$O$65536,14,FALSE)-+VLOOKUP($D497,[1]Congest!$A$1:$O$65536,14,FALSE)</f>
        <v>3571.41</v>
      </c>
      <c r="R497" s="6">
        <f>+VLOOKUP($A497,[1]Congest!$A$1:$O$65536,15,FALSE)-+VLOOKUP($D497,[1]Congest!$A$1:$O$65536,15,FALSE)</f>
        <v>5968.3899999999994</v>
      </c>
    </row>
    <row r="498" spans="1:18" x14ac:dyDescent="0.2">
      <c r="A498" s="5">
        <v>61759</v>
      </c>
      <c r="B498" s="6" t="str">
        <f>+VLOOKUP(A498,[1]Congest!$A$1:$C$65536,2,FALSE)</f>
        <v>MILLWD</v>
      </c>
      <c r="C498" s="6" t="str">
        <f>+VLOOKUP(A498,[1]Congest!$A$1:$C$65536,3,FALSE)</f>
        <v>MILLWD</v>
      </c>
      <c r="D498" s="5">
        <v>23587</v>
      </c>
      <c r="E498" s="6" t="str">
        <f>+VLOOKUP(D498,[1]Congest!$A$1:$C$65536,2,FALSE)</f>
        <v>ROSETON___1</v>
      </c>
      <c r="F498" s="6" t="str">
        <f>+VLOOKUP(D498,[1]Congest!$A$1:$C$65536,3,FALSE)</f>
        <v>HUD VL</v>
      </c>
      <c r="G498" s="5">
        <v>20</v>
      </c>
      <c r="I498" s="6">
        <v>-345.89</v>
      </c>
      <c r="L498" s="6">
        <f t="shared" si="17"/>
        <v>1338.0599999999986</v>
      </c>
      <c r="M498" s="6">
        <f>+VLOOKUP($A498,[1]Congest!$A$1:$O$65536,10,FALSE)-+VLOOKUP($D498,[1]Congest!$A$1:$O$65536,10,FALSE)</f>
        <v>-5.9400000000000546</v>
      </c>
      <c r="N498" s="6">
        <f>+VLOOKUP($A498,[1]Congest!$A$1:$O$65536,11,FALSE)-+VLOOKUP($D498,[1]Congest!$A$1:$O$65536,11,FALSE)</f>
        <v>50.400000000000091</v>
      </c>
      <c r="O498" s="6">
        <f>+VLOOKUP($A498,[1]Congest!$A$1:$O$65536,12,FALSE)-+VLOOKUP($D498,[1]Congest!$A$1:$O$65536,12,FALSE)</f>
        <v>4.5499999999997272</v>
      </c>
      <c r="P498" s="6">
        <f>+VLOOKUP($A498,[1]Congest!$A$1:$O$65536,13,FALSE)-+VLOOKUP($D498,[1]Congest!$A$1:$O$65536,13,FALSE)</f>
        <v>-41.630000000000337</v>
      </c>
      <c r="Q498" s="6">
        <f>+VLOOKUP($A498,[1]Congest!$A$1:$O$65536,14,FALSE)-+VLOOKUP($D498,[1]Congest!$A$1:$O$65536,14,FALSE)</f>
        <v>1014.619999999999</v>
      </c>
      <c r="R498" s="6">
        <f>+VLOOKUP($A498,[1]Congest!$A$1:$O$65536,15,FALSE)-+VLOOKUP($D498,[1]Congest!$A$1:$O$65536,15,FALSE)</f>
        <v>316.06000000000006</v>
      </c>
    </row>
    <row r="499" spans="1:18" x14ac:dyDescent="0.2">
      <c r="A499" s="5">
        <v>61759</v>
      </c>
      <c r="B499" s="6" t="str">
        <f>+VLOOKUP(A499,[1]Congest!$A$1:$C$65536,2,FALSE)</f>
        <v>MILLWD</v>
      </c>
      <c r="C499" s="6" t="str">
        <f>+VLOOKUP(A499,[1]Congest!$A$1:$C$65536,3,FALSE)</f>
        <v>MILLWD</v>
      </c>
      <c r="D499" s="5">
        <v>23776</v>
      </c>
      <c r="E499" s="6" t="str">
        <f>+VLOOKUP(D499,[1]Congest!$A$1:$C$65536,2,FALSE)</f>
        <v>E_FISHKILL___LBMP</v>
      </c>
      <c r="F499" s="6" t="str">
        <f>+VLOOKUP(D499,[1]Congest!$A$1:$C$65536,3,FALSE)</f>
        <v>MILLWD</v>
      </c>
      <c r="G499" s="5">
        <v>30</v>
      </c>
      <c r="I499" s="6">
        <v>-322.66000000000003</v>
      </c>
      <c r="L499" s="6">
        <f t="shared" si="17"/>
        <v>1848.569999999999</v>
      </c>
      <c r="M499" s="6">
        <f>+VLOOKUP($A499,[1]Congest!$A$1:$O$65536,10,FALSE)-+VLOOKUP($D499,[1]Congest!$A$1:$O$65536,10,FALSE)</f>
        <v>42.6299999999992</v>
      </c>
      <c r="N499" s="6">
        <f>+VLOOKUP($A499,[1]Congest!$A$1:$O$65536,11,FALSE)-+VLOOKUP($D499,[1]Congest!$A$1:$O$65536,11,FALSE)</f>
        <v>158.66000000000031</v>
      </c>
      <c r="O499" s="6">
        <f>+VLOOKUP($A499,[1]Congest!$A$1:$O$65536,12,FALSE)-+VLOOKUP($D499,[1]Congest!$A$1:$O$65536,12,FALSE)</f>
        <v>66.029999999999291</v>
      </c>
      <c r="P499" s="6">
        <f>+VLOOKUP($A499,[1]Congest!$A$1:$O$65536,13,FALSE)-+VLOOKUP($D499,[1]Congest!$A$1:$O$65536,13,FALSE)</f>
        <v>-13.490000000000236</v>
      </c>
      <c r="Q499" s="6">
        <f>+VLOOKUP($A499,[1]Congest!$A$1:$O$65536,14,FALSE)-+VLOOKUP($D499,[1]Congest!$A$1:$O$65536,14,FALSE)</f>
        <v>1215.2900000000004</v>
      </c>
      <c r="R499" s="6">
        <f>+VLOOKUP($A499,[1]Congest!$A$1:$O$65536,15,FALSE)-+VLOOKUP($D499,[1]Congest!$A$1:$O$65536,15,FALSE)</f>
        <v>379.45000000000005</v>
      </c>
    </row>
    <row r="500" spans="1:18" x14ac:dyDescent="0.2">
      <c r="A500" s="5">
        <v>61759</v>
      </c>
      <c r="B500" s="6" t="str">
        <f>+VLOOKUP(A500,[1]Congest!$A$1:$C$65536,2,FALSE)</f>
        <v>MILLWD</v>
      </c>
      <c r="C500" s="6" t="str">
        <f>+VLOOKUP(A500,[1]Congest!$A$1:$C$65536,3,FALSE)</f>
        <v>MILLWD</v>
      </c>
      <c r="D500" s="5">
        <v>24114</v>
      </c>
      <c r="E500" s="6" t="str">
        <f>+VLOOKUP(D500,[1]Congest!$A$1:$C$65536,2,FALSE)</f>
        <v>GOWANUS_GT2_1</v>
      </c>
      <c r="F500" s="6" t="str">
        <f>+VLOOKUP(D500,[1]Congest!$A$1:$C$65536,3,FALSE)</f>
        <v>N.Y.C.</v>
      </c>
      <c r="G500" s="5">
        <v>20</v>
      </c>
      <c r="I500" s="6">
        <v>12052</v>
      </c>
      <c r="L500" s="6">
        <f t="shared" si="17"/>
        <v>21154.079999999998</v>
      </c>
      <c r="M500" s="6">
        <f>+VLOOKUP($A500,[1]Congest!$A$1:$O$65536,10,FALSE)-+VLOOKUP($D500,[1]Congest!$A$1:$O$65536,10,FALSE)</f>
        <v>709.73999999999978</v>
      </c>
      <c r="N500" s="6">
        <f>+VLOOKUP($A500,[1]Congest!$A$1:$O$65536,11,FALSE)-+VLOOKUP($D500,[1]Congest!$A$1:$O$65536,11,FALSE)</f>
        <v>6275.79</v>
      </c>
      <c r="O500" s="6">
        <f>+VLOOKUP($A500,[1]Congest!$A$1:$O$65536,12,FALSE)-+VLOOKUP($D500,[1]Congest!$A$1:$O$65536,12,FALSE)</f>
        <v>1024.219999999998</v>
      </c>
      <c r="P500" s="6">
        <f>+VLOOKUP($A500,[1]Congest!$A$1:$O$65536,13,FALSE)-+VLOOKUP($D500,[1]Congest!$A$1:$O$65536,13,FALSE)</f>
        <v>3604.5299999999997</v>
      </c>
      <c r="Q500" s="6">
        <f>+VLOOKUP($A500,[1]Congest!$A$1:$O$65536,14,FALSE)-+VLOOKUP($D500,[1]Congest!$A$1:$O$65536,14,FALSE)</f>
        <v>3571.41</v>
      </c>
      <c r="R500" s="6">
        <f>+VLOOKUP($A500,[1]Congest!$A$1:$O$65536,15,FALSE)-+VLOOKUP($D500,[1]Congest!$A$1:$O$65536,15,FALSE)</f>
        <v>5968.3899999999994</v>
      </c>
    </row>
    <row r="501" spans="1:18" x14ac:dyDescent="0.2">
      <c r="A501" s="5">
        <v>61759</v>
      </c>
      <c r="B501" s="6" t="str">
        <f>+VLOOKUP(A501,[1]Congest!$A$1:$C$65536,2,FALSE)</f>
        <v>MILLWD</v>
      </c>
      <c r="C501" s="6" t="str">
        <f>+VLOOKUP(A501,[1]Congest!$A$1:$C$65536,3,FALSE)</f>
        <v>MILLWD</v>
      </c>
      <c r="D501" s="5">
        <v>61845</v>
      </c>
      <c r="E501" s="6" t="str">
        <f>+VLOOKUP(D501,[1]Congest!$A$1:$C$65536,2,FALSE)</f>
        <v>NPX</v>
      </c>
      <c r="F501" s="6" t="str">
        <f>+VLOOKUP(D501,[1]Congest!$A$1:$C$65536,3,FALSE)</f>
        <v>NPX</v>
      </c>
      <c r="G501" s="5">
        <v>30</v>
      </c>
      <c r="I501" s="6">
        <v>250.77</v>
      </c>
      <c r="L501" s="6">
        <f t="shared" si="17"/>
        <v>3906.9799999999987</v>
      </c>
      <c r="M501" s="6">
        <f>+VLOOKUP($A501,[1]Congest!$A$1:$O$65536,10,FALSE)-+VLOOKUP($D501,[1]Congest!$A$1:$O$65536,10,FALSE)</f>
        <v>476.42999999999938</v>
      </c>
      <c r="N501" s="6">
        <f>+VLOOKUP($A501,[1]Congest!$A$1:$O$65536,11,FALSE)-+VLOOKUP($D501,[1]Congest!$A$1:$O$65536,11,FALSE)</f>
        <v>107.31000000000029</v>
      </c>
      <c r="O501" s="6">
        <f>+VLOOKUP($A501,[1]Congest!$A$1:$O$65536,12,FALSE)-+VLOOKUP($D501,[1]Congest!$A$1:$O$65536,12,FALSE)</f>
        <v>502.67999999999802</v>
      </c>
      <c r="P501" s="6">
        <f>+VLOOKUP($A501,[1]Congest!$A$1:$O$65536,13,FALSE)-+VLOOKUP($D501,[1]Congest!$A$1:$O$65536,13,FALSE)</f>
        <v>670.96000000000072</v>
      </c>
      <c r="Q501" s="6">
        <f>+VLOOKUP($A501,[1]Congest!$A$1:$O$65536,14,FALSE)-+VLOOKUP($D501,[1]Congest!$A$1:$O$65536,14,FALSE)</f>
        <v>1144.5600000000004</v>
      </c>
      <c r="R501" s="6">
        <f>+VLOOKUP($A501,[1]Congest!$A$1:$O$65536,15,FALSE)-+VLOOKUP($D501,[1]Congest!$A$1:$O$65536,15,FALSE)</f>
        <v>1005.04</v>
      </c>
    </row>
    <row r="502" spans="1:18" x14ac:dyDescent="0.2">
      <c r="A502" s="5">
        <v>61760</v>
      </c>
      <c r="B502" s="6" t="str">
        <f>+VLOOKUP(A502,[1]Congest!$A$1:$C$65536,2,FALSE)</f>
        <v>DUNWOD</v>
      </c>
      <c r="C502" s="6" t="str">
        <f>+VLOOKUP(A502,[1]Congest!$A$1:$C$65536,3,FALSE)</f>
        <v>DUNWOD</v>
      </c>
      <c r="D502" s="5">
        <v>24000</v>
      </c>
      <c r="E502" s="6" t="str">
        <f>+VLOOKUP(D502,[1]Congest!$A$1:$C$65536,2,FALSE)</f>
        <v>PLEASANTVLY___LBMP</v>
      </c>
      <c r="F502" s="6" t="str">
        <f>+VLOOKUP(D502,[1]Congest!$A$1:$C$65536,3,FALSE)</f>
        <v>HUD VL</v>
      </c>
      <c r="G502" s="5">
        <v>25</v>
      </c>
      <c r="I502" s="6">
        <v>-20.350000000000001</v>
      </c>
      <c r="L502" s="6">
        <f t="shared" si="17"/>
        <v>932.0699999999996</v>
      </c>
      <c r="M502" s="6">
        <f>+VLOOKUP($A502,[1]Congest!$A$1:$O$65536,10,FALSE)-+VLOOKUP($D502,[1]Congest!$A$1:$O$65536,10,FALSE)</f>
        <v>62.430000000000746</v>
      </c>
      <c r="N502" s="6">
        <f>+VLOOKUP($A502,[1]Congest!$A$1:$O$65536,11,FALSE)-+VLOOKUP($D502,[1]Congest!$A$1:$O$65536,11,FALSE)</f>
        <v>-222.84000000000003</v>
      </c>
      <c r="O502" s="6">
        <f>+VLOOKUP($A502,[1]Congest!$A$1:$O$65536,12,FALSE)-+VLOOKUP($D502,[1]Congest!$A$1:$O$65536,12,FALSE)</f>
        <v>70.519999999999527</v>
      </c>
      <c r="P502" s="6">
        <f>+VLOOKUP($A502,[1]Congest!$A$1:$O$65536,13,FALSE)-+VLOOKUP($D502,[1]Congest!$A$1:$O$65536,13,FALSE)</f>
        <v>5.1600000000000819</v>
      </c>
      <c r="Q502" s="6">
        <f>+VLOOKUP($A502,[1]Congest!$A$1:$O$65536,14,FALSE)-+VLOOKUP($D502,[1]Congest!$A$1:$O$65536,14,FALSE)</f>
        <v>871.21999999999935</v>
      </c>
      <c r="R502" s="6">
        <f>+VLOOKUP($A502,[1]Congest!$A$1:$O$65536,15,FALSE)-+VLOOKUP($D502,[1]Congest!$A$1:$O$65536,15,FALSE)</f>
        <v>145.57999999999993</v>
      </c>
    </row>
    <row r="503" spans="1:18" x14ac:dyDescent="0.2">
      <c r="A503" s="5">
        <v>61844</v>
      </c>
      <c r="B503" s="6" t="str">
        <f>+VLOOKUP(A503,[1]Congest!$A$1:$C$65536,2,FALSE)</f>
        <v>H Q</v>
      </c>
      <c r="C503" s="6" t="str">
        <f>+VLOOKUP(A503,[1]Congest!$A$1:$C$65536,3,FALSE)</f>
        <v>H Q</v>
      </c>
      <c r="D503" s="5">
        <v>23543</v>
      </c>
      <c r="E503" s="6" t="str">
        <f>+VLOOKUP(D503,[1]Congest!$A$1:$C$65536,2,FALSE)</f>
        <v>KINTIGH____</v>
      </c>
      <c r="F503" s="6" t="str">
        <f>+VLOOKUP(D503,[1]Congest!$A$1:$C$65536,3,FALSE)</f>
        <v>WEST</v>
      </c>
      <c r="G503" s="5">
        <v>15</v>
      </c>
      <c r="I503" s="6">
        <v>535.28</v>
      </c>
      <c r="L503" s="6">
        <f t="shared" si="17"/>
        <v>2097.31</v>
      </c>
      <c r="M503" s="6">
        <f>+VLOOKUP($A503,[1]Congest!$A$1:$O$65536,10,FALSE)-+VLOOKUP($D503,[1]Congest!$A$1:$O$65536,10,FALSE)</f>
        <v>344.2</v>
      </c>
      <c r="N503" s="6">
        <f>+VLOOKUP($A503,[1]Congest!$A$1:$O$65536,11,FALSE)-+VLOOKUP($D503,[1]Congest!$A$1:$O$65536,11,FALSE)</f>
        <v>254.64</v>
      </c>
      <c r="O503" s="6">
        <f>+VLOOKUP($A503,[1]Congest!$A$1:$O$65536,12,FALSE)-+VLOOKUP($D503,[1]Congest!$A$1:$O$65536,12,FALSE)</f>
        <v>376.73000000000013</v>
      </c>
      <c r="P503" s="6">
        <f>+VLOOKUP($A503,[1]Congest!$A$1:$O$65536,13,FALSE)-+VLOOKUP($D503,[1]Congest!$A$1:$O$65536,13,FALSE)</f>
        <v>203.69000000000003</v>
      </c>
      <c r="Q503" s="6">
        <f>+VLOOKUP($A503,[1]Congest!$A$1:$O$65536,14,FALSE)-+VLOOKUP($D503,[1]Congest!$A$1:$O$65536,14,FALSE)</f>
        <v>569.44999999999993</v>
      </c>
      <c r="R503" s="6">
        <f>+VLOOKUP($A503,[1]Congest!$A$1:$O$65536,15,FALSE)-+VLOOKUP($D503,[1]Congest!$A$1:$O$65536,15,FALSE)</f>
        <v>348.6</v>
      </c>
    </row>
    <row r="504" spans="1:18" x14ac:dyDescent="0.2">
      <c r="A504" s="5">
        <v>61844</v>
      </c>
      <c r="B504" s="6" t="str">
        <f>+VLOOKUP(A504,[1]Congest!$A$1:$C$65536,2,FALSE)</f>
        <v>H Q</v>
      </c>
      <c r="C504" s="6" t="str">
        <f>+VLOOKUP(A504,[1]Congest!$A$1:$C$65536,3,FALSE)</f>
        <v>H Q</v>
      </c>
      <c r="D504" s="5">
        <v>23778</v>
      </c>
      <c r="E504" s="6" t="str">
        <f>+VLOOKUP(D504,[1]Congest!$A$1:$C$65536,2,FALSE)</f>
        <v>GLEN PARK____</v>
      </c>
      <c r="F504" s="6" t="str">
        <f>+VLOOKUP(D504,[1]Congest!$A$1:$C$65536,3,FALSE)</f>
        <v>MHK VL</v>
      </c>
      <c r="G504" s="5">
        <v>30</v>
      </c>
      <c r="I504" s="6">
        <v>217.82</v>
      </c>
      <c r="L504" s="6">
        <f t="shared" si="17"/>
        <v>1217.97</v>
      </c>
      <c r="M504" s="6">
        <f>+VLOOKUP($A504,[1]Congest!$A$1:$O$65536,10,FALSE)-+VLOOKUP($D504,[1]Congest!$A$1:$O$65536,10,FALSE)</f>
        <v>141.9</v>
      </c>
      <c r="N504" s="6">
        <f>+VLOOKUP($A504,[1]Congest!$A$1:$O$65536,11,FALSE)-+VLOOKUP($D504,[1]Congest!$A$1:$O$65536,11,FALSE)</f>
        <v>190.47000000000003</v>
      </c>
      <c r="O504" s="6">
        <f>+VLOOKUP($A504,[1]Congest!$A$1:$O$65536,12,FALSE)-+VLOOKUP($D504,[1]Congest!$A$1:$O$65536,12,FALSE)</f>
        <v>141.64000000000001</v>
      </c>
      <c r="P504" s="6">
        <f>+VLOOKUP($A504,[1]Congest!$A$1:$O$65536,13,FALSE)-+VLOOKUP($D504,[1]Congest!$A$1:$O$65536,13,FALSE)</f>
        <v>68.240000000000009</v>
      </c>
      <c r="Q504" s="6">
        <f>+VLOOKUP($A504,[1]Congest!$A$1:$O$65536,14,FALSE)-+VLOOKUP($D504,[1]Congest!$A$1:$O$65536,14,FALSE)</f>
        <v>384.69000000000005</v>
      </c>
      <c r="R504" s="6">
        <f>+VLOOKUP($A504,[1]Congest!$A$1:$O$65536,15,FALSE)-+VLOOKUP($D504,[1]Congest!$A$1:$O$65536,15,FALSE)</f>
        <v>291.03000000000003</v>
      </c>
    </row>
    <row r="505" spans="1:18" x14ac:dyDescent="0.2">
      <c r="A505" s="5">
        <v>61844</v>
      </c>
      <c r="B505" s="6" t="str">
        <f>+VLOOKUP(A505,[1]Congest!$A$1:$C$65536,2,FALSE)</f>
        <v>H Q</v>
      </c>
      <c r="C505" s="6" t="str">
        <f>+VLOOKUP(A505,[1]Congest!$A$1:$C$65536,3,FALSE)</f>
        <v>H Q</v>
      </c>
      <c r="D505" s="5">
        <v>23811</v>
      </c>
      <c r="E505" s="6" t="str">
        <f>+VLOOKUP(D505,[1]Congest!$A$1:$C$65536,2,FALSE)</f>
        <v>NEG WEST___LANCASTR</v>
      </c>
      <c r="F505" s="6" t="str">
        <f>+VLOOKUP(D505,[1]Congest!$A$1:$C$65536,3,FALSE)</f>
        <v>WEST</v>
      </c>
      <c r="G505" s="5">
        <v>15</v>
      </c>
      <c r="I505" s="6">
        <v>657.12</v>
      </c>
      <c r="L505" s="6">
        <f t="shared" si="17"/>
        <v>2565.3500000000004</v>
      </c>
      <c r="M505" s="6">
        <f>+VLOOKUP($A505,[1]Congest!$A$1:$O$65536,10,FALSE)-+VLOOKUP($D505,[1]Congest!$A$1:$O$65536,10,FALSE)</f>
        <v>454.62</v>
      </c>
      <c r="N505" s="6">
        <f>+VLOOKUP($A505,[1]Congest!$A$1:$O$65536,11,FALSE)-+VLOOKUP($D505,[1]Congest!$A$1:$O$65536,11,FALSE)</f>
        <v>268.42</v>
      </c>
      <c r="O505" s="6">
        <f>+VLOOKUP($A505,[1]Congest!$A$1:$O$65536,12,FALSE)-+VLOOKUP($D505,[1]Congest!$A$1:$O$65536,12,FALSE)</f>
        <v>511.96000000000004</v>
      </c>
      <c r="P505" s="6">
        <f>+VLOOKUP($A505,[1]Congest!$A$1:$O$65536,13,FALSE)-+VLOOKUP($D505,[1]Congest!$A$1:$O$65536,13,FALSE)</f>
        <v>282.89000000000004</v>
      </c>
      <c r="Q505" s="6">
        <f>+VLOOKUP($A505,[1]Congest!$A$1:$O$65536,14,FALSE)-+VLOOKUP($D505,[1]Congest!$A$1:$O$65536,14,FALSE)</f>
        <v>672.43000000000006</v>
      </c>
      <c r="R505" s="6">
        <f>+VLOOKUP($A505,[1]Congest!$A$1:$O$65536,15,FALSE)-+VLOOKUP($D505,[1]Congest!$A$1:$O$65536,15,FALSE)</f>
        <v>375.03</v>
      </c>
    </row>
    <row r="506" spans="1:18" x14ac:dyDescent="0.2">
      <c r="A506" s="5">
        <v>61844</v>
      </c>
      <c r="B506" s="6" t="str">
        <f>+VLOOKUP(A506,[1]Congest!$A$1:$C$65536,2,FALSE)</f>
        <v>H Q</v>
      </c>
      <c r="C506" s="6" t="str">
        <f>+VLOOKUP(A506,[1]Congest!$A$1:$C$65536,3,FALSE)</f>
        <v>H Q</v>
      </c>
      <c r="D506" s="5">
        <v>23914</v>
      </c>
      <c r="E506" s="6" t="str">
        <f>+VLOOKUP(D506,[1]Congest!$A$1:$C$65536,2,FALSE)</f>
        <v>RUSSELL___STATION</v>
      </c>
      <c r="F506" s="6" t="str">
        <f>+VLOOKUP(D506,[1]Congest!$A$1:$C$65536,3,FALSE)</f>
        <v>GENESE</v>
      </c>
      <c r="G506" s="5">
        <v>15</v>
      </c>
      <c r="I506" s="6">
        <v>520.59</v>
      </c>
      <c r="L506" s="6">
        <f t="shared" si="17"/>
        <v>2017.2600000000002</v>
      </c>
      <c r="M506" s="6">
        <f>+VLOOKUP($A506,[1]Congest!$A$1:$O$65536,10,FALSE)-+VLOOKUP($D506,[1]Congest!$A$1:$O$65536,10,FALSE)</f>
        <v>324.27999999999997</v>
      </c>
      <c r="N506" s="6">
        <f>+VLOOKUP($A506,[1]Congest!$A$1:$O$65536,11,FALSE)-+VLOOKUP($D506,[1]Congest!$A$1:$O$65536,11,FALSE)</f>
        <v>253.86</v>
      </c>
      <c r="O506" s="6">
        <f>+VLOOKUP($A506,[1]Congest!$A$1:$O$65536,12,FALSE)-+VLOOKUP($D506,[1]Congest!$A$1:$O$65536,12,FALSE)</f>
        <v>351.88000000000005</v>
      </c>
      <c r="P506" s="6">
        <f>+VLOOKUP($A506,[1]Congest!$A$1:$O$65536,13,FALSE)-+VLOOKUP($D506,[1]Congest!$A$1:$O$65536,13,FALSE)</f>
        <v>189.70000000000002</v>
      </c>
      <c r="Q506" s="6">
        <f>+VLOOKUP($A506,[1]Congest!$A$1:$O$65536,14,FALSE)-+VLOOKUP($D506,[1]Congest!$A$1:$O$65536,14,FALSE)</f>
        <v>553.94000000000005</v>
      </c>
      <c r="R506" s="6">
        <f>+VLOOKUP($A506,[1]Congest!$A$1:$O$65536,15,FALSE)-+VLOOKUP($D506,[1]Congest!$A$1:$O$65536,15,FALSE)</f>
        <v>343.6</v>
      </c>
    </row>
    <row r="507" spans="1:18" x14ac:dyDescent="0.2">
      <c r="A507" s="5">
        <v>61844</v>
      </c>
      <c r="B507" s="6" t="str">
        <f>+VLOOKUP(A507,[1]Congest!$A$1:$C$65536,2,FALSE)</f>
        <v>H Q</v>
      </c>
      <c r="C507" s="6" t="str">
        <f>+VLOOKUP(A507,[1]Congest!$A$1:$C$65536,3,FALSE)</f>
        <v>H Q</v>
      </c>
      <c r="D507" s="5">
        <v>24008</v>
      </c>
      <c r="E507" s="6" t="str">
        <f>+VLOOKUP(D507,[1]Congest!$A$1:$C$65536,2,FALSE)</f>
        <v>NYISO_LBMP_REFERENCE</v>
      </c>
      <c r="F507" s="6" t="str">
        <f>+VLOOKUP(D507,[1]Congest!$A$1:$C$65536,3,FALSE)</f>
        <v>MHK VL</v>
      </c>
      <c r="G507" s="5">
        <v>25</v>
      </c>
      <c r="I507" s="6">
        <v>70.180000000000007</v>
      </c>
      <c r="L507" s="6">
        <f t="shared" si="17"/>
        <v>850.26</v>
      </c>
      <c r="M507" s="6">
        <f>+VLOOKUP($A507,[1]Congest!$A$1:$O$65536,10,FALSE)-+VLOOKUP($D507,[1]Congest!$A$1:$O$65536,10,FALSE)</f>
        <v>63.15</v>
      </c>
      <c r="N507" s="6">
        <f>+VLOOKUP($A507,[1]Congest!$A$1:$O$65536,11,FALSE)-+VLOOKUP($D507,[1]Congest!$A$1:$O$65536,11,FALSE)</f>
        <v>137.68</v>
      </c>
      <c r="O507" s="6">
        <f>+VLOOKUP($A507,[1]Congest!$A$1:$O$65536,12,FALSE)-+VLOOKUP($D507,[1]Congest!$A$1:$O$65536,12,FALSE)</f>
        <v>37.059999999999981</v>
      </c>
      <c r="P507" s="6">
        <f>+VLOOKUP($A507,[1]Congest!$A$1:$O$65536,13,FALSE)-+VLOOKUP($D507,[1]Congest!$A$1:$O$65536,13,FALSE)</f>
        <v>5.0199999999999996</v>
      </c>
      <c r="Q507" s="6">
        <f>+VLOOKUP($A507,[1]Congest!$A$1:$O$65536,14,FALSE)-+VLOOKUP($D507,[1]Congest!$A$1:$O$65536,14,FALSE)</f>
        <v>319.54000000000002</v>
      </c>
      <c r="R507" s="6">
        <f>+VLOOKUP($A507,[1]Congest!$A$1:$O$65536,15,FALSE)-+VLOOKUP($D507,[1]Congest!$A$1:$O$65536,15,FALSE)</f>
        <v>287.81</v>
      </c>
    </row>
    <row r="508" spans="1:18" x14ac:dyDescent="0.2">
      <c r="A508" s="5">
        <v>61844</v>
      </c>
      <c r="B508" s="6" t="str">
        <f>+VLOOKUP(A508,[1]Congest!$A$1:$C$65536,2,FALSE)</f>
        <v>H Q</v>
      </c>
      <c r="C508" s="6" t="str">
        <f>+VLOOKUP(A508,[1]Congest!$A$1:$C$65536,3,FALSE)</f>
        <v>H Q</v>
      </c>
      <c r="D508" s="5">
        <v>24049</v>
      </c>
      <c r="E508" s="6" t="str">
        <f>+VLOOKUP(D508,[1]Congest!$A$1:$C$65536,2,FALSE)</f>
        <v>WEST CANADA___HYD</v>
      </c>
      <c r="F508" s="6" t="str">
        <f>+VLOOKUP(D508,[1]Congest!$A$1:$C$65536,3,FALSE)</f>
        <v>MHK VL</v>
      </c>
      <c r="G508" s="5">
        <v>30</v>
      </c>
      <c r="I508" s="6">
        <v>-69.03</v>
      </c>
      <c r="L508" s="6">
        <f t="shared" si="17"/>
        <v>641.69000000000005</v>
      </c>
      <c r="M508" s="6">
        <f>+VLOOKUP($A508,[1]Congest!$A$1:$O$65536,10,FALSE)-+VLOOKUP($D508,[1]Congest!$A$1:$O$65536,10,FALSE)</f>
        <v>1.7199999999999918</v>
      </c>
      <c r="N508" s="6">
        <f>+VLOOKUP($A508,[1]Congest!$A$1:$O$65536,11,FALSE)-+VLOOKUP($D508,[1]Congest!$A$1:$O$65536,11,FALSE)</f>
        <v>125.60000000000001</v>
      </c>
      <c r="O508" s="6">
        <f>+VLOOKUP($A508,[1]Congest!$A$1:$O$65536,12,FALSE)-+VLOOKUP($D508,[1]Congest!$A$1:$O$65536,12,FALSE)</f>
        <v>-7.2100000000000009</v>
      </c>
      <c r="P508" s="6">
        <f>+VLOOKUP($A508,[1]Congest!$A$1:$O$65536,13,FALSE)-+VLOOKUP($D508,[1]Congest!$A$1:$O$65536,13,FALSE)</f>
        <v>-33.03</v>
      </c>
      <c r="Q508" s="6">
        <f>+VLOOKUP($A508,[1]Congest!$A$1:$O$65536,14,FALSE)-+VLOOKUP($D508,[1]Congest!$A$1:$O$65536,14,FALSE)</f>
        <v>275.51</v>
      </c>
      <c r="R508" s="6">
        <f>+VLOOKUP($A508,[1]Congest!$A$1:$O$65536,15,FALSE)-+VLOOKUP($D508,[1]Congest!$A$1:$O$65536,15,FALSE)</f>
        <v>279.10000000000002</v>
      </c>
    </row>
    <row r="509" spans="1:18" x14ac:dyDescent="0.2">
      <c r="A509" s="5">
        <v>61844</v>
      </c>
      <c r="B509" s="6" t="str">
        <f>+VLOOKUP(A509,[1]Congest!$A$1:$C$65536,2,FALSE)</f>
        <v>H Q</v>
      </c>
      <c r="C509" s="6" t="str">
        <f>+VLOOKUP(A509,[1]Congest!$A$1:$C$65536,3,FALSE)</f>
        <v>H Q</v>
      </c>
      <c r="D509" s="5">
        <v>24056</v>
      </c>
      <c r="E509" s="6" t="str">
        <f>+VLOOKUP(D509,[1]Congest!$A$1:$C$65536,2,FALSE)</f>
        <v>UPPER RAQUET___HYD</v>
      </c>
      <c r="F509" s="6" t="str">
        <f>+VLOOKUP(D509,[1]Congest!$A$1:$C$65536,3,FALSE)</f>
        <v>MHK VL</v>
      </c>
      <c r="G509" s="5">
        <v>15</v>
      </c>
      <c r="I509" s="6">
        <v>-17.93</v>
      </c>
      <c r="L509" s="6">
        <f t="shared" si="17"/>
        <v>769.96</v>
      </c>
      <c r="M509" s="6">
        <f>+VLOOKUP($A509,[1]Congest!$A$1:$O$65536,10,FALSE)-+VLOOKUP($D509,[1]Congest!$A$1:$O$65536,10,FALSE)</f>
        <v>23.579999999999991</v>
      </c>
      <c r="N509" s="6">
        <f>+VLOOKUP($A509,[1]Congest!$A$1:$O$65536,11,FALSE)-+VLOOKUP($D509,[1]Congest!$A$1:$O$65536,11,FALSE)</f>
        <v>141.82</v>
      </c>
      <c r="O509" s="6">
        <f>+VLOOKUP($A509,[1]Congest!$A$1:$O$65536,12,FALSE)-+VLOOKUP($D509,[1]Congest!$A$1:$O$65536,12,FALSE)</f>
        <v>36.889999999999979</v>
      </c>
      <c r="P509" s="6">
        <f>+VLOOKUP($A509,[1]Congest!$A$1:$O$65536,13,FALSE)-+VLOOKUP($D509,[1]Congest!$A$1:$O$65536,13,FALSE)</f>
        <v>6.43</v>
      </c>
      <c r="Q509" s="6">
        <f>+VLOOKUP($A509,[1]Congest!$A$1:$O$65536,14,FALSE)-+VLOOKUP($D509,[1]Congest!$A$1:$O$65536,14,FALSE)</f>
        <v>323.68</v>
      </c>
      <c r="R509" s="6">
        <f>+VLOOKUP($A509,[1]Congest!$A$1:$O$65536,15,FALSE)-+VLOOKUP($D509,[1]Congest!$A$1:$O$65536,15,FALSE)</f>
        <v>237.56</v>
      </c>
    </row>
    <row r="510" spans="1:18" x14ac:dyDescent="0.2">
      <c r="A510" s="5">
        <v>61844</v>
      </c>
      <c r="B510" s="6" t="str">
        <f>+VLOOKUP(A510,[1]Congest!$A$1:$C$65536,2,FALSE)</f>
        <v>H Q</v>
      </c>
      <c r="C510" s="6" t="str">
        <f>+VLOOKUP(A510,[1]Congest!$A$1:$C$65536,3,FALSE)</f>
        <v>H Q</v>
      </c>
      <c r="D510" s="5">
        <v>61753</v>
      </c>
      <c r="E510" s="6" t="str">
        <f>+VLOOKUP(D510,[1]Congest!$A$1:$C$65536,2,FALSE)</f>
        <v>GENESE</v>
      </c>
      <c r="F510" s="6" t="str">
        <f>+VLOOKUP(D510,[1]Congest!$A$1:$C$65536,3,FALSE)</f>
        <v>GENESE</v>
      </c>
      <c r="G510" s="5">
        <v>15</v>
      </c>
      <c r="I510" s="6">
        <v>532.72</v>
      </c>
      <c r="L510" s="6">
        <f t="shared" si="17"/>
        <v>2065.6</v>
      </c>
      <c r="M510" s="6">
        <f>+VLOOKUP($A510,[1]Congest!$A$1:$O$65536,10,FALSE)-+VLOOKUP($D510,[1]Congest!$A$1:$O$65536,10,FALSE)</f>
        <v>335.43999999999994</v>
      </c>
      <c r="N510" s="6">
        <f>+VLOOKUP($A510,[1]Congest!$A$1:$O$65536,11,FALSE)-+VLOOKUP($D510,[1]Congest!$A$1:$O$65536,11,FALSE)</f>
        <v>255.16</v>
      </c>
      <c r="O510" s="6">
        <f>+VLOOKUP($A510,[1]Congest!$A$1:$O$65536,12,FALSE)-+VLOOKUP($D510,[1]Congest!$A$1:$O$65536,12,FALSE)</f>
        <v>366.21</v>
      </c>
      <c r="P510" s="6">
        <f>+VLOOKUP($A510,[1]Congest!$A$1:$O$65536,13,FALSE)-+VLOOKUP($D510,[1]Congest!$A$1:$O$65536,13,FALSE)</f>
        <v>198.43999999999997</v>
      </c>
      <c r="Q510" s="6">
        <f>+VLOOKUP($A510,[1]Congest!$A$1:$O$65536,14,FALSE)-+VLOOKUP($D510,[1]Congest!$A$1:$O$65536,14,FALSE)</f>
        <v>563.94000000000005</v>
      </c>
      <c r="R510" s="6">
        <f>+VLOOKUP($A510,[1]Congest!$A$1:$O$65536,15,FALSE)-+VLOOKUP($D510,[1]Congest!$A$1:$O$65536,15,FALSE)</f>
        <v>346.40999999999997</v>
      </c>
    </row>
    <row r="511" spans="1:18" x14ac:dyDescent="0.2">
      <c r="A511" s="5">
        <v>61847</v>
      </c>
      <c r="B511" s="6" t="str">
        <f>+VLOOKUP(A511,[1]Congest!$A$1:$C$65536,2,FALSE)</f>
        <v>PJM</v>
      </c>
      <c r="C511" s="6" t="str">
        <f>+VLOOKUP(A511,[1]Congest!$A$1:$C$65536,3,FALSE)</f>
        <v>PJM</v>
      </c>
      <c r="D511" s="5">
        <v>23564</v>
      </c>
      <c r="E511" s="6" t="str">
        <f>+VLOOKUP(D511,[1]Congest!$A$1:$C$65536,2,FALSE)</f>
        <v>DUNKIRK___2</v>
      </c>
      <c r="F511" s="6" t="str">
        <f>+VLOOKUP(D511,[1]Congest!$A$1:$C$65536,3,FALSE)</f>
        <v>WEST</v>
      </c>
      <c r="G511" s="5">
        <v>15</v>
      </c>
      <c r="I511" s="6">
        <v>710.02</v>
      </c>
      <c r="L511" s="6">
        <f t="shared" si="17"/>
        <v>8768.56</v>
      </c>
      <c r="M511" s="6">
        <f>+VLOOKUP($A511,[1]Congest!$A$1:$O$65536,10,FALSE)-+VLOOKUP($D511,[1]Congest!$A$1:$O$65536,10,FALSE)</f>
        <v>6078.5999999999995</v>
      </c>
      <c r="N511" s="6">
        <f>+VLOOKUP($A511,[1]Congest!$A$1:$O$65536,11,FALSE)-+VLOOKUP($D511,[1]Congest!$A$1:$O$65536,11,FALSE)</f>
        <v>1186.9900000000002</v>
      </c>
      <c r="O511" s="6">
        <f>+VLOOKUP($A511,[1]Congest!$A$1:$O$65536,12,FALSE)-+VLOOKUP($D511,[1]Congest!$A$1:$O$65536,12,FALSE)</f>
        <v>581.72999999999979</v>
      </c>
      <c r="P511" s="6">
        <f>+VLOOKUP($A511,[1]Congest!$A$1:$O$65536,13,FALSE)-+VLOOKUP($D511,[1]Congest!$A$1:$O$65536,13,FALSE)</f>
        <v>797.11999999999989</v>
      </c>
      <c r="Q511" s="6">
        <f>+VLOOKUP($A511,[1]Congest!$A$1:$O$65536,14,FALSE)-+VLOOKUP($D511,[1]Congest!$A$1:$O$65536,14,FALSE)</f>
        <v>52.509999999999991</v>
      </c>
      <c r="R511" s="6">
        <f>+VLOOKUP($A511,[1]Congest!$A$1:$O$65536,15,FALSE)-+VLOOKUP($D511,[1]Congest!$A$1:$O$65536,15,FALSE)</f>
        <v>71.609999999999985</v>
      </c>
    </row>
    <row r="512" spans="1:18" x14ac:dyDescent="0.2">
      <c r="A512" s="5">
        <v>61847</v>
      </c>
      <c r="B512" s="6" t="str">
        <f>+VLOOKUP(A512,[1]Congest!$A$1:$C$65536,2,FALSE)</f>
        <v>PJM</v>
      </c>
      <c r="C512" s="6" t="str">
        <f>+VLOOKUP(A512,[1]Congest!$A$1:$C$65536,3,FALSE)</f>
        <v>PJM</v>
      </c>
      <c r="D512" s="5">
        <v>23901</v>
      </c>
      <c r="E512" s="6" t="str">
        <f>+VLOOKUP(D512,[1]Congest!$A$1:$C$65536,2,FALSE)</f>
        <v>NORTHERN_CONS_POWER</v>
      </c>
      <c r="F512" s="6" t="str">
        <f>+VLOOKUP(D512,[1]Congest!$A$1:$C$65536,3,FALSE)</f>
        <v>WEST</v>
      </c>
      <c r="G512" s="5">
        <v>30</v>
      </c>
      <c r="I512" s="6">
        <v>499.4</v>
      </c>
      <c r="L512" s="6">
        <f t="shared" si="17"/>
        <v>9002.1299999999992</v>
      </c>
      <c r="M512" s="6">
        <f>+VLOOKUP($A512,[1]Congest!$A$1:$O$65536,10,FALSE)-+VLOOKUP($D512,[1]Congest!$A$1:$O$65536,10,FALSE)</f>
        <v>6133.9599999999991</v>
      </c>
      <c r="N512" s="6">
        <f>+VLOOKUP($A512,[1]Congest!$A$1:$O$65536,11,FALSE)-+VLOOKUP($D512,[1]Congest!$A$1:$O$65536,11,FALSE)</f>
        <v>1194.0300000000002</v>
      </c>
      <c r="O512" s="6">
        <f>+VLOOKUP($A512,[1]Congest!$A$1:$O$65536,12,FALSE)-+VLOOKUP($D512,[1]Congest!$A$1:$O$65536,12,FALSE)</f>
        <v>650.0899999999998</v>
      </c>
      <c r="P512" s="6">
        <f>+VLOOKUP($A512,[1]Congest!$A$1:$O$65536,13,FALSE)-+VLOOKUP($D512,[1]Congest!$A$1:$O$65536,13,FALSE)</f>
        <v>837.17000000000007</v>
      </c>
      <c r="Q512" s="6">
        <f>+VLOOKUP($A512,[1]Congest!$A$1:$O$65536,14,FALSE)-+VLOOKUP($D512,[1]Congest!$A$1:$O$65536,14,FALSE)</f>
        <v>101.91999999999996</v>
      </c>
      <c r="R512" s="6">
        <f>+VLOOKUP($A512,[1]Congest!$A$1:$O$65536,15,FALSE)-+VLOOKUP($D512,[1]Congest!$A$1:$O$65536,15,FALSE)</f>
        <v>84.960000000000008</v>
      </c>
    </row>
    <row r="513" spans="1:18" x14ac:dyDescent="0.2">
      <c r="A513" s="5">
        <v>61847</v>
      </c>
      <c r="B513" s="6" t="str">
        <f>+VLOOKUP(A513,[1]Congest!$A$1:$C$65536,2,FALSE)</f>
        <v>PJM</v>
      </c>
      <c r="C513" s="6" t="str">
        <f>+VLOOKUP(A513,[1]Congest!$A$1:$C$65536,3,FALSE)</f>
        <v>PJM</v>
      </c>
      <c r="D513" s="5">
        <v>61752</v>
      </c>
      <c r="E513" s="6" t="str">
        <f>+VLOOKUP(D513,[1]Congest!$A$1:$C$65536,2,FALSE)</f>
        <v>WEST</v>
      </c>
      <c r="F513" s="6" t="str">
        <f>+VLOOKUP(D513,[1]Congest!$A$1:$C$65536,3,FALSE)</f>
        <v>WEST</v>
      </c>
      <c r="G513" s="5">
        <v>42</v>
      </c>
      <c r="I513" s="6">
        <v>434.4</v>
      </c>
      <c r="L513" s="6">
        <f t="shared" si="17"/>
        <v>8574.7299999999977</v>
      </c>
      <c r="M513" s="6">
        <f>+VLOOKUP($A513,[1]Congest!$A$1:$O$65536,10,FALSE)-+VLOOKUP($D513,[1]Congest!$A$1:$O$65536,10,FALSE)</f>
        <v>6032.3099999999995</v>
      </c>
      <c r="N513" s="6">
        <f>+VLOOKUP($A513,[1]Congest!$A$1:$O$65536,11,FALSE)-+VLOOKUP($D513,[1]Congest!$A$1:$O$65536,11,FALSE)</f>
        <v>1181.0000000000002</v>
      </c>
      <c r="O513" s="6">
        <f>+VLOOKUP($A513,[1]Congest!$A$1:$O$65536,12,FALSE)-+VLOOKUP($D513,[1]Congest!$A$1:$O$65536,12,FALSE)</f>
        <v>525.5</v>
      </c>
      <c r="P513" s="6">
        <f>+VLOOKUP($A513,[1]Congest!$A$1:$O$65536,13,FALSE)-+VLOOKUP($D513,[1]Congest!$A$1:$O$65536,13,FALSE)</f>
        <v>765.04</v>
      </c>
      <c r="Q513" s="6">
        <f>+VLOOKUP($A513,[1]Congest!$A$1:$O$65536,14,FALSE)-+VLOOKUP($D513,[1]Congest!$A$1:$O$65536,14,FALSE)</f>
        <v>10.149999999999977</v>
      </c>
      <c r="R513" s="6">
        <f>+VLOOKUP($A513,[1]Congest!$A$1:$O$65536,15,FALSE)-+VLOOKUP($D513,[1]Congest!$A$1:$O$65536,15,FALSE)</f>
        <v>60.729999999999976</v>
      </c>
    </row>
    <row r="515" spans="1:18" x14ac:dyDescent="0.2">
      <c r="A515" s="19" t="s">
        <v>115</v>
      </c>
      <c r="G515" s="18"/>
      <c r="H515" s="6"/>
      <c r="I515" s="6"/>
      <c r="J515" s="6"/>
    </row>
    <row r="516" spans="1:18" s="19" customFormat="1" x14ac:dyDescent="0.2">
      <c r="A516" s="19" t="s">
        <v>0</v>
      </c>
      <c r="B516" s="13"/>
      <c r="C516" s="13"/>
      <c r="D516" s="19" t="s">
        <v>1</v>
      </c>
      <c r="E516" s="13"/>
      <c r="F516" s="13"/>
      <c r="G516" s="19" t="s">
        <v>2</v>
      </c>
      <c r="H516" s="13"/>
      <c r="I516" s="13" t="s">
        <v>4</v>
      </c>
      <c r="J516" s="13"/>
      <c r="K516" s="20"/>
      <c r="L516" s="13" t="s">
        <v>7</v>
      </c>
    </row>
    <row r="517" spans="1:18" x14ac:dyDescent="0.2">
      <c r="A517" s="5">
        <v>23513</v>
      </c>
      <c r="B517" s="6" t="str">
        <f>+VLOOKUP(A517,[1]Congest!$A$1:$C$65536,2,FALSE)</f>
        <v>ARTHUR_KILL_3</v>
      </c>
      <c r="C517" s="6" t="str">
        <f>+VLOOKUP(A517,[1]Congest!$A$1:$C$65536,3,FALSE)</f>
        <v>N.Y.C.</v>
      </c>
      <c r="D517" s="5">
        <v>23519</v>
      </c>
      <c r="E517" s="6" t="str">
        <f>+VLOOKUP(D517,[1]Congest!$A$1:$C$65536,2,FALSE)</f>
        <v>POLETTI____</v>
      </c>
      <c r="F517" s="6" t="str">
        <f>+VLOOKUP(D517,[1]Congest!$A$1:$C$65536,3,FALSE)</f>
        <v>N.Y.C.</v>
      </c>
      <c r="G517" s="5">
        <v>36</v>
      </c>
      <c r="I517" s="6">
        <v>-1095</v>
      </c>
      <c r="L517" s="6">
        <f>+SUM(M517:R517)</f>
        <v>444.74000000000115</v>
      </c>
      <c r="M517" s="6">
        <f>+VLOOKUP($A517,[1]Congest!$A$1:$O$65536,10,FALSE)-+VLOOKUP($D517,[1]Congest!$A$1:$O$65536,10,FALSE)</f>
        <v>-4.9999999999727152E-2</v>
      </c>
      <c r="N517" s="6">
        <f>+VLOOKUP($A517,[1]Congest!$A$1:$O$65536,11,FALSE)-+VLOOKUP($D517,[1]Congest!$A$1:$O$65536,11,FALSE)</f>
        <v>-0.17000000000007276</v>
      </c>
      <c r="O517" s="6">
        <f>+VLOOKUP($A517,[1]Congest!$A$1:$O$65536,12,FALSE)-+VLOOKUP($D517,[1]Congest!$A$1:$O$65536,12,FALSE)</f>
        <v>-0.6500000000005457</v>
      </c>
      <c r="P517" s="6">
        <f>+VLOOKUP($A517,[1]Congest!$A$1:$O$65536,13,FALSE)-+VLOOKUP($D517,[1]Congest!$A$1:$O$65536,13,FALSE)</f>
        <v>-151.22999999999956</v>
      </c>
      <c r="Q517" s="6">
        <f>+VLOOKUP($A517,[1]Congest!$A$1:$O$65536,14,FALSE)-+VLOOKUP($D517,[1]Congest!$A$1:$O$65536,14,FALSE)</f>
        <v>17.240000000000691</v>
      </c>
      <c r="R517" s="6">
        <f>+VLOOKUP($A517,[1]Congest!$A$1:$O$65536,15,FALSE)-+VLOOKUP($D517,[1]Congest!$A$1:$O$65536,15,FALSE)</f>
        <v>579.60000000000036</v>
      </c>
    </row>
    <row r="518" spans="1:18" x14ac:dyDescent="0.2">
      <c r="A518" s="5">
        <v>23513</v>
      </c>
      <c r="B518" s="6" t="str">
        <f>+VLOOKUP(A518,[1]Congest!$A$1:$C$65536,2,FALSE)</f>
        <v>ARTHUR_KILL_3</v>
      </c>
      <c r="C518" s="6" t="str">
        <f>+VLOOKUP(A518,[1]Congest!$A$1:$C$65536,3,FALSE)</f>
        <v>N.Y.C.</v>
      </c>
      <c r="D518" s="5">
        <v>23786</v>
      </c>
      <c r="E518" s="6" t="str">
        <f>+VLOOKUP(D518,[1]Congest!$A$1:$C$65536,2,FALSE)</f>
        <v>LINDEN COGEN____</v>
      </c>
      <c r="F518" s="6" t="str">
        <f>+VLOOKUP(D518,[1]Congest!$A$1:$C$65536,3,FALSE)</f>
        <v>N.Y.C.</v>
      </c>
      <c r="G518" s="5">
        <v>15</v>
      </c>
      <c r="I518" s="6">
        <v>-1307</v>
      </c>
      <c r="L518" s="6">
        <f t="shared" ref="L518:L550" si="18">+SUM(M518:R518)</f>
        <v>-194.27000000000089</v>
      </c>
      <c r="M518" s="6">
        <f>+VLOOKUP($A518,[1]Congest!$A$1:$O$65536,10,FALSE)-+VLOOKUP($D518,[1]Congest!$A$1:$O$65536,10,FALSE)</f>
        <v>0</v>
      </c>
      <c r="N518" s="6">
        <f>+VLOOKUP($A518,[1]Congest!$A$1:$O$65536,11,FALSE)-+VLOOKUP($D518,[1]Congest!$A$1:$O$65536,11,FALSE)</f>
        <v>0</v>
      </c>
      <c r="O518" s="6">
        <f>+VLOOKUP($A518,[1]Congest!$A$1:$O$65536,12,FALSE)-+VLOOKUP($D518,[1]Congest!$A$1:$O$65536,12,FALSE)</f>
        <v>0</v>
      </c>
      <c r="P518" s="6">
        <f>+VLOOKUP($A518,[1]Congest!$A$1:$O$65536,13,FALSE)-+VLOOKUP($D518,[1]Congest!$A$1:$O$65536,13,FALSE)</f>
        <v>-155.42999999999984</v>
      </c>
      <c r="Q518" s="6">
        <f>+VLOOKUP($A518,[1]Congest!$A$1:$O$65536,14,FALSE)-+VLOOKUP($D518,[1]Congest!$A$1:$O$65536,14,FALSE)</f>
        <v>15.460000000000036</v>
      </c>
      <c r="R518" s="6">
        <f>+VLOOKUP($A518,[1]Congest!$A$1:$O$65536,15,FALSE)-+VLOOKUP($D518,[1]Congest!$A$1:$O$65536,15,FALSE)</f>
        <v>-54.300000000001091</v>
      </c>
    </row>
    <row r="519" spans="1:18" x14ac:dyDescent="0.2">
      <c r="A519" s="5">
        <v>23516</v>
      </c>
      <c r="B519" s="6" t="str">
        <f>+VLOOKUP(A519,[1]Congest!$A$1:$C$65536,2,FALSE)</f>
        <v>ASTORIA___3</v>
      </c>
      <c r="C519" s="6" t="str">
        <f>+VLOOKUP(A519,[1]Congest!$A$1:$C$65536,3,FALSE)</f>
        <v>N.Y.C.</v>
      </c>
      <c r="D519" s="5">
        <v>23535</v>
      </c>
      <c r="E519" s="6" t="str">
        <f>+VLOOKUP(D519,[1]Congest!$A$1:$C$65536,2,FALSE)</f>
        <v>RAVENSWOOD___3</v>
      </c>
      <c r="F519" s="6" t="str">
        <f>+VLOOKUP(D519,[1]Congest!$A$1:$C$65536,3,FALSE)</f>
        <v>N.Y.C.</v>
      </c>
      <c r="G519" s="5">
        <v>1</v>
      </c>
      <c r="I519" s="6">
        <v>-8103</v>
      </c>
      <c r="L519" s="6">
        <f t="shared" si="18"/>
        <v>-11361.649999999996</v>
      </c>
      <c r="M519" s="6">
        <f>+VLOOKUP($A519,[1]Congest!$A$1:$O$65536,10,FALSE)-+VLOOKUP($D519,[1]Congest!$A$1:$O$65536,10,FALSE)</f>
        <v>-574.36000000000013</v>
      </c>
      <c r="N519" s="6">
        <f>+VLOOKUP($A519,[1]Congest!$A$1:$O$65536,11,FALSE)-+VLOOKUP($D519,[1]Congest!$A$1:$O$65536,11,FALSE)</f>
        <v>-5348.28</v>
      </c>
      <c r="O519" s="6">
        <f>+VLOOKUP($A519,[1]Congest!$A$1:$O$65536,12,FALSE)-+VLOOKUP($D519,[1]Congest!$A$1:$O$65536,12,FALSE)</f>
        <v>-1063.1199999999999</v>
      </c>
      <c r="P519" s="6">
        <f>+VLOOKUP($A519,[1]Congest!$A$1:$O$65536,13,FALSE)-+VLOOKUP($D519,[1]Congest!$A$1:$O$65536,13,FALSE)</f>
        <v>-2870.18</v>
      </c>
      <c r="Q519" s="6">
        <f>+VLOOKUP($A519,[1]Congest!$A$1:$O$65536,14,FALSE)-+VLOOKUP($D519,[1]Congest!$A$1:$O$65536,14,FALSE)</f>
        <v>-46.579999999999018</v>
      </c>
      <c r="R519" s="6">
        <f>+VLOOKUP($A519,[1]Congest!$A$1:$O$65536,15,FALSE)-+VLOOKUP($D519,[1]Congest!$A$1:$O$65536,15,FALSE)</f>
        <v>-1459.1299999999992</v>
      </c>
    </row>
    <row r="520" spans="1:18" x14ac:dyDescent="0.2">
      <c r="A520" s="5">
        <v>23518</v>
      </c>
      <c r="B520" s="6" t="str">
        <f>+VLOOKUP(A520,[1]Congest!$A$1:$C$65536,2,FALSE)</f>
        <v>ASTORIA___5</v>
      </c>
      <c r="C520" s="6" t="str">
        <f>+VLOOKUP(A520,[1]Congest!$A$1:$C$65536,3,FALSE)</f>
        <v>N.Y.C.</v>
      </c>
      <c r="D520" s="5">
        <v>23534</v>
      </c>
      <c r="E520" s="6" t="str">
        <f>+VLOOKUP(D520,[1]Congest!$A$1:$C$65536,2,FALSE)</f>
        <v>RAVENSWOOD___2</v>
      </c>
      <c r="F520" s="6" t="str">
        <f>+VLOOKUP(D520,[1]Congest!$A$1:$C$65536,3,FALSE)</f>
        <v>N.Y.C.</v>
      </c>
      <c r="G520" s="5">
        <v>7</v>
      </c>
      <c r="I520" s="6">
        <v>185</v>
      </c>
      <c r="L520" s="6">
        <f t="shared" si="18"/>
        <v>1488.5500000000006</v>
      </c>
      <c r="M520" s="6">
        <f>+VLOOKUP($A520,[1]Congest!$A$1:$O$65536,10,FALSE)-+VLOOKUP($D520,[1]Congest!$A$1:$O$65536,10,FALSE)</f>
        <v>64.0300000000002</v>
      </c>
      <c r="N520" s="6">
        <f>+VLOOKUP($A520,[1]Congest!$A$1:$O$65536,11,FALSE)-+VLOOKUP($D520,[1]Congest!$A$1:$O$65536,11,FALSE)</f>
        <v>699.89999999999964</v>
      </c>
      <c r="O520" s="6">
        <f>+VLOOKUP($A520,[1]Congest!$A$1:$O$65536,12,FALSE)-+VLOOKUP($D520,[1]Congest!$A$1:$O$65536,12,FALSE)</f>
        <v>52.770000000000437</v>
      </c>
      <c r="P520" s="6">
        <f>+VLOOKUP($A520,[1]Congest!$A$1:$O$65536,13,FALSE)-+VLOOKUP($D520,[1]Congest!$A$1:$O$65536,13,FALSE)</f>
        <v>616.92000000000007</v>
      </c>
      <c r="Q520" s="6">
        <f>+VLOOKUP($A520,[1]Congest!$A$1:$O$65536,14,FALSE)-+VLOOKUP($D520,[1]Congest!$A$1:$O$65536,14,FALSE)</f>
        <v>54.930000000000291</v>
      </c>
      <c r="R520" s="6">
        <f>+VLOOKUP($A520,[1]Congest!$A$1:$O$65536,15,FALSE)-+VLOOKUP($D520,[1]Congest!$A$1:$O$65536,15,FALSE)</f>
        <v>0</v>
      </c>
    </row>
    <row r="521" spans="1:18" x14ac:dyDescent="0.2">
      <c r="A521" s="5">
        <v>23526</v>
      </c>
      <c r="B521" s="6" t="str">
        <f>+VLOOKUP(A521,[1]Congest!$A$1:$C$65536,2,FALSE)</f>
        <v>BOWLINE___1</v>
      </c>
      <c r="C521" s="6" t="str">
        <f>+VLOOKUP(A521,[1]Congest!$A$1:$C$65536,3,FALSE)</f>
        <v>HUD VL</v>
      </c>
      <c r="D521" s="5">
        <v>23587</v>
      </c>
      <c r="E521" s="6" t="str">
        <f>+VLOOKUP(D521,[1]Congest!$A$1:$C$65536,2,FALSE)</f>
        <v>ROSETON___1</v>
      </c>
      <c r="F521" s="6" t="str">
        <f>+VLOOKUP(D521,[1]Congest!$A$1:$C$65536,3,FALSE)</f>
        <v>HUD VL</v>
      </c>
      <c r="G521" s="5">
        <v>65</v>
      </c>
      <c r="I521" s="6">
        <v>-215.2</v>
      </c>
      <c r="L521" s="6">
        <f t="shared" si="18"/>
        <v>1564.8199999999993</v>
      </c>
      <c r="M521" s="6">
        <f>+VLOOKUP($A521,[1]Congest!$A$1:$O$65536,10,FALSE)-+VLOOKUP($D521,[1]Congest!$A$1:$O$65536,10,FALSE)</f>
        <v>19.75</v>
      </c>
      <c r="N521" s="6">
        <f>+VLOOKUP($A521,[1]Congest!$A$1:$O$65536,11,FALSE)-+VLOOKUP($D521,[1]Congest!$A$1:$O$65536,11,FALSE)</f>
        <v>317.98999999999995</v>
      </c>
      <c r="O521" s="6">
        <f>+VLOOKUP($A521,[1]Congest!$A$1:$O$65536,12,FALSE)-+VLOOKUP($D521,[1]Congest!$A$1:$O$65536,12,FALSE)</f>
        <v>37.140000000001237</v>
      </c>
      <c r="P521" s="6">
        <f>+VLOOKUP($A521,[1]Congest!$A$1:$O$65536,13,FALSE)-+VLOOKUP($D521,[1]Congest!$A$1:$O$65536,13,FALSE)</f>
        <v>-18.240000000000691</v>
      </c>
      <c r="Q521" s="6">
        <f>+VLOOKUP($A521,[1]Congest!$A$1:$O$65536,14,FALSE)-+VLOOKUP($D521,[1]Congest!$A$1:$O$65536,14,FALSE)</f>
        <v>927.08999999999878</v>
      </c>
      <c r="R521" s="6">
        <f>+VLOOKUP($A521,[1]Congest!$A$1:$O$65536,15,FALSE)-+VLOOKUP($D521,[1]Congest!$A$1:$O$65536,15,FALSE)</f>
        <v>281.08999999999992</v>
      </c>
    </row>
    <row r="522" spans="1:18" x14ac:dyDescent="0.2">
      <c r="A522" s="5">
        <v>23526</v>
      </c>
      <c r="B522" s="6" t="str">
        <f>+VLOOKUP(A522,[1]Congest!$A$1:$C$65536,2,FALSE)</f>
        <v>BOWLINE___1</v>
      </c>
      <c r="C522" s="6" t="str">
        <f>+VLOOKUP(A522,[1]Congest!$A$1:$C$65536,3,FALSE)</f>
        <v>HUD VL</v>
      </c>
      <c r="D522" s="5">
        <v>23588</v>
      </c>
      <c r="E522" s="6" t="str">
        <f>+VLOOKUP(D522,[1]Congest!$A$1:$C$65536,2,FALSE)</f>
        <v>ROSETON___2</v>
      </c>
      <c r="F522" s="6" t="str">
        <f>+VLOOKUP(D522,[1]Congest!$A$1:$C$65536,3,FALSE)</f>
        <v>HUD VL</v>
      </c>
      <c r="G522" s="5">
        <v>25</v>
      </c>
      <c r="I522" s="6">
        <v>-224.3</v>
      </c>
      <c r="L522" s="6">
        <f t="shared" si="18"/>
        <v>1564.8199999999993</v>
      </c>
      <c r="M522" s="6">
        <f>+VLOOKUP($A522,[1]Congest!$A$1:$O$65536,10,FALSE)-+VLOOKUP($D522,[1]Congest!$A$1:$O$65536,10,FALSE)</f>
        <v>19.75</v>
      </c>
      <c r="N522" s="6">
        <f>+VLOOKUP($A522,[1]Congest!$A$1:$O$65536,11,FALSE)-+VLOOKUP($D522,[1]Congest!$A$1:$O$65536,11,FALSE)</f>
        <v>317.98999999999995</v>
      </c>
      <c r="O522" s="6">
        <f>+VLOOKUP($A522,[1]Congest!$A$1:$O$65536,12,FALSE)-+VLOOKUP($D522,[1]Congest!$A$1:$O$65536,12,FALSE)</f>
        <v>37.140000000001237</v>
      </c>
      <c r="P522" s="6">
        <f>+VLOOKUP($A522,[1]Congest!$A$1:$O$65536,13,FALSE)-+VLOOKUP($D522,[1]Congest!$A$1:$O$65536,13,FALSE)</f>
        <v>-18.240000000000691</v>
      </c>
      <c r="Q522" s="6">
        <f>+VLOOKUP($A522,[1]Congest!$A$1:$O$65536,14,FALSE)-+VLOOKUP($D522,[1]Congest!$A$1:$O$65536,14,FALSE)</f>
        <v>927.08999999999878</v>
      </c>
      <c r="R522" s="6">
        <f>+VLOOKUP($A522,[1]Congest!$A$1:$O$65536,15,FALSE)-+VLOOKUP($D522,[1]Congest!$A$1:$O$65536,15,FALSE)</f>
        <v>281.08999999999992</v>
      </c>
    </row>
    <row r="523" spans="1:18" x14ac:dyDescent="0.2">
      <c r="A523" s="5">
        <v>23526</v>
      </c>
      <c r="B523" s="6" t="str">
        <f>+VLOOKUP(A523,[1]Congest!$A$1:$C$65536,2,FALSE)</f>
        <v>BOWLINE___1</v>
      </c>
      <c r="C523" s="6" t="str">
        <f>+VLOOKUP(A523,[1]Congest!$A$1:$C$65536,3,FALSE)</f>
        <v>HUD VL</v>
      </c>
      <c r="D523" s="5">
        <v>23592</v>
      </c>
      <c r="E523" s="6" t="str">
        <f>+VLOOKUP(D523,[1]Congest!$A$1:$C$65536,2,FALSE)</f>
        <v>DANSKAMMER___DIESEL</v>
      </c>
      <c r="F523" s="6" t="str">
        <f>+VLOOKUP(D523,[1]Congest!$A$1:$C$65536,3,FALSE)</f>
        <v>HUD VL</v>
      </c>
      <c r="G523" s="5">
        <v>43</v>
      </c>
      <c r="I523" s="6">
        <v>-5.5</v>
      </c>
      <c r="L523" s="6">
        <f t="shared" si="18"/>
        <v>1630.0899999999997</v>
      </c>
      <c r="M523" s="6">
        <f>+VLOOKUP($A523,[1]Congest!$A$1:$O$65536,10,FALSE)-+VLOOKUP($D523,[1]Congest!$A$1:$O$65536,10,FALSE)</f>
        <v>94.3100000000004</v>
      </c>
      <c r="N523" s="6">
        <f>+VLOOKUP($A523,[1]Congest!$A$1:$O$65536,11,FALSE)-+VLOOKUP($D523,[1]Congest!$A$1:$O$65536,11,FALSE)</f>
        <v>330.84999999999997</v>
      </c>
      <c r="O523" s="6">
        <f>+VLOOKUP($A523,[1]Congest!$A$1:$O$65536,12,FALSE)-+VLOOKUP($D523,[1]Congest!$A$1:$O$65536,12,FALSE)</f>
        <v>115.69999999999982</v>
      </c>
      <c r="P523" s="6">
        <f>+VLOOKUP($A523,[1]Congest!$A$1:$O$65536,13,FALSE)-+VLOOKUP($D523,[1]Congest!$A$1:$O$65536,13,FALSE)</f>
        <v>39.929999999999609</v>
      </c>
      <c r="Q523" s="6">
        <f>+VLOOKUP($A523,[1]Congest!$A$1:$O$65536,14,FALSE)-+VLOOKUP($D523,[1]Congest!$A$1:$O$65536,14,FALSE)</f>
        <v>797.77</v>
      </c>
      <c r="R523" s="6">
        <f>+VLOOKUP($A523,[1]Congest!$A$1:$O$65536,15,FALSE)-+VLOOKUP($D523,[1]Congest!$A$1:$O$65536,15,FALSE)</f>
        <v>251.52999999999986</v>
      </c>
    </row>
    <row r="524" spans="1:18" x14ac:dyDescent="0.2">
      <c r="A524" s="5">
        <v>23530</v>
      </c>
      <c r="B524" s="6" t="str">
        <f>+VLOOKUP(A524,[1]Congest!$A$1:$C$65536,2,FALSE)</f>
        <v>INDIAN POINT___2</v>
      </c>
      <c r="C524" s="6" t="str">
        <f>+VLOOKUP(A524,[1]Congest!$A$1:$C$65536,3,FALSE)</f>
        <v>MILLWD</v>
      </c>
      <c r="D524" s="5">
        <v>24077</v>
      </c>
      <c r="E524" s="6" t="str">
        <f>+VLOOKUP(D524,[1]Congest!$A$1:$C$65536,2,FALSE)</f>
        <v>GOWANUS_GT1_1</v>
      </c>
      <c r="F524" s="6" t="str">
        <f>+VLOOKUP(D524,[1]Congest!$A$1:$C$65536,3,FALSE)</f>
        <v>N.Y.C.</v>
      </c>
      <c r="G524" s="5">
        <v>40</v>
      </c>
      <c r="I524" s="6">
        <v>13526.63</v>
      </c>
      <c r="L524" s="6">
        <f t="shared" si="18"/>
        <v>21049.879999999997</v>
      </c>
      <c r="M524" s="6">
        <f>+VLOOKUP($A524,[1]Congest!$A$1:$O$65536,10,FALSE)-+VLOOKUP($D524,[1]Congest!$A$1:$O$65536,10,FALSE)</f>
        <v>722.64999999999964</v>
      </c>
      <c r="N524" s="6">
        <f>+VLOOKUP($A524,[1]Congest!$A$1:$O$65536,11,FALSE)-+VLOOKUP($D524,[1]Congest!$A$1:$O$65536,11,FALSE)</f>
        <v>5932.71</v>
      </c>
      <c r="O524" s="6">
        <f>+VLOOKUP($A524,[1]Congest!$A$1:$O$65536,12,FALSE)-+VLOOKUP($D524,[1]Congest!$A$1:$O$65536,12,FALSE)</f>
        <v>1043.4499999999985</v>
      </c>
      <c r="P524" s="6">
        <f>+VLOOKUP($A524,[1]Congest!$A$1:$O$65536,13,FALSE)-+VLOOKUP($D524,[1]Congest!$A$1:$O$65536,13,FALSE)</f>
        <v>3611.46</v>
      </c>
      <c r="Q524" s="6">
        <f>+VLOOKUP($A524,[1]Congest!$A$1:$O$65536,14,FALSE)-+VLOOKUP($D524,[1]Congest!$A$1:$O$65536,14,FALSE)</f>
        <v>3719.04</v>
      </c>
      <c r="R524" s="6">
        <f>+VLOOKUP($A524,[1]Congest!$A$1:$O$65536,15,FALSE)-+VLOOKUP($D524,[1]Congest!$A$1:$O$65536,15,FALSE)</f>
        <v>6020.57</v>
      </c>
    </row>
    <row r="525" spans="1:18" x14ac:dyDescent="0.2">
      <c r="A525" s="5">
        <v>23531</v>
      </c>
      <c r="B525" s="6" t="str">
        <f>+VLOOKUP(A525,[1]Congest!$A$1:$C$65536,2,FALSE)</f>
        <v>INDIAN POINT___3</v>
      </c>
      <c r="C525" s="6" t="str">
        <f>+VLOOKUP(A525,[1]Congest!$A$1:$C$65536,3,FALSE)</f>
        <v>MILLWD</v>
      </c>
      <c r="D525" s="5">
        <v>23520</v>
      </c>
      <c r="E525" s="6" t="str">
        <f>+VLOOKUP(D525,[1]Congest!$A$1:$C$65536,2,FALSE)</f>
        <v>ARTHUR KILL_GT_1</v>
      </c>
      <c r="F525" s="6" t="str">
        <f>+VLOOKUP(D525,[1]Congest!$A$1:$C$65536,3,FALSE)</f>
        <v>N.Y.C.</v>
      </c>
      <c r="G525" s="5">
        <v>18</v>
      </c>
      <c r="I525" s="6">
        <v>13540</v>
      </c>
      <c r="L525" s="6">
        <f t="shared" si="18"/>
        <v>21234.489999999998</v>
      </c>
      <c r="M525" s="6">
        <f>+VLOOKUP($A525,[1]Congest!$A$1:$O$65536,10,FALSE)-+VLOOKUP($D525,[1]Congest!$A$1:$O$65536,10,FALSE)</f>
        <v>699.0300000000002</v>
      </c>
      <c r="N525" s="6">
        <f>+VLOOKUP($A525,[1]Congest!$A$1:$O$65536,11,FALSE)-+VLOOKUP($D525,[1]Congest!$A$1:$O$65536,11,FALSE)</f>
        <v>6557.88</v>
      </c>
      <c r="O525" s="6">
        <f>+VLOOKUP($A525,[1]Congest!$A$1:$O$65536,12,FALSE)-+VLOOKUP($D525,[1]Congest!$A$1:$O$65536,12,FALSE)</f>
        <v>1003.0099999999993</v>
      </c>
      <c r="P525" s="6">
        <f>+VLOOKUP($A525,[1]Congest!$A$1:$O$65536,13,FALSE)-+VLOOKUP($D525,[1]Congest!$A$1:$O$65536,13,FALSE)</f>
        <v>3598.92</v>
      </c>
      <c r="Q525" s="6">
        <f>+VLOOKUP($A525,[1]Congest!$A$1:$O$65536,14,FALSE)-+VLOOKUP($D525,[1]Congest!$A$1:$O$65536,14,FALSE)</f>
        <v>3450.1400000000008</v>
      </c>
      <c r="R525" s="6">
        <f>+VLOOKUP($A525,[1]Congest!$A$1:$O$65536,15,FALSE)-+VLOOKUP($D525,[1]Congest!$A$1:$O$65536,15,FALSE)</f>
        <v>5925.51</v>
      </c>
    </row>
    <row r="526" spans="1:18" x14ac:dyDescent="0.2">
      <c r="A526" s="5">
        <v>23535</v>
      </c>
      <c r="B526" s="6" t="str">
        <f>+VLOOKUP(A526,[1]Congest!$A$1:$C$65536,2,FALSE)</f>
        <v>RAVENSWOOD___3</v>
      </c>
      <c r="C526" s="6" t="str">
        <f>+VLOOKUP(A526,[1]Congest!$A$1:$C$65536,3,FALSE)</f>
        <v>N.Y.C.</v>
      </c>
      <c r="D526" s="5">
        <v>23524</v>
      </c>
      <c r="E526" s="6" t="str">
        <f>+VLOOKUP(D526,[1]Congest!$A$1:$C$65536,2,FALSE)</f>
        <v>EAST RIVER___7</v>
      </c>
      <c r="F526" s="6" t="str">
        <f>+VLOOKUP(D526,[1]Congest!$A$1:$C$65536,3,FALSE)</f>
        <v>N.Y.C.</v>
      </c>
      <c r="G526" s="5">
        <v>29</v>
      </c>
      <c r="I526" s="6">
        <v>100</v>
      </c>
      <c r="L526" s="6">
        <f t="shared" si="18"/>
        <v>2300.2999999999984</v>
      </c>
      <c r="M526" s="6">
        <f>+VLOOKUP($A526,[1]Congest!$A$1:$O$65536,10,FALSE)-+VLOOKUP($D526,[1]Congest!$A$1:$O$65536,10,FALSE)</f>
        <v>3.7900000000004184</v>
      </c>
      <c r="N526" s="6">
        <f>+VLOOKUP($A526,[1]Congest!$A$1:$O$65536,11,FALSE)-+VLOOKUP($D526,[1]Congest!$A$1:$O$65536,11,FALSE)</f>
        <v>61.029999999999973</v>
      </c>
      <c r="O526" s="6">
        <f>+VLOOKUP($A526,[1]Congest!$A$1:$O$65536,12,FALSE)-+VLOOKUP($D526,[1]Congest!$A$1:$O$65536,12,FALSE)</f>
        <v>1289.1300000000006</v>
      </c>
      <c r="P526" s="6">
        <f>+VLOOKUP($A526,[1]Congest!$A$1:$O$65536,13,FALSE)-+VLOOKUP($D526,[1]Congest!$A$1:$O$65536,13,FALSE)</f>
        <v>-84.400000000000546</v>
      </c>
      <c r="Q526" s="6">
        <f>+VLOOKUP($A526,[1]Congest!$A$1:$O$65536,14,FALSE)-+VLOOKUP($D526,[1]Congest!$A$1:$O$65536,14,FALSE)</f>
        <v>85.699999999997999</v>
      </c>
      <c r="R526" s="6">
        <f>+VLOOKUP($A526,[1]Congest!$A$1:$O$65536,15,FALSE)-+VLOOKUP($D526,[1]Congest!$A$1:$O$65536,15,FALSE)</f>
        <v>945.05000000000018</v>
      </c>
    </row>
    <row r="527" spans="1:18" x14ac:dyDescent="0.2">
      <c r="A527" s="5">
        <v>23535</v>
      </c>
      <c r="B527" s="6" t="str">
        <f>+VLOOKUP(A527,[1]Congest!$A$1:$C$65536,2,FALSE)</f>
        <v>RAVENSWOOD___3</v>
      </c>
      <c r="C527" s="6" t="str">
        <f>+VLOOKUP(A527,[1]Congest!$A$1:$C$65536,3,FALSE)</f>
        <v>N.Y.C.</v>
      </c>
      <c r="D527" s="5">
        <v>23540</v>
      </c>
      <c r="E527" s="6" t="str">
        <f>+VLOOKUP(D527,[1]Congest!$A$1:$C$65536,2,FALSE)</f>
        <v>HUDSON AVE_GT_4</v>
      </c>
      <c r="F527" s="6" t="str">
        <f>+VLOOKUP(D527,[1]Congest!$A$1:$C$65536,3,FALSE)</f>
        <v>N.Y.C.</v>
      </c>
      <c r="G527" s="5">
        <v>55</v>
      </c>
      <c r="I527" s="6">
        <v>-776.28</v>
      </c>
      <c r="L527" s="6">
        <f t="shared" si="18"/>
        <v>1091.1499999999971</v>
      </c>
      <c r="M527" s="6">
        <f>+VLOOKUP($A527,[1]Congest!$A$1:$O$65536,10,FALSE)-+VLOOKUP($D527,[1]Congest!$A$1:$O$65536,10,FALSE)</f>
        <v>3.8400000000001455</v>
      </c>
      <c r="N527" s="6">
        <f>+VLOOKUP($A527,[1]Congest!$A$1:$O$65536,11,FALSE)-+VLOOKUP($D527,[1]Congest!$A$1:$O$65536,11,FALSE)</f>
        <v>60.870000000000118</v>
      </c>
      <c r="O527" s="6">
        <f>+VLOOKUP($A527,[1]Congest!$A$1:$O$65536,12,FALSE)-+VLOOKUP($D527,[1]Congest!$A$1:$O$65536,12,FALSE)</f>
        <v>1290.2200000000007</v>
      </c>
      <c r="P527" s="6">
        <f>+VLOOKUP($A527,[1]Congest!$A$1:$O$65536,13,FALSE)-+VLOOKUP($D527,[1]Congest!$A$1:$O$65536,13,FALSE)</f>
        <v>-75.110000000000127</v>
      </c>
      <c r="Q527" s="6">
        <f>+VLOOKUP($A527,[1]Congest!$A$1:$O$65536,14,FALSE)-+VLOOKUP($D527,[1]Congest!$A$1:$O$65536,14,FALSE)</f>
        <v>83.919999999997344</v>
      </c>
      <c r="R527" s="6">
        <f>+VLOOKUP($A527,[1]Congest!$A$1:$O$65536,15,FALSE)-+VLOOKUP($D527,[1]Congest!$A$1:$O$65536,15,FALSE)</f>
        <v>-272.59000000000106</v>
      </c>
    </row>
    <row r="528" spans="1:18" x14ac:dyDescent="0.2">
      <c r="A528" s="5">
        <v>23535</v>
      </c>
      <c r="B528" s="6" t="str">
        <f>+VLOOKUP(A528,[1]Congest!$A$1:$C$65536,2,FALSE)</f>
        <v>RAVENSWOOD___3</v>
      </c>
      <c r="C528" s="6" t="str">
        <f>+VLOOKUP(A528,[1]Congest!$A$1:$C$65536,3,FALSE)</f>
        <v>N.Y.C.</v>
      </c>
      <c r="D528" s="5">
        <v>23786</v>
      </c>
      <c r="E528" s="6" t="str">
        <f>+VLOOKUP(D528,[1]Congest!$A$1:$C$65536,2,FALSE)</f>
        <v>LINDEN COGEN____</v>
      </c>
      <c r="F528" s="6" t="str">
        <f>+VLOOKUP(D528,[1]Congest!$A$1:$C$65536,3,FALSE)</f>
        <v>N.Y.C.</v>
      </c>
      <c r="G528" s="5">
        <v>50</v>
      </c>
      <c r="I528" s="6">
        <v>-1030.8399999999999</v>
      </c>
      <c r="L528" s="6">
        <f t="shared" si="18"/>
        <v>1648.1899999999971</v>
      </c>
      <c r="M528" s="6">
        <f>+VLOOKUP($A528,[1]Congest!$A$1:$O$65536,10,FALSE)-+VLOOKUP($D528,[1]Congest!$A$1:$O$65536,10,FALSE)</f>
        <v>3.8400000000001455</v>
      </c>
      <c r="N528" s="6">
        <f>+VLOOKUP($A528,[1]Congest!$A$1:$O$65536,11,FALSE)-+VLOOKUP($D528,[1]Congest!$A$1:$O$65536,11,FALSE)</f>
        <v>60.870000000000118</v>
      </c>
      <c r="O528" s="6">
        <f>+VLOOKUP($A528,[1]Congest!$A$1:$O$65536,12,FALSE)-+VLOOKUP($D528,[1]Congest!$A$1:$O$65536,12,FALSE)</f>
        <v>1290.2200000000007</v>
      </c>
      <c r="P528" s="6">
        <f>+VLOOKUP($A528,[1]Congest!$A$1:$O$65536,13,FALSE)-+VLOOKUP($D528,[1]Congest!$A$1:$O$65536,13,FALSE)</f>
        <v>-79.790000000000418</v>
      </c>
      <c r="Q528" s="6">
        <f>+VLOOKUP($A528,[1]Congest!$A$1:$O$65536,14,FALSE)-+VLOOKUP($D528,[1]Congest!$A$1:$O$65536,14,FALSE)</f>
        <v>83.919999999997344</v>
      </c>
      <c r="R528" s="6">
        <f>+VLOOKUP($A528,[1]Congest!$A$1:$O$65536,15,FALSE)-+VLOOKUP($D528,[1]Congest!$A$1:$O$65536,15,FALSE)</f>
        <v>289.1299999999992</v>
      </c>
    </row>
    <row r="529" spans="1:18" x14ac:dyDescent="0.2">
      <c r="A529" s="5">
        <v>23540</v>
      </c>
      <c r="B529" s="6" t="str">
        <f>+VLOOKUP(A529,[1]Congest!$A$1:$C$65536,2,FALSE)</f>
        <v>HUDSON AVE_GT_4</v>
      </c>
      <c r="C529" s="6" t="str">
        <f>+VLOOKUP(A529,[1]Congest!$A$1:$C$65536,3,FALSE)</f>
        <v>N.Y.C.</v>
      </c>
      <c r="D529" s="5">
        <v>23519</v>
      </c>
      <c r="E529" s="6" t="str">
        <f>+VLOOKUP(D529,[1]Congest!$A$1:$C$65536,2,FALSE)</f>
        <v>POLETTI____</v>
      </c>
      <c r="F529" s="6" t="str">
        <f>+VLOOKUP(D529,[1]Congest!$A$1:$C$65536,3,FALSE)</f>
        <v>N.Y.C.</v>
      </c>
      <c r="G529" s="5">
        <v>10</v>
      </c>
      <c r="I529" s="6">
        <v>-42.56</v>
      </c>
      <c r="L529" s="6">
        <f t="shared" si="18"/>
        <v>1196.050000000002</v>
      </c>
      <c r="M529" s="6">
        <f>+VLOOKUP($A529,[1]Congest!$A$1:$O$65536,10,FALSE)-+VLOOKUP($D529,[1]Congest!$A$1:$O$65536,10,FALSE)</f>
        <v>-4.9999999999727152E-2</v>
      </c>
      <c r="N529" s="6">
        <f>+VLOOKUP($A529,[1]Congest!$A$1:$O$65536,11,FALSE)-+VLOOKUP($D529,[1]Congest!$A$1:$O$65536,11,FALSE)</f>
        <v>-0.17000000000007276</v>
      </c>
      <c r="O529" s="6">
        <f>+VLOOKUP($A529,[1]Congest!$A$1:$O$65536,12,FALSE)-+VLOOKUP($D529,[1]Congest!$A$1:$O$65536,12,FALSE)</f>
        <v>-0.6500000000005457</v>
      </c>
      <c r="P529" s="6">
        <f>+VLOOKUP($A529,[1]Congest!$A$1:$O$65536,13,FALSE)-+VLOOKUP($D529,[1]Congest!$A$1:$O$65536,13,FALSE)</f>
        <v>-0.48000000000001819</v>
      </c>
      <c r="Q529" s="6">
        <f>+VLOOKUP($A529,[1]Congest!$A$1:$O$65536,14,FALSE)-+VLOOKUP($D529,[1]Congest!$A$1:$O$65536,14,FALSE)</f>
        <v>1.7800000000006548</v>
      </c>
      <c r="R529" s="6">
        <f>+VLOOKUP($A529,[1]Congest!$A$1:$O$65536,15,FALSE)-+VLOOKUP($D529,[1]Congest!$A$1:$O$65536,15,FALSE)</f>
        <v>1195.6200000000017</v>
      </c>
    </row>
    <row r="530" spans="1:18" x14ac:dyDescent="0.2">
      <c r="A530" s="5">
        <v>23541</v>
      </c>
      <c r="B530" s="6" t="str">
        <f>+VLOOKUP(A530,[1]Congest!$A$1:$C$65536,2,FALSE)</f>
        <v>KIAC_JFK_AIRPORT</v>
      </c>
      <c r="C530" s="6" t="str">
        <f>+VLOOKUP(A530,[1]Congest!$A$1:$C$65536,3,FALSE)</f>
        <v>N.Y.C.</v>
      </c>
      <c r="D530" s="5">
        <v>23786</v>
      </c>
      <c r="E530" s="6" t="str">
        <f>+VLOOKUP(D530,[1]Congest!$A$1:$C$65536,2,FALSE)</f>
        <v>LINDEN COGEN____</v>
      </c>
      <c r="F530" s="6" t="str">
        <f>+VLOOKUP(D530,[1]Congest!$A$1:$C$65536,3,FALSE)</f>
        <v>N.Y.C.</v>
      </c>
      <c r="G530" s="5">
        <v>3</v>
      </c>
      <c r="I530" s="6">
        <v>-2972</v>
      </c>
      <c r="L530" s="6">
        <f t="shared" si="18"/>
        <v>572.21999999999935</v>
      </c>
      <c r="M530" s="6">
        <f>+VLOOKUP($A530,[1]Congest!$A$1:$O$65536,10,FALSE)-+VLOOKUP($D530,[1]Congest!$A$1:$O$65536,10,FALSE)</f>
        <v>0</v>
      </c>
      <c r="N530" s="6">
        <f>+VLOOKUP($A530,[1]Congest!$A$1:$O$65536,11,FALSE)-+VLOOKUP($D530,[1]Congest!$A$1:$O$65536,11,FALSE)</f>
        <v>0</v>
      </c>
      <c r="O530" s="6">
        <f>+VLOOKUP($A530,[1]Congest!$A$1:$O$65536,12,FALSE)-+VLOOKUP($D530,[1]Congest!$A$1:$O$65536,12,FALSE)</f>
        <v>0</v>
      </c>
      <c r="P530" s="6">
        <f>+VLOOKUP($A530,[1]Congest!$A$1:$O$65536,13,FALSE)-+VLOOKUP($D530,[1]Congest!$A$1:$O$65536,13,FALSE)</f>
        <v>-4.680000000000291</v>
      </c>
      <c r="Q530" s="6">
        <f>+VLOOKUP($A530,[1]Congest!$A$1:$O$65536,14,FALSE)-+VLOOKUP($D530,[1]Congest!$A$1:$O$65536,14,FALSE)</f>
        <v>0</v>
      </c>
      <c r="R530" s="6">
        <f>+VLOOKUP($A530,[1]Congest!$A$1:$O$65536,15,FALSE)-+VLOOKUP($D530,[1]Congest!$A$1:$O$65536,15,FALSE)</f>
        <v>576.89999999999964</v>
      </c>
    </row>
    <row r="531" spans="1:18" x14ac:dyDescent="0.2">
      <c r="A531" s="5">
        <v>23541</v>
      </c>
      <c r="B531" s="6" t="str">
        <f>+VLOOKUP(A531,[1]Congest!$A$1:$C$65536,2,FALSE)</f>
        <v>KIAC_JFK_AIRPORT</v>
      </c>
      <c r="C531" s="6" t="str">
        <f>+VLOOKUP(A531,[1]Congest!$A$1:$C$65536,3,FALSE)</f>
        <v>N.Y.C.</v>
      </c>
      <c r="D531" s="5">
        <v>24138</v>
      </c>
      <c r="E531" s="6" t="str">
        <f>+VLOOKUP(D531,[1]Congest!$A$1:$C$65536,2,FALSE)</f>
        <v>59TH STREET_GT_1</v>
      </c>
      <c r="F531" s="6" t="str">
        <f>+VLOOKUP(D531,[1]Congest!$A$1:$C$65536,3,FALSE)</f>
        <v>N.Y.C.</v>
      </c>
      <c r="G531" s="5">
        <v>35</v>
      </c>
      <c r="I531" s="6">
        <v>-434</v>
      </c>
      <c r="L531" s="6">
        <f t="shared" si="18"/>
        <v>85.989999999999554</v>
      </c>
      <c r="M531" s="6">
        <f>+VLOOKUP($A531,[1]Congest!$A$1:$O$65536,10,FALSE)-+VLOOKUP($D531,[1]Congest!$A$1:$O$65536,10,FALSE)</f>
        <v>4.080000000000382</v>
      </c>
      <c r="N531" s="6">
        <f>+VLOOKUP($A531,[1]Congest!$A$1:$O$65536,11,FALSE)-+VLOOKUP($D531,[1]Congest!$A$1:$O$65536,11,FALSE)</f>
        <v>66.729999999999791</v>
      </c>
      <c r="O531" s="6">
        <f>+VLOOKUP($A531,[1]Congest!$A$1:$O$65536,12,FALSE)-+VLOOKUP($D531,[1]Congest!$A$1:$O$65536,12,FALSE)</f>
        <v>0</v>
      </c>
      <c r="P531" s="6">
        <f>+VLOOKUP($A531,[1]Congest!$A$1:$O$65536,13,FALSE)-+VLOOKUP($D531,[1]Congest!$A$1:$O$65536,13,FALSE)</f>
        <v>0</v>
      </c>
      <c r="Q531" s="6">
        <f>+VLOOKUP($A531,[1]Congest!$A$1:$O$65536,14,FALSE)-+VLOOKUP($D531,[1]Congest!$A$1:$O$65536,14,FALSE)</f>
        <v>0</v>
      </c>
      <c r="R531" s="6">
        <f>+VLOOKUP($A531,[1]Congest!$A$1:$O$65536,15,FALSE)-+VLOOKUP($D531,[1]Congest!$A$1:$O$65536,15,FALSE)</f>
        <v>15.179999999999382</v>
      </c>
    </row>
    <row r="532" spans="1:18" x14ac:dyDescent="0.2">
      <c r="A532" s="5">
        <v>23575</v>
      </c>
      <c r="B532" s="6" t="str">
        <f>+VLOOKUP(A532,[1]Congest!$A$1:$C$65536,2,FALSE)</f>
        <v>NINE_MILE_1</v>
      </c>
      <c r="C532" s="6" t="str">
        <f>+VLOOKUP(A532,[1]Congest!$A$1:$C$65536,3,FALSE)</f>
        <v>CENTRL</v>
      </c>
      <c r="D532" s="5">
        <v>23606</v>
      </c>
      <c r="E532" s="6" t="str">
        <f>+VLOOKUP(D532,[1]Congest!$A$1:$C$65536,2,FALSE)</f>
        <v>OSWEGO___5</v>
      </c>
      <c r="F532" s="6" t="str">
        <f>+VLOOKUP(D532,[1]Congest!$A$1:$C$65536,3,FALSE)</f>
        <v>CENTRL</v>
      </c>
      <c r="G532" s="5">
        <v>4</v>
      </c>
      <c r="I532" s="6">
        <v>87.6</v>
      </c>
      <c r="L532" s="6">
        <f t="shared" si="18"/>
        <v>555.30000000000007</v>
      </c>
      <c r="M532" s="6">
        <f>+VLOOKUP($A532,[1]Congest!$A$1:$O$65536,10,FALSE)-+VLOOKUP($D532,[1]Congest!$A$1:$O$65536,10,FALSE)</f>
        <v>20.329999999999984</v>
      </c>
      <c r="N532" s="6">
        <f>+VLOOKUP($A532,[1]Congest!$A$1:$O$65536,11,FALSE)-+VLOOKUP($D532,[1]Congest!$A$1:$O$65536,11,FALSE)</f>
        <v>416.24</v>
      </c>
      <c r="O532" s="6">
        <f>+VLOOKUP($A532,[1]Congest!$A$1:$O$65536,12,FALSE)-+VLOOKUP($D532,[1]Congest!$A$1:$O$65536,12,FALSE)</f>
        <v>25.100000000000051</v>
      </c>
      <c r="P532" s="6">
        <f>+VLOOKUP($A532,[1]Congest!$A$1:$O$65536,13,FALSE)-+VLOOKUP($D532,[1]Congest!$A$1:$O$65536,13,FALSE)</f>
        <v>73.139999999999986</v>
      </c>
      <c r="Q532" s="6">
        <f>+VLOOKUP($A532,[1]Congest!$A$1:$O$65536,14,FALSE)-+VLOOKUP($D532,[1]Congest!$A$1:$O$65536,14,FALSE)</f>
        <v>17.27000000000001</v>
      </c>
      <c r="R532" s="6">
        <f>+VLOOKUP($A532,[1]Congest!$A$1:$O$65536,15,FALSE)-+VLOOKUP($D532,[1]Congest!$A$1:$O$65536,15,FALSE)</f>
        <v>3.2200000000000024</v>
      </c>
    </row>
    <row r="533" spans="1:18" x14ac:dyDescent="0.2">
      <c r="A533" s="5">
        <v>23575</v>
      </c>
      <c r="B533" s="6" t="str">
        <f>+VLOOKUP(A533,[1]Congest!$A$1:$C$65536,2,FALSE)</f>
        <v>NINE_MILE_1</v>
      </c>
      <c r="C533" s="6" t="str">
        <f>+VLOOKUP(A533,[1]Congest!$A$1:$C$65536,3,FALSE)</f>
        <v>CENTRL</v>
      </c>
      <c r="D533" s="5">
        <v>61754</v>
      </c>
      <c r="E533" s="6" t="str">
        <f>+VLOOKUP(D533,[1]Congest!$A$1:$C$65536,2,FALSE)</f>
        <v>CENTRL</v>
      </c>
      <c r="F533" s="6" t="str">
        <f>+VLOOKUP(D533,[1]Congest!$A$1:$C$65536,3,FALSE)</f>
        <v>CENTRL</v>
      </c>
      <c r="G533" s="5">
        <v>60</v>
      </c>
      <c r="I533" s="6">
        <v>392.3</v>
      </c>
      <c r="L533" s="6">
        <f t="shared" si="18"/>
        <v>1022.8199999999999</v>
      </c>
      <c r="M533" s="6">
        <f>+VLOOKUP($A533,[1]Congest!$A$1:$O$65536,10,FALSE)-+VLOOKUP($D533,[1]Congest!$A$1:$O$65536,10,FALSE)</f>
        <v>138.79999999999995</v>
      </c>
      <c r="N533" s="6">
        <f>+VLOOKUP($A533,[1]Congest!$A$1:$O$65536,11,FALSE)-+VLOOKUP($D533,[1]Congest!$A$1:$O$65536,11,FALSE)</f>
        <v>407.98</v>
      </c>
      <c r="O533" s="6">
        <f>+VLOOKUP($A533,[1]Congest!$A$1:$O$65536,12,FALSE)-+VLOOKUP($D533,[1]Congest!$A$1:$O$65536,12,FALSE)</f>
        <v>174.18000000000004</v>
      </c>
      <c r="P533" s="6">
        <f>+VLOOKUP($A533,[1]Congest!$A$1:$O$65536,13,FALSE)-+VLOOKUP($D533,[1]Congest!$A$1:$O$65536,13,FALSE)</f>
        <v>139.68999999999997</v>
      </c>
      <c r="Q533" s="6">
        <f>+VLOOKUP($A533,[1]Congest!$A$1:$O$65536,14,FALSE)-+VLOOKUP($D533,[1]Congest!$A$1:$O$65536,14,FALSE)</f>
        <v>127.74000000000004</v>
      </c>
      <c r="R533" s="6">
        <f>+VLOOKUP($A533,[1]Congest!$A$1:$O$65536,15,FALSE)-+VLOOKUP($D533,[1]Congest!$A$1:$O$65536,15,FALSE)</f>
        <v>34.429999999999993</v>
      </c>
    </row>
    <row r="534" spans="1:18" x14ac:dyDescent="0.2">
      <c r="A534" s="5">
        <v>23595</v>
      </c>
      <c r="B534" s="6" t="str">
        <f>+VLOOKUP(A534,[1]Congest!$A$1:$C$65536,2,FALSE)</f>
        <v>BOWLINE___2</v>
      </c>
      <c r="C534" s="6" t="str">
        <f>+VLOOKUP(A534,[1]Congest!$A$1:$C$65536,3,FALSE)</f>
        <v>HUD VL</v>
      </c>
      <c r="D534" s="5">
        <v>23776</v>
      </c>
      <c r="E534" s="6" t="str">
        <f>+VLOOKUP(D534,[1]Congest!$A$1:$C$65536,2,FALSE)</f>
        <v>E_FISHKILL___LBMP</v>
      </c>
      <c r="F534" s="6" t="str">
        <f>+VLOOKUP(D534,[1]Congest!$A$1:$C$65536,3,FALSE)</f>
        <v>MILLWD</v>
      </c>
      <c r="G534" s="5">
        <v>10</v>
      </c>
      <c r="I534" s="6">
        <v>-245.48</v>
      </c>
      <c r="L534" s="6">
        <f t="shared" si="18"/>
        <v>2078.6799999999998</v>
      </c>
      <c r="M534" s="6">
        <f>+VLOOKUP($A534,[1]Congest!$A$1:$O$65536,10,FALSE)-+VLOOKUP($D534,[1]Congest!$A$1:$O$65536,10,FALSE)</f>
        <v>67.649999999999181</v>
      </c>
      <c r="N534" s="6">
        <f>+VLOOKUP($A534,[1]Congest!$A$1:$O$65536,11,FALSE)-+VLOOKUP($D534,[1]Congest!$A$1:$O$65536,11,FALSE)</f>
        <v>426.9700000000002</v>
      </c>
      <c r="O534" s="6">
        <f>+VLOOKUP($A534,[1]Congest!$A$1:$O$65536,12,FALSE)-+VLOOKUP($D534,[1]Congest!$A$1:$O$65536,12,FALSE)</f>
        <v>98.060000000000855</v>
      </c>
      <c r="P534" s="6">
        <f>+VLOOKUP($A534,[1]Congest!$A$1:$O$65536,13,FALSE)-+VLOOKUP($D534,[1]Congest!$A$1:$O$65536,13,FALSE)</f>
        <v>8.7499999999997726</v>
      </c>
      <c r="Q534" s="6">
        <f>+VLOOKUP($A534,[1]Congest!$A$1:$O$65536,14,FALSE)-+VLOOKUP($D534,[1]Congest!$A$1:$O$65536,14,FALSE)</f>
        <v>1123.3699999999997</v>
      </c>
      <c r="R534" s="6">
        <f>+VLOOKUP($A534,[1]Congest!$A$1:$O$65536,15,FALSE)-+VLOOKUP($D534,[1]Congest!$A$1:$O$65536,15,FALSE)</f>
        <v>353.88</v>
      </c>
    </row>
    <row r="535" spans="1:18" x14ac:dyDescent="0.2">
      <c r="A535" s="5">
        <v>23598</v>
      </c>
      <c r="B535" s="6" t="str">
        <f>+VLOOKUP(A535,[1]Congest!$A$1:$C$65536,2,FALSE)</f>
        <v>FITZPATRICK____</v>
      </c>
      <c r="C535" s="6" t="str">
        <f>+VLOOKUP(A535,[1]Congest!$A$1:$C$65536,3,FALSE)</f>
        <v>CENTRL</v>
      </c>
      <c r="D535" s="5">
        <v>23779</v>
      </c>
      <c r="E535" s="6" t="str">
        <f>+VLOOKUP(D535,[1]Congest!$A$1:$C$65536,2,FALSE)</f>
        <v>BETHLEHEM___STEEL</v>
      </c>
      <c r="F535" s="6" t="str">
        <f>+VLOOKUP(D535,[1]Congest!$A$1:$C$65536,3,FALSE)</f>
        <v>WEST</v>
      </c>
      <c r="G535" s="5">
        <v>15</v>
      </c>
      <c r="I535" s="6">
        <v>429.14</v>
      </c>
      <c r="L535" s="6">
        <f t="shared" si="18"/>
        <v>1417.9799999999998</v>
      </c>
      <c r="M535" s="6">
        <f>+VLOOKUP($A535,[1]Congest!$A$1:$O$65536,10,FALSE)-+VLOOKUP($D535,[1]Congest!$A$1:$O$65536,10,FALSE)</f>
        <v>224.40999999999997</v>
      </c>
      <c r="N535" s="6">
        <f>+VLOOKUP($A535,[1]Congest!$A$1:$O$65536,11,FALSE)-+VLOOKUP($D535,[1]Congest!$A$1:$O$65536,11,FALSE)</f>
        <v>441.31000000000012</v>
      </c>
      <c r="O535" s="6">
        <f>+VLOOKUP($A535,[1]Congest!$A$1:$O$65536,12,FALSE)-+VLOOKUP($D535,[1]Congest!$A$1:$O$65536,12,FALSE)</f>
        <v>278.57000000000005</v>
      </c>
      <c r="P535" s="6">
        <f>+VLOOKUP($A535,[1]Congest!$A$1:$O$65536,13,FALSE)-+VLOOKUP($D535,[1]Congest!$A$1:$O$65536,13,FALSE)</f>
        <v>201.70999999999998</v>
      </c>
      <c r="Q535" s="6">
        <f>+VLOOKUP($A535,[1]Congest!$A$1:$O$65536,14,FALSE)-+VLOOKUP($D535,[1]Congest!$A$1:$O$65536,14,FALSE)</f>
        <v>215.44999999999993</v>
      </c>
      <c r="R535" s="6">
        <f>+VLOOKUP($A535,[1]Congest!$A$1:$O$65536,15,FALSE)-+VLOOKUP($D535,[1]Congest!$A$1:$O$65536,15,FALSE)</f>
        <v>56.53</v>
      </c>
    </row>
    <row r="536" spans="1:18" x14ac:dyDescent="0.2">
      <c r="A536" s="5">
        <v>23598</v>
      </c>
      <c r="B536" s="6" t="str">
        <f>+VLOOKUP(A536,[1]Congest!$A$1:$C$65536,2,FALSE)</f>
        <v>FITZPATRICK____</v>
      </c>
      <c r="C536" s="6" t="str">
        <f>+VLOOKUP(A536,[1]Congest!$A$1:$C$65536,3,FALSE)</f>
        <v>CENTRL</v>
      </c>
      <c r="D536" s="5">
        <v>23781</v>
      </c>
      <c r="E536" s="6" t="str">
        <f>+VLOOKUP(D536,[1]Congest!$A$1:$C$65536,2,FALSE)</f>
        <v>INDECK___YERKES</v>
      </c>
      <c r="F536" s="6" t="str">
        <f>+VLOOKUP(D536,[1]Congest!$A$1:$C$65536,3,FALSE)</f>
        <v>WEST</v>
      </c>
      <c r="G536" s="5">
        <v>15</v>
      </c>
      <c r="I536" s="6">
        <v>356.96</v>
      </c>
      <c r="L536" s="6">
        <f t="shared" si="18"/>
        <v>1304.1600000000001</v>
      </c>
      <c r="M536" s="6">
        <f>+VLOOKUP($A536,[1]Congest!$A$1:$O$65536,10,FALSE)-+VLOOKUP($D536,[1]Congest!$A$1:$O$65536,10,FALSE)</f>
        <v>196.64000000000004</v>
      </c>
      <c r="N536" s="6">
        <f>+VLOOKUP($A536,[1]Congest!$A$1:$O$65536,11,FALSE)-+VLOOKUP($D536,[1]Congest!$A$1:$O$65536,11,FALSE)</f>
        <v>438.21000000000015</v>
      </c>
      <c r="O536" s="6">
        <f>+VLOOKUP($A536,[1]Congest!$A$1:$O$65536,12,FALSE)-+VLOOKUP($D536,[1]Congest!$A$1:$O$65536,12,FALSE)</f>
        <v>246.0799999999999</v>
      </c>
      <c r="P536" s="6">
        <f>+VLOOKUP($A536,[1]Congest!$A$1:$O$65536,13,FALSE)-+VLOOKUP($D536,[1]Congest!$A$1:$O$65536,13,FALSE)</f>
        <v>183.27000000000004</v>
      </c>
      <c r="Q536" s="6">
        <f>+VLOOKUP($A536,[1]Congest!$A$1:$O$65536,14,FALSE)-+VLOOKUP($D536,[1]Congest!$A$1:$O$65536,14,FALSE)</f>
        <v>189.49999999999994</v>
      </c>
      <c r="R536" s="6">
        <f>+VLOOKUP($A536,[1]Congest!$A$1:$O$65536,15,FALSE)-+VLOOKUP($D536,[1]Congest!$A$1:$O$65536,15,FALSE)</f>
        <v>50.460000000000008</v>
      </c>
    </row>
    <row r="537" spans="1:18" x14ac:dyDescent="0.2">
      <c r="A537" s="5">
        <v>23598</v>
      </c>
      <c r="B537" s="6" t="str">
        <f>+VLOOKUP(A537,[1]Congest!$A$1:$C$65536,2,FALSE)</f>
        <v>FITZPATRICK____</v>
      </c>
      <c r="C537" s="6" t="str">
        <f>+VLOOKUP(A537,[1]Congest!$A$1:$C$65536,3,FALSE)</f>
        <v>CENTRL</v>
      </c>
      <c r="D537" s="5">
        <v>24039</v>
      </c>
      <c r="E537" s="6" t="str">
        <f>+VLOOKUP(D537,[1]Congest!$A$1:$C$65536,2,FALSE)</f>
        <v>GARDENVILLE___LBMP</v>
      </c>
      <c r="F537" s="6" t="str">
        <f>+VLOOKUP(D537,[1]Congest!$A$1:$C$65536,3,FALSE)</f>
        <v>WEST</v>
      </c>
      <c r="G537" s="5">
        <v>15</v>
      </c>
      <c r="I537" s="6">
        <v>429.14</v>
      </c>
      <c r="L537" s="6">
        <f t="shared" si="18"/>
        <v>1410.1500000000003</v>
      </c>
      <c r="M537" s="6">
        <f>+VLOOKUP($A537,[1]Congest!$A$1:$O$65536,10,FALSE)-+VLOOKUP($D537,[1]Congest!$A$1:$O$65536,10,FALSE)</f>
        <v>220.97999999999996</v>
      </c>
      <c r="N537" s="6">
        <f>+VLOOKUP($A537,[1]Congest!$A$1:$O$65536,11,FALSE)-+VLOOKUP($D537,[1]Congest!$A$1:$O$65536,11,FALSE)</f>
        <v>441.07000000000016</v>
      </c>
      <c r="O537" s="6">
        <f>+VLOOKUP($A537,[1]Congest!$A$1:$O$65536,12,FALSE)-+VLOOKUP($D537,[1]Congest!$A$1:$O$65536,12,FALSE)</f>
        <v>277.03000000000009</v>
      </c>
      <c r="P537" s="6">
        <f>+VLOOKUP($A537,[1]Congest!$A$1:$O$65536,13,FALSE)-+VLOOKUP($D537,[1]Congest!$A$1:$O$65536,13,FALSE)</f>
        <v>200.68999999999997</v>
      </c>
      <c r="Q537" s="6">
        <f>+VLOOKUP($A537,[1]Congest!$A$1:$O$65536,14,FALSE)-+VLOOKUP($D537,[1]Congest!$A$1:$O$65536,14,FALSE)</f>
        <v>214.15000000000003</v>
      </c>
      <c r="R537" s="6">
        <f>+VLOOKUP($A537,[1]Congest!$A$1:$O$65536,15,FALSE)-+VLOOKUP($D537,[1]Congest!$A$1:$O$65536,15,FALSE)</f>
        <v>56.230000000000018</v>
      </c>
    </row>
    <row r="538" spans="1:18" x14ac:dyDescent="0.2">
      <c r="A538" s="5">
        <v>23598</v>
      </c>
      <c r="B538" s="6" t="str">
        <f>+VLOOKUP(A538,[1]Congest!$A$1:$C$65536,2,FALSE)</f>
        <v>FITZPATRICK____</v>
      </c>
      <c r="C538" s="6" t="str">
        <f>+VLOOKUP(A538,[1]Congest!$A$1:$C$65536,3,FALSE)</f>
        <v>CENTRL</v>
      </c>
      <c r="D538" s="5">
        <v>61752</v>
      </c>
      <c r="E538" s="6" t="str">
        <f>+VLOOKUP(D538,[1]Congest!$A$1:$C$65536,2,FALSE)</f>
        <v>WEST</v>
      </c>
      <c r="F538" s="6" t="str">
        <f>+VLOOKUP(D538,[1]Congest!$A$1:$C$65536,3,FALSE)</f>
        <v>WEST</v>
      </c>
      <c r="G538" s="5">
        <v>15</v>
      </c>
      <c r="I538" s="6">
        <v>425.37</v>
      </c>
      <c r="L538" s="6">
        <f t="shared" si="18"/>
        <v>1344.6400000000003</v>
      </c>
      <c r="M538" s="6">
        <f>+VLOOKUP($A538,[1]Congest!$A$1:$O$65536,10,FALSE)-+VLOOKUP($D538,[1]Congest!$A$1:$O$65536,10,FALSE)</f>
        <v>206.93000000000006</v>
      </c>
      <c r="N538" s="6">
        <f>+VLOOKUP($A538,[1]Congest!$A$1:$O$65536,11,FALSE)-+VLOOKUP($D538,[1]Congest!$A$1:$O$65536,11,FALSE)</f>
        <v>439.38000000000011</v>
      </c>
      <c r="O538" s="6">
        <f>+VLOOKUP($A538,[1]Congest!$A$1:$O$65536,12,FALSE)-+VLOOKUP($D538,[1]Congest!$A$1:$O$65536,12,FALSE)</f>
        <v>257.83000000000004</v>
      </c>
      <c r="P538" s="6">
        <f>+VLOOKUP($A538,[1]Congest!$A$1:$O$65536,13,FALSE)-+VLOOKUP($D538,[1]Congest!$A$1:$O$65536,13,FALSE)</f>
        <v>189.77</v>
      </c>
      <c r="Q538" s="6">
        <f>+VLOOKUP($A538,[1]Congest!$A$1:$O$65536,14,FALSE)-+VLOOKUP($D538,[1]Congest!$A$1:$O$65536,14,FALSE)</f>
        <v>198.29999999999995</v>
      </c>
      <c r="R538" s="6">
        <f>+VLOOKUP($A538,[1]Congest!$A$1:$O$65536,15,FALSE)-+VLOOKUP($D538,[1]Congest!$A$1:$O$65536,15,FALSE)</f>
        <v>52.429999999999993</v>
      </c>
    </row>
    <row r="539" spans="1:18" x14ac:dyDescent="0.2">
      <c r="A539" s="5">
        <v>23600</v>
      </c>
      <c r="B539" s="6" t="str">
        <f>+VLOOKUP(A539,[1]Congest!$A$1:$C$65536,2,FALSE)</f>
        <v>ST LAWRENCE____</v>
      </c>
      <c r="C539" s="6" t="str">
        <f>+VLOOKUP(A539,[1]Congest!$A$1:$C$65536,3,FALSE)</f>
        <v>NORTH</v>
      </c>
      <c r="D539" s="5">
        <v>23895</v>
      </c>
      <c r="E539" s="6" t="str">
        <f>+VLOOKUP(D539,[1]Congest!$A$1:$C$65536,2,FALSE)</f>
        <v>CH_RES_NIAGARA</v>
      </c>
      <c r="F539" s="6" t="str">
        <f>+VLOOKUP(D539,[1]Congest!$A$1:$C$65536,3,FALSE)</f>
        <v>WEST</v>
      </c>
      <c r="G539" s="5">
        <v>15</v>
      </c>
      <c r="I539" s="6">
        <v>688.21</v>
      </c>
      <c r="L539" s="6">
        <f t="shared" si="18"/>
        <v>1703.28</v>
      </c>
      <c r="M539" s="6">
        <f>+VLOOKUP($A539,[1]Congest!$A$1:$O$65536,10,FALSE)-+VLOOKUP($D539,[1]Congest!$A$1:$O$65536,10,FALSE)</f>
        <v>393.71999999999991</v>
      </c>
      <c r="N539" s="6">
        <f>+VLOOKUP($A539,[1]Congest!$A$1:$O$65536,11,FALSE)-+VLOOKUP($D539,[1]Congest!$A$1:$O$65536,11,FALSE)</f>
        <v>135.13</v>
      </c>
      <c r="O539" s="6">
        <f>+VLOOKUP($A539,[1]Congest!$A$1:$O$65536,12,FALSE)-+VLOOKUP($D539,[1]Congest!$A$1:$O$65536,12,FALSE)</f>
        <v>435.47999999999996</v>
      </c>
      <c r="P539" s="6">
        <f>+VLOOKUP($A539,[1]Congest!$A$1:$O$65536,13,FALSE)-+VLOOKUP($D539,[1]Congest!$A$1:$O$65536,13,FALSE)</f>
        <v>266.76000000000005</v>
      </c>
      <c r="Q539" s="6">
        <f>+VLOOKUP($A539,[1]Congest!$A$1:$O$65536,14,FALSE)-+VLOOKUP($D539,[1]Congest!$A$1:$O$65536,14,FALSE)</f>
        <v>326.60000000000002</v>
      </c>
      <c r="R539" s="6">
        <f>+VLOOKUP($A539,[1]Congest!$A$1:$O$65536,15,FALSE)-+VLOOKUP($D539,[1]Congest!$A$1:$O$65536,15,FALSE)</f>
        <v>145.58999999999997</v>
      </c>
    </row>
    <row r="540" spans="1:18" x14ac:dyDescent="0.2">
      <c r="A540" s="5">
        <v>23604</v>
      </c>
      <c r="B540" s="6" t="str">
        <f>+VLOOKUP(A540,[1]Congest!$A$1:$C$65536,2,FALSE)</f>
        <v>STATION 5_MISC_HYD</v>
      </c>
      <c r="C540" s="6" t="str">
        <f>+VLOOKUP(A540,[1]Congest!$A$1:$C$65536,3,FALSE)</f>
        <v>GENESE</v>
      </c>
      <c r="D540" s="5">
        <v>23811</v>
      </c>
      <c r="E540" s="6" t="str">
        <f>+VLOOKUP(D540,[1]Congest!$A$1:$C$65536,2,FALSE)</f>
        <v>NEG WEST___LANCASTR</v>
      </c>
      <c r="F540" s="6" t="str">
        <f>+VLOOKUP(D540,[1]Congest!$A$1:$C$65536,3,FALSE)</f>
        <v>WEST</v>
      </c>
      <c r="G540" s="5">
        <v>1</v>
      </c>
      <c r="I540" s="6">
        <v>60</v>
      </c>
      <c r="L540" s="6">
        <f t="shared" si="18"/>
        <v>563.00000000000011</v>
      </c>
      <c r="M540" s="6">
        <f>+VLOOKUP($A540,[1]Congest!$A$1:$O$65536,10,FALSE)-+VLOOKUP($D540,[1]Congest!$A$1:$O$65536,10,FALSE)</f>
        <v>134.52000000000004</v>
      </c>
      <c r="N540" s="6">
        <f>+VLOOKUP($A540,[1]Congest!$A$1:$O$65536,11,FALSE)-+VLOOKUP($D540,[1]Congest!$A$1:$O$65536,11,FALSE)</f>
        <v>15.13000000000001</v>
      </c>
      <c r="O540" s="6">
        <f>+VLOOKUP($A540,[1]Congest!$A$1:$O$65536,12,FALSE)-+VLOOKUP($D540,[1]Congest!$A$1:$O$65536,12,FALSE)</f>
        <v>164.19000000000005</v>
      </c>
      <c r="P540" s="6">
        <f>+VLOOKUP($A540,[1]Congest!$A$1:$O$65536,13,FALSE)-+VLOOKUP($D540,[1]Congest!$A$1:$O$65536,13,FALSE)</f>
        <v>95.60000000000008</v>
      </c>
      <c r="Q540" s="6">
        <f>+VLOOKUP($A540,[1]Congest!$A$1:$O$65536,14,FALSE)-+VLOOKUP($D540,[1]Congest!$A$1:$O$65536,14,FALSE)</f>
        <v>121.69999999999999</v>
      </c>
      <c r="R540" s="6">
        <f>+VLOOKUP($A540,[1]Congest!$A$1:$O$65536,15,FALSE)-+VLOOKUP($D540,[1]Congest!$A$1:$O$65536,15,FALSE)</f>
        <v>31.859999999999985</v>
      </c>
    </row>
    <row r="541" spans="1:18" x14ac:dyDescent="0.2">
      <c r="A541" s="5">
        <v>23639</v>
      </c>
      <c r="B541" s="6" t="str">
        <f>+VLOOKUP(A541,[1]Congest!$A$1:$C$65536,2,FALSE)</f>
        <v>HILLBURN___GT</v>
      </c>
      <c r="C541" s="6" t="str">
        <f>+VLOOKUP(A541,[1]Congest!$A$1:$C$65536,3,FALSE)</f>
        <v>HUD VL</v>
      </c>
      <c r="D541" s="5">
        <v>23776</v>
      </c>
      <c r="E541" s="6" t="str">
        <f>+VLOOKUP(D541,[1]Congest!$A$1:$C$65536,2,FALSE)</f>
        <v>E_FISHKILL___LBMP</v>
      </c>
      <c r="F541" s="6" t="str">
        <f>+VLOOKUP(D541,[1]Congest!$A$1:$C$65536,3,FALSE)</f>
        <v>MILLWD</v>
      </c>
      <c r="G541" s="5">
        <v>15</v>
      </c>
      <c r="I541" s="6">
        <v>-224.4</v>
      </c>
      <c r="L541" s="6">
        <f t="shared" si="18"/>
        <v>2047.7200000000012</v>
      </c>
      <c r="M541" s="6">
        <f>+VLOOKUP($A541,[1]Congest!$A$1:$O$65536,10,FALSE)-+VLOOKUP($D541,[1]Congest!$A$1:$O$65536,10,FALSE)</f>
        <v>83.789999999999054</v>
      </c>
      <c r="N541" s="6">
        <f>+VLOOKUP($A541,[1]Congest!$A$1:$O$65536,11,FALSE)-+VLOOKUP($D541,[1]Congest!$A$1:$O$65536,11,FALSE)</f>
        <v>377.7700000000001</v>
      </c>
      <c r="O541" s="6">
        <f>+VLOOKUP($A541,[1]Congest!$A$1:$O$65536,12,FALSE)-+VLOOKUP($D541,[1]Congest!$A$1:$O$65536,12,FALSE)</f>
        <v>121.51000000000158</v>
      </c>
      <c r="P541" s="6">
        <f>+VLOOKUP($A541,[1]Congest!$A$1:$O$65536,13,FALSE)-+VLOOKUP($D541,[1]Congest!$A$1:$O$65536,13,FALSE)</f>
        <v>30.709999999999809</v>
      </c>
      <c r="Q541" s="6">
        <f>+VLOOKUP($A541,[1]Congest!$A$1:$O$65536,14,FALSE)-+VLOOKUP($D541,[1]Congest!$A$1:$O$65536,14,FALSE)</f>
        <v>1096.4400000000005</v>
      </c>
      <c r="R541" s="6">
        <f>+VLOOKUP($A541,[1]Congest!$A$1:$O$65536,15,FALSE)-+VLOOKUP($D541,[1]Congest!$A$1:$O$65536,15,FALSE)</f>
        <v>337.5</v>
      </c>
    </row>
    <row r="542" spans="1:18" x14ac:dyDescent="0.2">
      <c r="A542" s="5">
        <v>23653</v>
      </c>
      <c r="B542" s="6" t="str">
        <f>+VLOOKUP(A542,[1]Congest!$A$1:$C$65536,2,FALSE)</f>
        <v>PEEKSKILL____</v>
      </c>
      <c r="C542" s="6" t="str">
        <f>+VLOOKUP(A542,[1]Congest!$A$1:$C$65536,3,FALSE)</f>
        <v>MILLWD</v>
      </c>
      <c r="D542" s="5">
        <v>24000</v>
      </c>
      <c r="E542" s="6" t="str">
        <f>+VLOOKUP(D542,[1]Congest!$A$1:$C$65536,2,FALSE)</f>
        <v>PLEASANTVLY___LBMP</v>
      </c>
      <c r="F542" s="6" t="str">
        <f>+VLOOKUP(D542,[1]Congest!$A$1:$C$65536,3,FALSE)</f>
        <v>HUD VL</v>
      </c>
      <c r="G542" s="5">
        <v>30</v>
      </c>
      <c r="I542" s="6">
        <v>-208.89</v>
      </c>
      <c r="L542" s="6">
        <f t="shared" si="18"/>
        <v>1323.3100000000004</v>
      </c>
      <c r="M542" s="6">
        <f>+VLOOKUP($A542,[1]Congest!$A$1:$O$65536,10,FALSE)-+VLOOKUP($D542,[1]Congest!$A$1:$O$65536,10,FALSE)</f>
        <v>78.630000000000564</v>
      </c>
      <c r="N542" s="6">
        <f>+VLOOKUP($A542,[1]Congest!$A$1:$O$65536,11,FALSE)-+VLOOKUP($D542,[1]Congest!$A$1:$O$65536,11,FALSE)</f>
        <v>-208.82999999999981</v>
      </c>
      <c r="O542" s="6">
        <f>+VLOOKUP($A542,[1]Congest!$A$1:$O$65536,12,FALSE)-+VLOOKUP($D542,[1]Congest!$A$1:$O$65536,12,FALSE)</f>
        <v>88.109999999998763</v>
      </c>
      <c r="P542" s="6">
        <f>+VLOOKUP($A542,[1]Congest!$A$1:$O$65536,13,FALSE)-+VLOOKUP($D542,[1]Congest!$A$1:$O$65536,13,FALSE)</f>
        <v>22.630000000000109</v>
      </c>
      <c r="Q542" s="6">
        <f>+VLOOKUP($A542,[1]Congest!$A$1:$O$65536,14,FALSE)-+VLOOKUP($D542,[1]Congest!$A$1:$O$65536,14,FALSE)</f>
        <v>1022.2600000000007</v>
      </c>
      <c r="R542" s="6">
        <f>+VLOOKUP($A542,[1]Congest!$A$1:$O$65536,15,FALSE)-+VLOOKUP($D542,[1]Congest!$A$1:$O$65536,15,FALSE)</f>
        <v>320.51</v>
      </c>
    </row>
    <row r="543" spans="1:18" x14ac:dyDescent="0.2">
      <c r="A543" s="5">
        <v>23655</v>
      </c>
      <c r="B543" s="6" t="str">
        <f>+VLOOKUP(A543,[1]Congest!$A$1:$C$65536,2,FALSE)</f>
        <v>KENSICO____</v>
      </c>
      <c r="C543" s="6" t="str">
        <f>+VLOOKUP(A543,[1]Congest!$A$1:$C$65536,3,FALSE)</f>
        <v>DUNWOD</v>
      </c>
      <c r="D543" s="5">
        <v>24000</v>
      </c>
      <c r="E543" s="6" t="str">
        <f>+VLOOKUP(D543,[1]Congest!$A$1:$C$65536,2,FALSE)</f>
        <v>PLEASANTVLY___LBMP</v>
      </c>
      <c r="F543" s="6" t="str">
        <f>+VLOOKUP(D543,[1]Congest!$A$1:$C$65536,3,FALSE)</f>
        <v>HUD VL</v>
      </c>
      <c r="G543" s="5">
        <v>8</v>
      </c>
      <c r="I543" s="6">
        <v>-100</v>
      </c>
      <c r="L543" s="6">
        <f t="shared" si="18"/>
        <v>929.18999999999949</v>
      </c>
      <c r="M543" s="6">
        <f>+VLOOKUP($A543,[1]Congest!$A$1:$O$65536,10,FALSE)-+VLOOKUP($D543,[1]Congest!$A$1:$O$65536,10,FALSE)</f>
        <v>62.430000000000746</v>
      </c>
      <c r="N543" s="6">
        <f>+VLOOKUP($A543,[1]Congest!$A$1:$O$65536,11,FALSE)-+VLOOKUP($D543,[1]Congest!$A$1:$O$65536,11,FALSE)</f>
        <v>-222.84000000000003</v>
      </c>
      <c r="O543" s="6">
        <f>+VLOOKUP($A543,[1]Congest!$A$1:$O$65536,12,FALSE)-+VLOOKUP($D543,[1]Congest!$A$1:$O$65536,12,FALSE)</f>
        <v>67.639999999999418</v>
      </c>
      <c r="P543" s="6">
        <f>+VLOOKUP($A543,[1]Congest!$A$1:$O$65536,13,FALSE)-+VLOOKUP($D543,[1]Congest!$A$1:$O$65536,13,FALSE)</f>
        <v>5.1600000000000819</v>
      </c>
      <c r="Q543" s="6">
        <f>+VLOOKUP($A543,[1]Congest!$A$1:$O$65536,14,FALSE)-+VLOOKUP($D543,[1]Congest!$A$1:$O$65536,14,FALSE)</f>
        <v>871.21999999999935</v>
      </c>
      <c r="R543" s="6">
        <f>+VLOOKUP($A543,[1]Congest!$A$1:$O$65536,15,FALSE)-+VLOOKUP($D543,[1]Congest!$A$1:$O$65536,15,FALSE)</f>
        <v>145.57999999999993</v>
      </c>
    </row>
    <row r="544" spans="1:18" x14ac:dyDescent="0.2">
      <c r="A544" s="5">
        <v>23744</v>
      </c>
      <c r="B544" s="6" t="str">
        <f>+VLOOKUP(A544,[1]Congest!$A$1:$C$65536,2,FALSE)</f>
        <v>NINE_MILE_2</v>
      </c>
      <c r="C544" s="6" t="str">
        <f>+VLOOKUP(A544,[1]Congest!$A$1:$C$65536,3,FALSE)</f>
        <v>CENTRL</v>
      </c>
      <c r="D544" s="5">
        <v>23543</v>
      </c>
      <c r="E544" s="6" t="str">
        <f>+VLOOKUP(D544,[1]Congest!$A$1:$C$65536,2,FALSE)</f>
        <v>KINTIGH____</v>
      </c>
      <c r="F544" s="6" t="str">
        <f>+VLOOKUP(D544,[1]Congest!$A$1:$C$65536,3,FALSE)</f>
        <v>WEST</v>
      </c>
      <c r="G544" s="5">
        <v>15</v>
      </c>
      <c r="I544" s="6">
        <v>232.25</v>
      </c>
      <c r="L544" s="6">
        <f t="shared" si="18"/>
        <v>1075.9000000000003</v>
      </c>
      <c r="M544" s="6">
        <f>+VLOOKUP($A544,[1]Congest!$A$1:$O$65536,10,FALSE)-+VLOOKUP($D544,[1]Congest!$A$1:$O$65536,10,FALSE)</f>
        <v>140.88</v>
      </c>
      <c r="N544" s="6">
        <f>+VLOOKUP($A544,[1]Congest!$A$1:$O$65536,11,FALSE)-+VLOOKUP($D544,[1]Congest!$A$1:$O$65536,11,FALSE)</f>
        <v>440.58</v>
      </c>
      <c r="O544" s="6">
        <f>+VLOOKUP($A544,[1]Congest!$A$1:$O$65536,12,FALSE)-+VLOOKUP($D544,[1]Congest!$A$1:$O$65536,12,FALSE)</f>
        <v>177.32000000000011</v>
      </c>
      <c r="P544" s="6">
        <f>+VLOOKUP($A544,[1]Congest!$A$1:$O$65536,13,FALSE)-+VLOOKUP($D544,[1]Congest!$A$1:$O$65536,13,FALSE)</f>
        <v>143.69999999999999</v>
      </c>
      <c r="Q544" s="6">
        <f>+VLOOKUP($A544,[1]Congest!$A$1:$O$65536,14,FALSE)-+VLOOKUP($D544,[1]Congest!$A$1:$O$65536,14,FALSE)</f>
        <v>136.17999999999995</v>
      </c>
      <c r="R544" s="6">
        <f>+VLOOKUP($A544,[1]Congest!$A$1:$O$65536,15,FALSE)-+VLOOKUP($D544,[1]Congest!$A$1:$O$65536,15,FALSE)</f>
        <v>37.240000000000009</v>
      </c>
    </row>
    <row r="545" spans="1:18" x14ac:dyDescent="0.2">
      <c r="A545" s="5">
        <v>23744</v>
      </c>
      <c r="B545" s="6" t="str">
        <f>+VLOOKUP(A545,[1]Congest!$A$1:$C$65536,2,FALSE)</f>
        <v>NINE_MILE_2</v>
      </c>
      <c r="C545" s="6" t="str">
        <f>+VLOOKUP(A545,[1]Congest!$A$1:$C$65536,3,FALSE)</f>
        <v>CENTRL</v>
      </c>
      <c r="D545" s="5">
        <v>24024</v>
      </c>
      <c r="E545" s="6" t="str">
        <f>+VLOOKUP(D545,[1]Congest!$A$1:$C$65536,2,FALSE)</f>
        <v>SITHE___BATAVIA</v>
      </c>
      <c r="F545" s="6" t="str">
        <f>+VLOOKUP(D545,[1]Congest!$A$1:$C$65536,3,FALSE)</f>
        <v>GENESE</v>
      </c>
      <c r="G545" s="5">
        <v>15</v>
      </c>
      <c r="I545" s="6">
        <v>291.66000000000003</v>
      </c>
      <c r="L545" s="6">
        <f t="shared" si="18"/>
        <v>1170.19</v>
      </c>
      <c r="M545" s="6">
        <f>+VLOOKUP($A545,[1]Congest!$A$1:$O$65536,10,FALSE)-+VLOOKUP($D545,[1]Congest!$A$1:$O$65536,10,FALSE)</f>
        <v>160.81000000000006</v>
      </c>
      <c r="N545" s="6">
        <f>+VLOOKUP($A545,[1]Congest!$A$1:$O$65536,11,FALSE)-+VLOOKUP($D545,[1]Congest!$A$1:$O$65536,11,FALSE)</f>
        <v>445.14</v>
      </c>
      <c r="O545" s="6">
        <f>+VLOOKUP($A545,[1]Congest!$A$1:$O$65536,12,FALSE)-+VLOOKUP($D545,[1]Congest!$A$1:$O$65536,12,FALSE)</f>
        <v>203.7700000000001</v>
      </c>
      <c r="P545" s="6">
        <f>+VLOOKUP($A545,[1]Congest!$A$1:$O$65536,13,FALSE)-+VLOOKUP($D545,[1]Congest!$A$1:$O$65536,13,FALSE)</f>
        <v>161.51</v>
      </c>
      <c r="Q545" s="6">
        <f>+VLOOKUP($A545,[1]Congest!$A$1:$O$65536,14,FALSE)-+VLOOKUP($D545,[1]Congest!$A$1:$O$65536,14,FALSE)</f>
        <v>156.90999999999997</v>
      </c>
      <c r="R545" s="6">
        <f>+VLOOKUP($A545,[1]Congest!$A$1:$O$65536,15,FALSE)-+VLOOKUP($D545,[1]Congest!$A$1:$O$65536,15,FALSE)</f>
        <v>42.05</v>
      </c>
    </row>
    <row r="546" spans="1:18" x14ac:dyDescent="0.2">
      <c r="A546" s="5">
        <v>23744</v>
      </c>
      <c r="B546" s="6" t="str">
        <f>+VLOOKUP(A546,[1]Congest!$A$1:$C$65536,2,FALSE)</f>
        <v>NINE_MILE_2</v>
      </c>
      <c r="C546" s="6" t="str">
        <f>+VLOOKUP(A546,[1]Congest!$A$1:$C$65536,3,FALSE)</f>
        <v>CENTRL</v>
      </c>
      <c r="D546" s="5">
        <v>24046</v>
      </c>
      <c r="E546" s="6" t="str">
        <f>+VLOOKUP(D546,[1]Congest!$A$1:$C$65536,2,FALSE)</f>
        <v>OAK ORCHARD___HYD</v>
      </c>
      <c r="F546" s="6" t="str">
        <f>+VLOOKUP(D546,[1]Congest!$A$1:$C$65536,3,FALSE)</f>
        <v>WEST</v>
      </c>
      <c r="G546" s="5">
        <v>15</v>
      </c>
      <c r="I546" s="6">
        <v>216.8</v>
      </c>
      <c r="L546" s="6">
        <f t="shared" si="18"/>
        <v>1009.07</v>
      </c>
      <c r="M546" s="6">
        <f>+VLOOKUP($A546,[1]Congest!$A$1:$O$65536,10,FALSE)-+VLOOKUP($D546,[1]Congest!$A$1:$O$65536,10,FALSE)</f>
        <v>124.60000000000002</v>
      </c>
      <c r="N546" s="6">
        <f>+VLOOKUP($A546,[1]Congest!$A$1:$O$65536,11,FALSE)-+VLOOKUP($D546,[1]Congest!$A$1:$O$65536,11,FALSE)</f>
        <v>439.65999999999997</v>
      </c>
      <c r="O546" s="6">
        <f>+VLOOKUP($A546,[1]Congest!$A$1:$O$65536,12,FALSE)-+VLOOKUP($D546,[1]Congest!$A$1:$O$65536,12,FALSE)</f>
        <v>156.0100000000001</v>
      </c>
      <c r="P546" s="6">
        <f>+VLOOKUP($A546,[1]Congest!$A$1:$O$65536,13,FALSE)-+VLOOKUP($D546,[1]Congest!$A$1:$O$65536,13,FALSE)</f>
        <v>131.93999999999994</v>
      </c>
      <c r="Q546" s="6">
        <f>+VLOOKUP($A546,[1]Congest!$A$1:$O$65536,14,FALSE)-+VLOOKUP($D546,[1]Congest!$A$1:$O$65536,14,FALSE)</f>
        <v>123.96</v>
      </c>
      <c r="R546" s="6">
        <f>+VLOOKUP($A546,[1]Congest!$A$1:$O$65536,15,FALSE)-+VLOOKUP($D546,[1]Congest!$A$1:$O$65536,15,FALSE)</f>
        <v>32.899999999999991</v>
      </c>
    </row>
    <row r="547" spans="1:18" x14ac:dyDescent="0.2">
      <c r="A547" s="5">
        <v>23756</v>
      </c>
      <c r="B547" s="6" t="str">
        <f>+VLOOKUP(A547,[1]Congest!$A$1:$C$65536,2,FALSE)</f>
        <v>GILBOA___1</v>
      </c>
      <c r="C547" s="6" t="str">
        <f>+VLOOKUP(A547,[1]Congest!$A$1:$C$65536,3,FALSE)</f>
        <v>CAPITL</v>
      </c>
      <c r="D547" s="5">
        <v>24000</v>
      </c>
      <c r="E547" s="6" t="str">
        <f>+VLOOKUP(D547,[1]Congest!$A$1:$C$65536,2,FALSE)</f>
        <v>PLEASANTVLY___LBMP</v>
      </c>
      <c r="F547" s="6" t="str">
        <f>+VLOOKUP(D547,[1]Congest!$A$1:$C$65536,3,FALSE)</f>
        <v>HUD VL</v>
      </c>
      <c r="G547" s="5">
        <v>20</v>
      </c>
      <c r="I547" s="6">
        <v>845.47</v>
      </c>
      <c r="L547" s="6">
        <f t="shared" si="18"/>
        <v>1420.4299999999998</v>
      </c>
      <c r="M547" s="6">
        <f>+VLOOKUP($A547,[1]Congest!$A$1:$O$65536,10,FALSE)-+VLOOKUP($D547,[1]Congest!$A$1:$O$65536,10,FALSE)</f>
        <v>147.73000000000093</v>
      </c>
      <c r="N547" s="6">
        <f>+VLOOKUP($A547,[1]Congest!$A$1:$O$65536,11,FALSE)-+VLOOKUP($D547,[1]Congest!$A$1:$O$65536,11,FALSE)</f>
        <v>131.40000000000009</v>
      </c>
      <c r="O547" s="6">
        <f>+VLOOKUP($A547,[1]Congest!$A$1:$O$65536,12,FALSE)-+VLOOKUP($D547,[1]Congest!$A$1:$O$65536,12,FALSE)</f>
        <v>131.1299999999992</v>
      </c>
      <c r="P547" s="6">
        <f>+VLOOKUP($A547,[1]Congest!$A$1:$O$65536,13,FALSE)-+VLOOKUP($D547,[1]Congest!$A$1:$O$65536,13,FALSE)</f>
        <v>88.580000000000155</v>
      </c>
      <c r="Q547" s="6">
        <f>+VLOOKUP($A547,[1]Congest!$A$1:$O$65536,14,FALSE)-+VLOOKUP($D547,[1]Congest!$A$1:$O$65536,14,FALSE)</f>
        <v>709.72999999999956</v>
      </c>
      <c r="R547" s="6">
        <f>+VLOOKUP($A547,[1]Congest!$A$1:$O$65536,15,FALSE)-+VLOOKUP($D547,[1]Congest!$A$1:$O$65536,15,FALSE)</f>
        <v>211.8599999999999</v>
      </c>
    </row>
    <row r="548" spans="1:18" x14ac:dyDescent="0.2">
      <c r="A548" s="5">
        <v>23769</v>
      </c>
      <c r="B548" s="6" t="str">
        <f>+VLOOKUP(A548,[1]Congest!$A$1:$C$65536,2,FALSE)</f>
        <v>LEDERLE____</v>
      </c>
      <c r="C548" s="6" t="str">
        <f>+VLOOKUP(A548,[1]Congest!$A$1:$C$65536,3,FALSE)</f>
        <v>HUD VL</v>
      </c>
      <c r="D548" s="5">
        <v>23587</v>
      </c>
      <c r="E548" s="6" t="str">
        <f>+VLOOKUP(D548,[1]Congest!$A$1:$C$65536,2,FALSE)</f>
        <v>ROSETON___1</v>
      </c>
      <c r="F548" s="6" t="str">
        <f>+VLOOKUP(D548,[1]Congest!$A$1:$C$65536,3,FALSE)</f>
        <v>HUD VL</v>
      </c>
      <c r="G548" s="5">
        <v>16</v>
      </c>
      <c r="I548" s="6">
        <v>-275.69</v>
      </c>
      <c r="L548" s="6">
        <f t="shared" si="18"/>
        <v>1553.0900000000001</v>
      </c>
      <c r="M548" s="6">
        <f>+VLOOKUP($A548,[1]Congest!$A$1:$O$65536,10,FALSE)-+VLOOKUP($D548,[1]Congest!$A$1:$O$65536,10,FALSE)</f>
        <v>30.609999999999673</v>
      </c>
      <c r="N548" s="6">
        <f>+VLOOKUP($A548,[1]Congest!$A$1:$O$65536,11,FALSE)-+VLOOKUP($D548,[1]Congest!$A$1:$O$65536,11,FALSE)</f>
        <v>282.46999999999997</v>
      </c>
      <c r="O548" s="6">
        <f>+VLOOKUP($A548,[1]Congest!$A$1:$O$65536,12,FALSE)-+VLOOKUP($D548,[1]Congest!$A$1:$O$65536,12,FALSE)</f>
        <v>46.140000000001692</v>
      </c>
      <c r="P548" s="6">
        <f>+VLOOKUP($A548,[1]Congest!$A$1:$O$65536,13,FALSE)-+VLOOKUP($D548,[1]Congest!$A$1:$O$65536,13,FALSE)</f>
        <v>-0.93000000000006366</v>
      </c>
      <c r="Q548" s="6">
        <f>+VLOOKUP($A548,[1]Congest!$A$1:$O$65536,14,FALSE)-+VLOOKUP($D548,[1]Congest!$A$1:$O$65536,14,FALSE)</f>
        <v>914.11999999999875</v>
      </c>
      <c r="R548" s="6">
        <f>+VLOOKUP($A548,[1]Congest!$A$1:$O$65536,15,FALSE)-+VLOOKUP($D548,[1]Congest!$A$1:$O$65536,15,FALSE)</f>
        <v>280.67999999999995</v>
      </c>
    </row>
    <row r="549" spans="1:18" x14ac:dyDescent="0.2">
      <c r="A549" s="5">
        <v>23769</v>
      </c>
      <c r="B549" s="6" t="str">
        <f>+VLOOKUP(A549,[1]Congest!$A$1:$C$65536,2,FALSE)</f>
        <v>LEDERLE____</v>
      </c>
      <c r="C549" s="6" t="str">
        <f>+VLOOKUP(A549,[1]Congest!$A$1:$C$65536,3,FALSE)</f>
        <v>HUD VL</v>
      </c>
      <c r="D549" s="5">
        <v>23776</v>
      </c>
      <c r="E549" s="6" t="str">
        <f>+VLOOKUP(D549,[1]Congest!$A$1:$C$65536,2,FALSE)</f>
        <v>E_FISHKILL___LBMP</v>
      </c>
      <c r="F549" s="6" t="str">
        <f>+VLOOKUP(D549,[1]Congest!$A$1:$C$65536,3,FALSE)</f>
        <v>MILLWD</v>
      </c>
      <c r="G549" s="5">
        <v>11</v>
      </c>
      <c r="I549" s="6">
        <v>-227.11</v>
      </c>
      <c r="L549" s="6">
        <f t="shared" si="18"/>
        <v>2063.6000000000004</v>
      </c>
      <c r="M549" s="6">
        <f>+VLOOKUP($A549,[1]Congest!$A$1:$O$65536,10,FALSE)-+VLOOKUP($D549,[1]Congest!$A$1:$O$65536,10,FALSE)</f>
        <v>79.179999999998927</v>
      </c>
      <c r="N549" s="6">
        <f>+VLOOKUP($A549,[1]Congest!$A$1:$O$65536,11,FALSE)-+VLOOKUP($D549,[1]Congest!$A$1:$O$65536,11,FALSE)</f>
        <v>390.73000000000019</v>
      </c>
      <c r="O549" s="6">
        <f>+VLOOKUP($A549,[1]Congest!$A$1:$O$65536,12,FALSE)-+VLOOKUP($D549,[1]Congest!$A$1:$O$65536,12,FALSE)</f>
        <v>107.62000000000126</v>
      </c>
      <c r="P549" s="6">
        <f>+VLOOKUP($A549,[1]Congest!$A$1:$O$65536,13,FALSE)-+VLOOKUP($D549,[1]Congest!$A$1:$O$65536,13,FALSE)</f>
        <v>27.210000000000036</v>
      </c>
      <c r="Q549" s="6">
        <f>+VLOOKUP($A549,[1]Congest!$A$1:$O$65536,14,FALSE)-+VLOOKUP($D549,[1]Congest!$A$1:$O$65536,14,FALSE)</f>
        <v>1114.7900000000002</v>
      </c>
      <c r="R549" s="6">
        <f>+VLOOKUP($A549,[1]Congest!$A$1:$O$65536,15,FALSE)-+VLOOKUP($D549,[1]Congest!$A$1:$O$65536,15,FALSE)</f>
        <v>344.06999999999994</v>
      </c>
    </row>
    <row r="550" spans="1:18" x14ac:dyDescent="0.2">
      <c r="A550" s="5">
        <v>23769</v>
      </c>
      <c r="B550" s="6" t="str">
        <f>+VLOOKUP(A550,[1]Congest!$A$1:$C$65536,2,FALSE)</f>
        <v>LEDERLE____</v>
      </c>
      <c r="C550" s="6" t="str">
        <f>+VLOOKUP(A550,[1]Congest!$A$1:$C$65536,3,FALSE)</f>
        <v>HUD VL</v>
      </c>
      <c r="D550" s="5">
        <v>24000</v>
      </c>
      <c r="E550" s="6" t="str">
        <f>+VLOOKUP(D550,[1]Congest!$A$1:$C$65536,2,FALSE)</f>
        <v>PLEASANTVLY___LBMP</v>
      </c>
      <c r="F550" s="6" t="str">
        <f>+VLOOKUP(D550,[1]Congest!$A$1:$C$65536,3,FALSE)</f>
        <v>HUD VL</v>
      </c>
      <c r="G550" s="5">
        <v>13</v>
      </c>
      <c r="I550" s="6">
        <v>-44.24</v>
      </c>
      <c r="L550" s="6">
        <f t="shared" si="18"/>
        <v>1929.8400000000001</v>
      </c>
      <c r="M550" s="6">
        <f>+VLOOKUP($A550,[1]Congest!$A$1:$O$65536,10,FALSE)-+VLOOKUP($D550,[1]Congest!$A$1:$O$65536,10,FALSE)</f>
        <v>124.46000000000049</v>
      </c>
      <c r="N550" s="6">
        <f>+VLOOKUP($A550,[1]Congest!$A$1:$O$65536,11,FALSE)-+VLOOKUP($D550,[1]Congest!$A$1:$O$65536,11,FALSE)</f>
        <v>382.66000000000014</v>
      </c>
      <c r="O550" s="6">
        <f>+VLOOKUP($A550,[1]Congest!$A$1:$O$65536,12,FALSE)-+VLOOKUP($D550,[1]Congest!$A$1:$O$65536,12,FALSE)</f>
        <v>147.32999999999993</v>
      </c>
      <c r="P550" s="6">
        <f>+VLOOKUP($A550,[1]Congest!$A$1:$O$65536,13,FALSE)-+VLOOKUP($D550,[1]Congest!$A$1:$O$65536,13,FALSE)</f>
        <v>70.240000000000236</v>
      </c>
      <c r="Q550" s="6">
        <f>+VLOOKUP($A550,[1]Congest!$A$1:$O$65536,14,FALSE)-+VLOOKUP($D550,[1]Congest!$A$1:$O$65536,14,FALSE)</f>
        <v>925.44999999999959</v>
      </c>
      <c r="R550" s="6">
        <f>+VLOOKUP($A550,[1]Congest!$A$1:$O$65536,15,FALSE)-+VLOOKUP($D550,[1]Congest!$A$1:$O$65536,15,FALSE)</f>
        <v>279.69999999999982</v>
      </c>
    </row>
    <row r="551" spans="1:18" x14ac:dyDescent="0.2">
      <c r="A551" s="5">
        <v>23777</v>
      </c>
      <c r="B551" s="6" t="str">
        <f>+VLOOKUP(A551,[1]Congest!$A$1:$C$65536,2,FALSE)</f>
        <v>SITHE___STERLING</v>
      </c>
      <c r="C551" s="6" t="str">
        <f>+VLOOKUP(A551,[1]Congest!$A$1:$C$65536,3,FALSE)</f>
        <v>MHK VL</v>
      </c>
      <c r="D551" s="5">
        <v>23543</v>
      </c>
      <c r="E551" s="6" t="str">
        <f>+VLOOKUP(D551,[1]Congest!$A$1:$C$65536,2,FALSE)</f>
        <v>KINTIGH____</v>
      </c>
      <c r="F551" s="6" t="str">
        <f>+VLOOKUP(D551,[1]Congest!$A$1:$C$65536,3,FALSE)</f>
        <v>WEST</v>
      </c>
      <c r="G551" s="5">
        <v>15</v>
      </c>
      <c r="I551" s="6">
        <v>376.15</v>
      </c>
      <c r="L551" s="6">
        <f t="shared" ref="L551:L597" si="19">+SUM(M551:R551)</f>
        <v>965.19000000000028</v>
      </c>
      <c r="M551" s="6">
        <f>+VLOOKUP($A551,[1]Congest!$A$1:$O$65536,10,FALSE)-+VLOOKUP($D551,[1]Congest!$A$1:$O$65536,10,FALSE)</f>
        <v>234.97</v>
      </c>
      <c r="N551" s="6">
        <f>+VLOOKUP($A551,[1]Congest!$A$1:$O$65536,11,FALSE)-+VLOOKUP($D551,[1]Congest!$A$1:$O$65536,11,FALSE)</f>
        <v>78.830000000000013</v>
      </c>
      <c r="O551" s="6">
        <f>+VLOOKUP($A551,[1]Congest!$A$1:$O$65536,12,FALSE)-+VLOOKUP($D551,[1]Congest!$A$1:$O$65536,12,FALSE)</f>
        <v>252.91000000000014</v>
      </c>
      <c r="P551" s="6">
        <f>+VLOOKUP($A551,[1]Congest!$A$1:$O$65536,13,FALSE)-+VLOOKUP($D551,[1]Congest!$A$1:$O$65536,13,FALSE)</f>
        <v>149.79000000000002</v>
      </c>
      <c r="Q551" s="6">
        <f>+VLOOKUP($A551,[1]Congest!$A$1:$O$65536,14,FALSE)-+VLOOKUP($D551,[1]Congest!$A$1:$O$65536,14,FALSE)</f>
        <v>198.49999999999994</v>
      </c>
      <c r="R551" s="6">
        <f>+VLOOKUP($A551,[1]Congest!$A$1:$O$65536,15,FALSE)-+VLOOKUP($D551,[1]Congest!$A$1:$O$65536,15,FALSE)</f>
        <v>50.190000000000005</v>
      </c>
    </row>
    <row r="552" spans="1:18" x14ac:dyDescent="0.2">
      <c r="A552" s="5">
        <v>23778</v>
      </c>
      <c r="B552" s="6" t="str">
        <f>+VLOOKUP(A552,[1]Congest!$A$1:$C$65536,2,FALSE)</f>
        <v>GLEN PARK____</v>
      </c>
      <c r="C552" s="6" t="str">
        <f>+VLOOKUP(A552,[1]Congest!$A$1:$C$65536,3,FALSE)</f>
        <v>MHK VL</v>
      </c>
      <c r="D552" s="5">
        <v>24010</v>
      </c>
      <c r="E552" s="6" t="str">
        <f>+VLOOKUP(D552,[1]Congest!$A$1:$C$65536,2,FALSE)</f>
        <v>AMERICAN_REF_FUEL</v>
      </c>
      <c r="F552" s="6" t="str">
        <f>+VLOOKUP(D552,[1]Congest!$A$1:$C$65536,3,FALSE)</f>
        <v>WEST</v>
      </c>
      <c r="G552" s="5">
        <v>15</v>
      </c>
      <c r="I552" s="6">
        <v>446.46</v>
      </c>
      <c r="L552" s="6">
        <f t="shared" si="19"/>
        <v>1082.7299999999998</v>
      </c>
      <c r="M552" s="6">
        <f>+VLOOKUP($A552,[1]Congest!$A$1:$O$65536,10,FALSE)-+VLOOKUP($D552,[1]Congest!$A$1:$O$65536,10,FALSE)</f>
        <v>249.74999999999994</v>
      </c>
      <c r="N552" s="6">
        <f>+VLOOKUP($A552,[1]Congest!$A$1:$O$65536,11,FALSE)-+VLOOKUP($D552,[1]Congest!$A$1:$O$65536,11,FALSE)</f>
        <v>70.260000000000005</v>
      </c>
      <c r="O552" s="6">
        <f>+VLOOKUP($A552,[1]Congest!$A$1:$O$65536,12,FALSE)-+VLOOKUP($D552,[1]Congest!$A$1:$O$65536,12,FALSE)</f>
        <v>294.38999999999993</v>
      </c>
      <c r="P552" s="6">
        <f>+VLOOKUP($A552,[1]Congest!$A$1:$O$65536,13,FALSE)-+VLOOKUP($D552,[1]Congest!$A$1:$O$65536,13,FALSE)</f>
        <v>170.15999999999997</v>
      </c>
      <c r="Q552" s="6">
        <f>+VLOOKUP($A552,[1]Congest!$A$1:$O$65536,14,FALSE)-+VLOOKUP($D552,[1]Congest!$A$1:$O$65536,14,FALSE)</f>
        <v>228.87</v>
      </c>
      <c r="R552" s="6">
        <f>+VLOOKUP($A552,[1]Congest!$A$1:$O$65536,15,FALSE)-+VLOOKUP($D552,[1]Congest!$A$1:$O$65536,15,FALSE)</f>
        <v>69.300000000000011</v>
      </c>
    </row>
    <row r="553" spans="1:18" x14ac:dyDescent="0.2">
      <c r="A553" s="5">
        <v>23778</v>
      </c>
      <c r="B553" s="6" t="str">
        <f>+VLOOKUP(A553,[1]Congest!$A$1:$C$65536,2,FALSE)</f>
        <v>GLEN PARK____</v>
      </c>
      <c r="C553" s="6" t="str">
        <f>+VLOOKUP(A553,[1]Congest!$A$1:$C$65536,3,FALSE)</f>
        <v>MHK VL</v>
      </c>
      <c r="D553" s="5">
        <v>61846</v>
      </c>
      <c r="E553" s="6" t="str">
        <f>+VLOOKUP(D553,[1]Congest!$A$1:$C$65536,2,FALSE)</f>
        <v>O H</v>
      </c>
      <c r="F553" s="6" t="str">
        <f>+VLOOKUP(D553,[1]Congest!$A$1:$C$65536,3,FALSE)</f>
        <v>O H</v>
      </c>
      <c r="G553" s="5">
        <v>15</v>
      </c>
      <c r="I553" s="6">
        <v>364.59</v>
      </c>
      <c r="L553" s="6">
        <f t="shared" si="19"/>
        <v>925.74999999999966</v>
      </c>
      <c r="M553" s="6">
        <f>+VLOOKUP($A553,[1]Congest!$A$1:$O$65536,10,FALSE)-+VLOOKUP($D553,[1]Congest!$A$1:$O$65536,10,FALSE)</f>
        <v>228.29000000000002</v>
      </c>
      <c r="N553" s="6">
        <f>+VLOOKUP($A553,[1]Congest!$A$1:$O$65536,11,FALSE)-+VLOOKUP($D553,[1]Congest!$A$1:$O$65536,11,FALSE)</f>
        <v>-1.519999999999996</v>
      </c>
      <c r="O553" s="6">
        <f>+VLOOKUP($A553,[1]Congest!$A$1:$O$65536,12,FALSE)-+VLOOKUP($D553,[1]Congest!$A$1:$O$65536,12,FALSE)</f>
        <v>260.9899999999999</v>
      </c>
      <c r="P553" s="6">
        <f>+VLOOKUP($A553,[1]Congest!$A$1:$O$65536,13,FALSE)-+VLOOKUP($D553,[1]Congest!$A$1:$O$65536,13,FALSE)</f>
        <v>156.43999999999994</v>
      </c>
      <c r="Q553" s="6">
        <f>+VLOOKUP($A553,[1]Congest!$A$1:$O$65536,14,FALSE)-+VLOOKUP($D553,[1]Congest!$A$1:$O$65536,14,FALSE)</f>
        <v>226.39999999999992</v>
      </c>
      <c r="R553" s="6">
        <f>+VLOOKUP($A553,[1]Congest!$A$1:$O$65536,15,FALSE)-+VLOOKUP($D553,[1]Congest!$A$1:$O$65536,15,FALSE)</f>
        <v>55.149999999999984</v>
      </c>
    </row>
    <row r="554" spans="1:18" x14ac:dyDescent="0.2">
      <c r="A554" s="5">
        <v>23779</v>
      </c>
      <c r="B554" s="6" t="str">
        <f>+VLOOKUP(A554,[1]Congest!$A$1:$C$65536,2,FALSE)</f>
        <v>BETHLEHEM___STEEL</v>
      </c>
      <c r="C554" s="6" t="str">
        <f>+VLOOKUP(A554,[1]Congest!$A$1:$C$65536,3,FALSE)</f>
        <v>WEST</v>
      </c>
      <c r="D554" s="5">
        <v>23901</v>
      </c>
      <c r="E554" s="6" t="str">
        <f>+VLOOKUP(D554,[1]Congest!$A$1:$C$65536,2,FALSE)</f>
        <v>NORTHERN_CONS_POWER</v>
      </c>
      <c r="F554" s="6" t="str">
        <f>+VLOOKUP(D554,[1]Congest!$A$1:$C$65536,3,FALSE)</f>
        <v>WEST</v>
      </c>
      <c r="G554" s="5">
        <v>15</v>
      </c>
      <c r="I554" s="6">
        <v>77.61</v>
      </c>
      <c r="L554" s="6">
        <f t="shared" si="19"/>
        <v>354.06000000000006</v>
      </c>
      <c r="M554" s="6">
        <f>+VLOOKUP($A554,[1]Congest!$A$1:$O$65536,10,FALSE)-+VLOOKUP($D554,[1]Congest!$A$1:$O$65536,10,FALSE)</f>
        <v>84.170000000000186</v>
      </c>
      <c r="N554" s="6">
        <f>+VLOOKUP($A554,[1]Congest!$A$1:$O$65536,11,FALSE)-+VLOOKUP($D554,[1]Congest!$A$1:$O$65536,11,FALSE)</f>
        <v>11.100000000000009</v>
      </c>
      <c r="O554" s="6">
        <f>+VLOOKUP($A554,[1]Congest!$A$1:$O$65536,12,FALSE)-+VLOOKUP($D554,[1]Congest!$A$1:$O$65536,12,FALSE)</f>
        <v>103.8499999999998</v>
      </c>
      <c r="P554" s="6">
        <f>+VLOOKUP($A554,[1]Congest!$A$1:$O$65536,13,FALSE)-+VLOOKUP($D554,[1]Congest!$A$1:$O$65536,13,FALSE)</f>
        <v>60.190000000000083</v>
      </c>
      <c r="Q554" s="6">
        <f>+VLOOKUP($A554,[1]Congest!$A$1:$O$65536,14,FALSE)-+VLOOKUP($D554,[1]Congest!$A$1:$O$65536,14,FALSE)</f>
        <v>74.62</v>
      </c>
      <c r="R554" s="6">
        <f>+VLOOKUP($A554,[1]Congest!$A$1:$O$65536,15,FALSE)-+VLOOKUP($D554,[1]Congest!$A$1:$O$65536,15,FALSE)</f>
        <v>20.130000000000024</v>
      </c>
    </row>
    <row r="555" spans="1:18" x14ac:dyDescent="0.2">
      <c r="A555" s="5">
        <v>23781</v>
      </c>
      <c r="B555" s="6" t="str">
        <f>+VLOOKUP(A555,[1]Congest!$A$1:$C$65536,2,FALSE)</f>
        <v>INDECK___YERKES</v>
      </c>
      <c r="C555" s="6" t="str">
        <f>+VLOOKUP(A555,[1]Congest!$A$1:$C$65536,3,FALSE)</f>
        <v>WEST</v>
      </c>
      <c r="D555" s="5">
        <v>23585</v>
      </c>
      <c r="E555" s="6" t="str">
        <f>+VLOOKUP(D555,[1]Congest!$A$1:$C$65536,2,FALSE)</f>
        <v>MILLIKEN___2</v>
      </c>
      <c r="F555" s="6" t="str">
        <f>+VLOOKUP(D555,[1]Congest!$A$1:$C$65536,3,FALSE)</f>
        <v>CENTRL</v>
      </c>
      <c r="G555" s="5">
        <v>25</v>
      </c>
      <c r="I555" s="6">
        <v>121.11</v>
      </c>
      <c r="L555" s="6">
        <f t="shared" si="19"/>
        <v>159.96</v>
      </c>
      <c r="M555" s="6">
        <f>+VLOOKUP($A555,[1]Congest!$A$1:$O$65536,10,FALSE)-+VLOOKUP($D555,[1]Congest!$A$1:$O$65536,10,FALSE)</f>
        <v>33.020000000000039</v>
      </c>
      <c r="N555" s="6">
        <f>+VLOOKUP($A555,[1]Congest!$A$1:$O$65536,11,FALSE)-+VLOOKUP($D555,[1]Congest!$A$1:$O$65536,11,FALSE)</f>
        <v>7.339999999999975</v>
      </c>
      <c r="O555" s="6">
        <f>+VLOOKUP($A555,[1]Congest!$A$1:$O$65536,12,FALSE)-+VLOOKUP($D555,[1]Congest!$A$1:$O$65536,12,FALSE)</f>
        <v>49.280000000000086</v>
      </c>
      <c r="P555" s="6">
        <f>+VLOOKUP($A555,[1]Congest!$A$1:$O$65536,13,FALSE)-+VLOOKUP($D555,[1]Congest!$A$1:$O$65536,13,FALSE)</f>
        <v>26.139999999999958</v>
      </c>
      <c r="Q555" s="6">
        <f>+VLOOKUP($A555,[1]Congest!$A$1:$O$65536,14,FALSE)-+VLOOKUP($D555,[1]Congest!$A$1:$O$65536,14,FALSE)</f>
        <v>33.559999999999945</v>
      </c>
      <c r="R555" s="6">
        <f>+VLOOKUP($A555,[1]Congest!$A$1:$O$65536,15,FALSE)-+VLOOKUP($D555,[1]Congest!$A$1:$O$65536,15,FALSE)</f>
        <v>10.620000000000005</v>
      </c>
    </row>
    <row r="556" spans="1:18" x14ac:dyDescent="0.2">
      <c r="A556" s="5">
        <v>23800</v>
      </c>
      <c r="B556" s="6" t="str">
        <f>+VLOOKUP(A556,[1]Congest!$A$1:$C$65536,2,FALSE)</f>
        <v>SITHE___INDEPEND</v>
      </c>
      <c r="C556" s="6" t="str">
        <f>+VLOOKUP(A556,[1]Congest!$A$1:$C$65536,3,FALSE)</f>
        <v>CENTRL</v>
      </c>
      <c r="D556" s="5">
        <v>23561</v>
      </c>
      <c r="E556" s="6" t="str">
        <f>+VLOOKUP(D556,[1]Congest!$A$1:$C$65536,2,FALSE)</f>
        <v>HUNTLEY___67</v>
      </c>
      <c r="F556" s="6" t="str">
        <f>+VLOOKUP(D556,[1]Congest!$A$1:$C$65536,3,FALSE)</f>
        <v>WEST</v>
      </c>
      <c r="G556" s="5">
        <v>15</v>
      </c>
      <c r="I556" s="6">
        <v>343.39</v>
      </c>
      <c r="L556" s="6">
        <f t="shared" si="19"/>
        <v>1289.93</v>
      </c>
      <c r="M556" s="6">
        <f>+VLOOKUP($A556,[1]Congest!$A$1:$O$65536,10,FALSE)-+VLOOKUP($D556,[1]Congest!$A$1:$O$65536,10,FALSE)</f>
        <v>191.37999999999994</v>
      </c>
      <c r="N556" s="6">
        <f>+VLOOKUP($A556,[1]Congest!$A$1:$O$65536,11,FALSE)-+VLOOKUP($D556,[1]Congest!$A$1:$O$65536,11,FALSE)</f>
        <v>446.94000000000011</v>
      </c>
      <c r="O556" s="6">
        <f>+VLOOKUP($A556,[1]Congest!$A$1:$O$65536,12,FALSE)-+VLOOKUP($D556,[1]Congest!$A$1:$O$65536,12,FALSE)</f>
        <v>238.44999999999996</v>
      </c>
      <c r="P556" s="6">
        <f>+VLOOKUP($A556,[1]Congest!$A$1:$O$65536,13,FALSE)-+VLOOKUP($D556,[1]Congest!$A$1:$O$65536,13,FALSE)</f>
        <v>180.17000000000004</v>
      </c>
      <c r="Q556" s="6">
        <f>+VLOOKUP($A556,[1]Congest!$A$1:$O$65536,14,FALSE)-+VLOOKUP($D556,[1]Congest!$A$1:$O$65536,14,FALSE)</f>
        <v>183.66999999999996</v>
      </c>
      <c r="R556" s="6">
        <f>+VLOOKUP($A556,[1]Congest!$A$1:$O$65536,15,FALSE)-+VLOOKUP($D556,[1]Congest!$A$1:$O$65536,15,FALSE)</f>
        <v>49.319999999999993</v>
      </c>
    </row>
    <row r="557" spans="1:18" x14ac:dyDescent="0.2">
      <c r="A557" s="5">
        <v>23857</v>
      </c>
      <c r="B557" s="6" t="str">
        <f>+VLOOKUP(A557,[1]Congest!$A$1:$C$65536,2,FALSE)</f>
        <v>CARTHAGE___PAPER</v>
      </c>
      <c r="C557" s="6" t="str">
        <f>+VLOOKUP(A557,[1]Congest!$A$1:$C$65536,3,FALSE)</f>
        <v>MHK VL</v>
      </c>
      <c r="D557" s="5">
        <v>23760</v>
      </c>
      <c r="E557" s="6" t="str">
        <f>+VLOOKUP(D557,[1]Congest!$A$1:$C$65536,2,FALSE)</f>
        <v>NIAGARA____</v>
      </c>
      <c r="F557" s="6" t="str">
        <f>+VLOOKUP(D557,[1]Congest!$A$1:$C$65536,3,FALSE)</f>
        <v>WEST</v>
      </c>
      <c r="G557" s="5">
        <v>15</v>
      </c>
      <c r="I557" s="6">
        <v>448.38</v>
      </c>
      <c r="L557" s="6">
        <f t="shared" si="19"/>
        <v>1143.03</v>
      </c>
      <c r="M557" s="6">
        <f>+VLOOKUP($A557,[1]Congest!$A$1:$O$65536,10,FALSE)-+VLOOKUP($D557,[1]Congest!$A$1:$O$65536,10,FALSE)</f>
        <v>277.78000000000003</v>
      </c>
      <c r="N557" s="6">
        <f>+VLOOKUP($A557,[1]Congest!$A$1:$O$65536,11,FALSE)-+VLOOKUP($D557,[1]Congest!$A$1:$O$65536,11,FALSE)</f>
        <v>77.319999999999993</v>
      </c>
      <c r="O557" s="6">
        <f>+VLOOKUP($A557,[1]Congest!$A$1:$O$65536,12,FALSE)-+VLOOKUP($D557,[1]Congest!$A$1:$O$65536,12,FALSE)</f>
        <v>304.61</v>
      </c>
      <c r="P557" s="6">
        <f>+VLOOKUP($A557,[1]Congest!$A$1:$O$65536,13,FALSE)-+VLOOKUP($D557,[1]Congest!$A$1:$O$65536,13,FALSE)</f>
        <v>177.60000000000002</v>
      </c>
      <c r="Q557" s="6">
        <f>+VLOOKUP($A557,[1]Congest!$A$1:$O$65536,14,FALSE)-+VLOOKUP($D557,[1]Congest!$A$1:$O$65536,14,FALSE)</f>
        <v>234.42</v>
      </c>
      <c r="R557" s="6">
        <f>+VLOOKUP($A557,[1]Congest!$A$1:$O$65536,15,FALSE)-+VLOOKUP($D557,[1]Congest!$A$1:$O$65536,15,FALSE)</f>
        <v>71.3</v>
      </c>
    </row>
    <row r="558" spans="1:18" x14ac:dyDescent="0.2">
      <c r="A558" s="5">
        <v>23857</v>
      </c>
      <c r="B558" s="6" t="str">
        <f>+VLOOKUP(A558,[1]Congest!$A$1:$C$65536,2,FALSE)</f>
        <v>CARTHAGE___PAPER</v>
      </c>
      <c r="C558" s="6" t="str">
        <f>+VLOOKUP(A558,[1]Congest!$A$1:$C$65536,3,FALSE)</f>
        <v>MHK VL</v>
      </c>
      <c r="D558" s="5">
        <v>24026</v>
      </c>
      <c r="E558" s="6" t="str">
        <f>+VLOOKUP(D558,[1]Congest!$A$1:$C$65536,2,FALSE)</f>
        <v>OXBOW____</v>
      </c>
      <c r="F558" s="6" t="str">
        <f>+VLOOKUP(D558,[1]Congest!$A$1:$C$65536,3,FALSE)</f>
        <v>WEST</v>
      </c>
      <c r="G558" s="5">
        <v>4</v>
      </c>
      <c r="I558" s="6">
        <v>482</v>
      </c>
      <c r="L558" s="6">
        <f t="shared" si="19"/>
        <v>1194.0800000000002</v>
      </c>
      <c r="M558" s="6">
        <f>+VLOOKUP($A558,[1]Congest!$A$1:$O$65536,10,FALSE)-+VLOOKUP($D558,[1]Congest!$A$1:$O$65536,10,FALSE)</f>
        <v>289.44000000000011</v>
      </c>
      <c r="N558" s="6">
        <f>+VLOOKUP($A558,[1]Congest!$A$1:$O$65536,11,FALSE)-+VLOOKUP($D558,[1]Congest!$A$1:$O$65536,11,FALSE)</f>
        <v>79.020000000000024</v>
      </c>
      <c r="O558" s="6">
        <f>+VLOOKUP($A558,[1]Congest!$A$1:$O$65536,12,FALSE)-+VLOOKUP($D558,[1]Congest!$A$1:$O$65536,12,FALSE)</f>
        <v>319.17999999999995</v>
      </c>
      <c r="P558" s="6">
        <f>+VLOOKUP($A558,[1]Congest!$A$1:$O$65536,13,FALSE)-+VLOOKUP($D558,[1]Congest!$A$1:$O$65536,13,FALSE)</f>
        <v>186.40000000000003</v>
      </c>
      <c r="Q558" s="6">
        <f>+VLOOKUP($A558,[1]Congest!$A$1:$O$65536,14,FALSE)-+VLOOKUP($D558,[1]Congest!$A$1:$O$65536,14,FALSE)</f>
        <v>245.72999999999993</v>
      </c>
      <c r="R558" s="6">
        <f>+VLOOKUP($A558,[1]Congest!$A$1:$O$65536,15,FALSE)-+VLOOKUP($D558,[1]Congest!$A$1:$O$65536,15,FALSE)</f>
        <v>74.31</v>
      </c>
    </row>
    <row r="559" spans="1:18" x14ac:dyDescent="0.2">
      <c r="A559" s="5">
        <v>23982</v>
      </c>
      <c r="B559" s="6" t="str">
        <f>+VLOOKUP(A559,[1]Congest!$A$1:$C$65536,2,FALSE)</f>
        <v>INDECK___OLEAN</v>
      </c>
      <c r="C559" s="6" t="str">
        <f>+VLOOKUP(A559,[1]Congest!$A$1:$C$65536,3,FALSE)</f>
        <v>WEST</v>
      </c>
      <c r="D559" s="5">
        <v>23808</v>
      </c>
      <c r="E559" s="6" t="str">
        <f>+VLOOKUP(D559,[1]Congest!$A$1:$C$65536,2,FALSE)</f>
        <v>GENERAL___MILLS</v>
      </c>
      <c r="F559" s="6" t="str">
        <f>+VLOOKUP(D559,[1]Congest!$A$1:$C$65536,3,FALSE)</f>
        <v>WEST</v>
      </c>
      <c r="G559" s="5">
        <v>25</v>
      </c>
      <c r="I559" s="6">
        <v>-464.61</v>
      </c>
      <c r="L559" s="6">
        <f t="shared" si="19"/>
        <v>-94.279999999999973</v>
      </c>
      <c r="M559" s="6">
        <f>+VLOOKUP($A559,[1]Congest!$A$1:$O$65536,10,FALSE)-+VLOOKUP($D559,[1]Congest!$A$1:$O$65536,10,FALSE)</f>
        <v>-22.78000000000003</v>
      </c>
      <c r="N559" s="6">
        <f>+VLOOKUP($A559,[1]Congest!$A$1:$O$65536,11,FALSE)-+VLOOKUP($D559,[1]Congest!$A$1:$O$65536,11,FALSE)</f>
        <v>-2.6499999999999915</v>
      </c>
      <c r="O559" s="6">
        <f>+VLOOKUP($A559,[1]Congest!$A$1:$O$65536,12,FALSE)-+VLOOKUP($D559,[1]Congest!$A$1:$O$65536,12,FALSE)</f>
        <v>-30.849999999999966</v>
      </c>
      <c r="P559" s="6">
        <f>+VLOOKUP($A559,[1]Congest!$A$1:$O$65536,13,FALSE)-+VLOOKUP($D559,[1]Congest!$A$1:$O$65536,13,FALSE)</f>
        <v>-14.739999999999981</v>
      </c>
      <c r="Q559" s="6">
        <f>+VLOOKUP($A559,[1]Congest!$A$1:$O$65536,14,FALSE)-+VLOOKUP($D559,[1]Congest!$A$1:$O$65536,14,FALSE)</f>
        <v>-18.430000000000007</v>
      </c>
      <c r="R559" s="6">
        <f>+VLOOKUP($A559,[1]Congest!$A$1:$O$65536,15,FALSE)-+VLOOKUP($D559,[1]Congest!$A$1:$O$65536,15,FALSE)</f>
        <v>-4.8299999999999983</v>
      </c>
    </row>
    <row r="560" spans="1:18" x14ac:dyDescent="0.2">
      <c r="A560" s="5">
        <v>23982</v>
      </c>
      <c r="B560" s="6" t="str">
        <f>+VLOOKUP(A560,[1]Congest!$A$1:$C$65536,2,FALSE)</f>
        <v>INDECK___OLEAN</v>
      </c>
      <c r="C560" s="6" t="str">
        <f>+VLOOKUP(A560,[1]Congest!$A$1:$C$65536,3,FALSE)</f>
        <v>WEST</v>
      </c>
      <c r="D560" s="5">
        <v>23901</v>
      </c>
      <c r="E560" s="6" t="str">
        <f>+VLOOKUP(D560,[1]Congest!$A$1:$C$65536,2,FALSE)</f>
        <v>NORTHERN_CONS_POWER</v>
      </c>
      <c r="F560" s="6" t="str">
        <f>+VLOOKUP(D560,[1]Congest!$A$1:$C$65536,3,FALSE)</f>
        <v>WEST</v>
      </c>
      <c r="G560" s="5">
        <v>21</v>
      </c>
      <c r="I560" s="6">
        <v>-387</v>
      </c>
      <c r="L560" s="6">
        <f t="shared" si="19"/>
        <v>259.78000000000014</v>
      </c>
      <c r="M560" s="6">
        <f>+VLOOKUP($A560,[1]Congest!$A$1:$O$65536,10,FALSE)-+VLOOKUP($D560,[1]Congest!$A$1:$O$65536,10,FALSE)</f>
        <v>61.390000000000157</v>
      </c>
      <c r="N560" s="6">
        <f>+VLOOKUP($A560,[1]Congest!$A$1:$O$65536,11,FALSE)-+VLOOKUP($D560,[1]Congest!$A$1:$O$65536,11,FALSE)</f>
        <v>8.4500000000000171</v>
      </c>
      <c r="O560" s="6">
        <f>+VLOOKUP($A560,[1]Congest!$A$1:$O$65536,12,FALSE)-+VLOOKUP($D560,[1]Congest!$A$1:$O$65536,12,FALSE)</f>
        <v>72.999999999999829</v>
      </c>
      <c r="P560" s="6">
        <f>+VLOOKUP($A560,[1]Congest!$A$1:$O$65536,13,FALSE)-+VLOOKUP($D560,[1]Congest!$A$1:$O$65536,13,FALSE)</f>
        <v>45.450000000000102</v>
      </c>
      <c r="Q560" s="6">
        <f>+VLOOKUP($A560,[1]Congest!$A$1:$O$65536,14,FALSE)-+VLOOKUP($D560,[1]Congest!$A$1:$O$65536,14,FALSE)</f>
        <v>56.19</v>
      </c>
      <c r="R560" s="6">
        <f>+VLOOKUP($A560,[1]Congest!$A$1:$O$65536,15,FALSE)-+VLOOKUP($D560,[1]Congest!$A$1:$O$65536,15,FALSE)</f>
        <v>15.300000000000026</v>
      </c>
    </row>
    <row r="561" spans="1:18" x14ac:dyDescent="0.2">
      <c r="A561" s="5">
        <v>24008</v>
      </c>
      <c r="B561" s="6" t="str">
        <f>+VLOOKUP(A561,[1]Congest!$A$1:$C$65536,2,FALSE)</f>
        <v>NYISO_LBMP_REFERENCE</v>
      </c>
      <c r="C561" s="6" t="str">
        <f>+VLOOKUP(A561,[1]Congest!$A$1:$C$65536,3,FALSE)</f>
        <v>MHK VL</v>
      </c>
      <c r="D561" s="5">
        <v>23756</v>
      </c>
      <c r="E561" s="6" t="str">
        <f>+VLOOKUP(D561,[1]Congest!$A$1:$C$65536,2,FALSE)</f>
        <v>GILBOA___1</v>
      </c>
      <c r="F561" s="6" t="str">
        <f>+VLOOKUP(D561,[1]Congest!$A$1:$C$65536,3,FALSE)</f>
        <v>CAPITL</v>
      </c>
      <c r="G561" s="5">
        <v>19</v>
      </c>
      <c r="I561" s="6">
        <v>5256</v>
      </c>
      <c r="L561" s="6">
        <f t="shared" si="19"/>
        <v>9442.7700000000023</v>
      </c>
      <c r="M561" s="6">
        <f>+VLOOKUP($A561,[1]Congest!$A$1:$O$65536,10,FALSE)-+VLOOKUP($D561,[1]Congest!$A$1:$O$65536,10,FALSE)</f>
        <v>2208.7599999999998</v>
      </c>
      <c r="N561" s="6">
        <f>+VLOOKUP($A561,[1]Congest!$A$1:$O$65536,11,FALSE)-+VLOOKUP($D561,[1]Congest!$A$1:$O$65536,11,FALSE)</f>
        <v>604.85</v>
      </c>
      <c r="O561" s="6">
        <f>+VLOOKUP($A561,[1]Congest!$A$1:$O$65536,12,FALSE)-+VLOOKUP($D561,[1]Congest!$A$1:$O$65536,12,FALSE)</f>
        <v>2454.3100000000004</v>
      </c>
      <c r="P561" s="6">
        <f>+VLOOKUP($A561,[1]Congest!$A$1:$O$65536,13,FALSE)-+VLOOKUP($D561,[1]Congest!$A$1:$O$65536,13,FALSE)</f>
        <v>1526.6799999999998</v>
      </c>
      <c r="Q561" s="6">
        <f>+VLOOKUP($A561,[1]Congest!$A$1:$O$65536,14,FALSE)-+VLOOKUP($D561,[1]Congest!$A$1:$O$65536,14,FALSE)</f>
        <v>2106.1400000000003</v>
      </c>
      <c r="R561" s="6">
        <f>+VLOOKUP($A561,[1]Congest!$A$1:$O$65536,15,FALSE)-+VLOOKUP($D561,[1]Congest!$A$1:$O$65536,15,FALSE)</f>
        <v>542.03</v>
      </c>
    </row>
    <row r="562" spans="1:18" x14ac:dyDescent="0.2">
      <c r="A562" s="5">
        <v>24014</v>
      </c>
      <c r="B562" s="6" t="str">
        <f>+VLOOKUP(A562,[1]Congest!$A$1:$C$65536,2,FALSE)</f>
        <v>LONG_LAKE_PHOENIX</v>
      </c>
      <c r="C562" s="6" t="str">
        <f>+VLOOKUP(A562,[1]Congest!$A$1:$C$65536,3,FALSE)</f>
        <v>CENTRL</v>
      </c>
      <c r="D562" s="5">
        <v>23791</v>
      </c>
      <c r="E562" s="6" t="str">
        <f>+VLOOKUP(D562,[1]Congest!$A$1:$C$65536,2,FALSE)</f>
        <v>NEG WEST_LEA_LOCKPORT</v>
      </c>
      <c r="F562" s="6" t="str">
        <f>+VLOOKUP(D562,[1]Congest!$A$1:$C$65536,3,FALSE)</f>
        <v>WEST</v>
      </c>
      <c r="G562" s="5">
        <v>15</v>
      </c>
      <c r="I562" s="6">
        <v>232.03</v>
      </c>
      <c r="L562" s="6">
        <f t="shared" si="19"/>
        <v>657.14</v>
      </c>
      <c r="M562" s="6">
        <f>+VLOOKUP($A562,[1]Congest!$A$1:$O$65536,10,FALSE)-+VLOOKUP($D562,[1]Congest!$A$1:$O$65536,10,FALSE)</f>
        <v>149.91000000000003</v>
      </c>
      <c r="N562" s="6">
        <f>+VLOOKUP($A562,[1]Congest!$A$1:$O$65536,11,FALSE)-+VLOOKUP($D562,[1]Congest!$A$1:$O$65536,11,FALSE)</f>
        <v>32.13000000000001</v>
      </c>
      <c r="O562" s="6">
        <f>+VLOOKUP($A562,[1]Congest!$A$1:$O$65536,12,FALSE)-+VLOOKUP($D562,[1]Congest!$A$1:$O$65536,12,FALSE)</f>
        <v>186.43</v>
      </c>
      <c r="P562" s="6">
        <f>+VLOOKUP($A562,[1]Congest!$A$1:$O$65536,13,FALSE)-+VLOOKUP($D562,[1]Congest!$A$1:$O$65536,13,FALSE)</f>
        <v>99.959999999999951</v>
      </c>
      <c r="Q562" s="6">
        <f>+VLOOKUP($A562,[1]Congest!$A$1:$O$65536,14,FALSE)-+VLOOKUP($D562,[1]Congest!$A$1:$O$65536,14,FALSE)</f>
        <v>146.84</v>
      </c>
      <c r="R562" s="6">
        <f>+VLOOKUP($A562,[1]Congest!$A$1:$O$65536,15,FALSE)-+VLOOKUP($D562,[1]Congest!$A$1:$O$65536,15,FALSE)</f>
        <v>41.87</v>
      </c>
    </row>
    <row r="563" spans="1:18" x14ac:dyDescent="0.2">
      <c r="A563" s="5">
        <v>24014</v>
      </c>
      <c r="B563" s="6" t="str">
        <f>+VLOOKUP(A563,[1]Congest!$A$1:$C$65536,2,FALSE)</f>
        <v>LONG_LAKE_PHOENIX</v>
      </c>
      <c r="C563" s="6" t="str">
        <f>+VLOOKUP(A563,[1]Congest!$A$1:$C$65536,3,FALSE)</f>
        <v>CENTRL</v>
      </c>
      <c r="D563" s="5">
        <v>24024</v>
      </c>
      <c r="E563" s="6" t="str">
        <f>+VLOOKUP(D563,[1]Congest!$A$1:$C$65536,2,FALSE)</f>
        <v>SITHE___BATAVIA</v>
      </c>
      <c r="F563" s="6" t="str">
        <f>+VLOOKUP(D563,[1]Congest!$A$1:$C$65536,3,FALSE)</f>
        <v>GENESE</v>
      </c>
      <c r="G563" s="5">
        <v>15</v>
      </c>
      <c r="I563" s="6">
        <v>214.99</v>
      </c>
      <c r="L563" s="6">
        <f t="shared" si="19"/>
        <v>580.91000000000008</v>
      </c>
      <c r="M563" s="6">
        <f>+VLOOKUP($A563,[1]Congest!$A$1:$O$65536,10,FALSE)-+VLOOKUP($D563,[1]Congest!$A$1:$O$65536,10,FALSE)</f>
        <v>130.19000000000011</v>
      </c>
      <c r="N563" s="6">
        <f>+VLOOKUP($A563,[1]Congest!$A$1:$O$65536,11,FALSE)-+VLOOKUP($D563,[1]Congest!$A$1:$O$65536,11,FALSE)</f>
        <v>31.789999999999992</v>
      </c>
      <c r="O563" s="6">
        <f>+VLOOKUP($A563,[1]Congest!$A$1:$O$65536,12,FALSE)-+VLOOKUP($D563,[1]Congest!$A$1:$O$65536,12,FALSE)</f>
        <v>163.07000000000005</v>
      </c>
      <c r="P563" s="6">
        <f>+VLOOKUP($A563,[1]Congest!$A$1:$O$65536,13,FALSE)-+VLOOKUP($D563,[1]Congest!$A$1:$O$65536,13,FALSE)</f>
        <v>88.349999999999966</v>
      </c>
      <c r="Q563" s="6">
        <f>+VLOOKUP($A563,[1]Congest!$A$1:$O$65536,14,FALSE)-+VLOOKUP($D563,[1]Congest!$A$1:$O$65536,14,FALSE)</f>
        <v>130.34</v>
      </c>
      <c r="R563" s="6">
        <f>+VLOOKUP($A563,[1]Congest!$A$1:$O$65536,15,FALSE)-+VLOOKUP($D563,[1]Congest!$A$1:$O$65536,15,FALSE)</f>
        <v>37.169999999999995</v>
      </c>
    </row>
    <row r="564" spans="1:18" x14ac:dyDescent="0.2">
      <c r="A564" s="5">
        <v>24017</v>
      </c>
      <c r="B564" s="6" t="str">
        <f>+VLOOKUP(A564,[1]Congest!$A$1:$C$65536,2,FALSE)</f>
        <v>SYRACUSE___POWER</v>
      </c>
      <c r="C564" s="6" t="str">
        <f>+VLOOKUP(A564,[1]Congest!$A$1:$C$65536,3,FALSE)</f>
        <v>CENTRL</v>
      </c>
      <c r="D564" s="5">
        <v>23760</v>
      </c>
      <c r="E564" s="6" t="str">
        <f>+VLOOKUP(D564,[1]Congest!$A$1:$C$65536,2,FALSE)</f>
        <v>NIAGARA____</v>
      </c>
      <c r="F564" s="6" t="str">
        <f>+VLOOKUP(D564,[1]Congest!$A$1:$C$65536,3,FALSE)</f>
        <v>WEST</v>
      </c>
      <c r="G564" s="5">
        <v>15</v>
      </c>
      <c r="I564" s="6">
        <v>163.19</v>
      </c>
      <c r="L564" s="6">
        <f t="shared" si="19"/>
        <v>478.11</v>
      </c>
      <c r="M564" s="6">
        <f>+VLOOKUP($A564,[1]Congest!$A$1:$O$65536,10,FALSE)-+VLOOKUP($D564,[1]Congest!$A$1:$O$65536,10,FALSE)</f>
        <v>109.03999999999999</v>
      </c>
      <c r="N564" s="6">
        <f>+VLOOKUP($A564,[1]Congest!$A$1:$O$65536,11,FALSE)-+VLOOKUP($D564,[1]Congest!$A$1:$O$65536,11,FALSE)</f>
        <v>22.829999999999984</v>
      </c>
      <c r="O564" s="6">
        <f>+VLOOKUP($A564,[1]Congest!$A$1:$O$65536,12,FALSE)-+VLOOKUP($D564,[1]Congest!$A$1:$O$65536,12,FALSE)</f>
        <v>133.25000000000009</v>
      </c>
      <c r="P564" s="6">
        <f>+VLOOKUP($A564,[1]Congest!$A$1:$O$65536,13,FALSE)-+VLOOKUP($D564,[1]Congest!$A$1:$O$65536,13,FALSE)</f>
        <v>74.509999999999991</v>
      </c>
      <c r="Q564" s="6">
        <f>+VLOOKUP($A564,[1]Congest!$A$1:$O$65536,14,FALSE)-+VLOOKUP($D564,[1]Congest!$A$1:$O$65536,14,FALSE)</f>
        <v>110.93999999999997</v>
      </c>
      <c r="R564" s="6">
        <f>+VLOOKUP($A564,[1]Congest!$A$1:$O$65536,15,FALSE)-+VLOOKUP($D564,[1]Congest!$A$1:$O$65536,15,FALSE)</f>
        <v>27.539999999999985</v>
      </c>
    </row>
    <row r="565" spans="1:18" x14ac:dyDescent="0.2">
      <c r="A565" s="5">
        <v>24024</v>
      </c>
      <c r="B565" s="6" t="str">
        <f>+VLOOKUP(A565,[1]Congest!$A$1:$C$65536,2,FALSE)</f>
        <v>SITHE___BATAVIA</v>
      </c>
      <c r="C565" s="6" t="str">
        <f>+VLOOKUP(A565,[1]Congest!$A$1:$C$65536,3,FALSE)</f>
        <v>GENESE</v>
      </c>
      <c r="D565" s="5">
        <v>23811</v>
      </c>
      <c r="E565" s="6" t="str">
        <f>+VLOOKUP(D565,[1]Congest!$A$1:$C$65536,2,FALSE)</f>
        <v>NEG WEST___LANCASTR</v>
      </c>
      <c r="F565" s="6" t="str">
        <f>+VLOOKUP(D565,[1]Congest!$A$1:$C$65536,3,FALSE)</f>
        <v>WEST</v>
      </c>
      <c r="G565" s="5">
        <v>15</v>
      </c>
      <c r="I565" s="6">
        <v>67.23</v>
      </c>
      <c r="L565" s="6">
        <f t="shared" si="19"/>
        <v>373.75</v>
      </c>
      <c r="M565" s="6">
        <f>+VLOOKUP($A565,[1]Congest!$A$1:$O$65536,10,FALSE)-+VLOOKUP($D565,[1]Congest!$A$1:$O$65536,10,FALSE)</f>
        <v>90.489999999999952</v>
      </c>
      <c r="N565" s="6">
        <f>+VLOOKUP($A565,[1]Congest!$A$1:$O$65536,11,FALSE)-+VLOOKUP($D565,[1]Congest!$A$1:$O$65536,11,FALSE)</f>
        <v>9.2200000000000273</v>
      </c>
      <c r="O565" s="6">
        <f>+VLOOKUP($A565,[1]Congest!$A$1:$O$65536,12,FALSE)-+VLOOKUP($D565,[1]Congest!$A$1:$O$65536,12,FALSE)</f>
        <v>108.77999999999992</v>
      </c>
      <c r="P565" s="6">
        <f>+VLOOKUP($A565,[1]Congest!$A$1:$O$65536,13,FALSE)-+VLOOKUP($D565,[1]Congest!$A$1:$O$65536,13,FALSE)</f>
        <v>61.390000000000072</v>
      </c>
      <c r="Q565" s="6">
        <f>+VLOOKUP($A565,[1]Congest!$A$1:$O$65536,14,FALSE)-+VLOOKUP($D565,[1]Congest!$A$1:$O$65536,14,FALSE)</f>
        <v>82.25</v>
      </c>
      <c r="R565" s="6">
        <f>+VLOOKUP($A565,[1]Congest!$A$1:$O$65536,15,FALSE)-+VLOOKUP($D565,[1]Congest!$A$1:$O$65536,15,FALSE)</f>
        <v>21.61999999999999</v>
      </c>
    </row>
    <row r="566" spans="1:18" x14ac:dyDescent="0.2">
      <c r="A566" s="5">
        <v>24039</v>
      </c>
      <c r="B566" s="6" t="str">
        <f>+VLOOKUP(A566,[1]Congest!$A$1:$C$65536,2,FALSE)</f>
        <v>GARDENVILLE___LBMP</v>
      </c>
      <c r="C566" s="6" t="str">
        <f>+VLOOKUP(A566,[1]Congest!$A$1:$C$65536,3,FALSE)</f>
        <v>WEST</v>
      </c>
      <c r="D566" s="5">
        <v>23901</v>
      </c>
      <c r="E566" s="6" t="str">
        <f>+VLOOKUP(D566,[1]Congest!$A$1:$C$65536,2,FALSE)</f>
        <v>NORTHERN_CONS_POWER</v>
      </c>
      <c r="F566" s="6" t="str">
        <f>+VLOOKUP(D566,[1]Congest!$A$1:$C$65536,3,FALSE)</f>
        <v>WEST</v>
      </c>
      <c r="G566" s="5">
        <v>15</v>
      </c>
      <c r="I566" s="6">
        <v>77.61</v>
      </c>
      <c r="L566" s="6">
        <f t="shared" si="19"/>
        <v>361.89</v>
      </c>
      <c r="M566" s="6">
        <f>+VLOOKUP($A566,[1]Congest!$A$1:$O$65536,10,FALSE)-+VLOOKUP($D566,[1]Congest!$A$1:$O$65536,10,FALSE)</f>
        <v>87.600000000000193</v>
      </c>
      <c r="N566" s="6">
        <f>+VLOOKUP($A566,[1]Congest!$A$1:$O$65536,11,FALSE)-+VLOOKUP($D566,[1]Congest!$A$1:$O$65536,11,FALSE)</f>
        <v>11.340000000000003</v>
      </c>
      <c r="O566" s="6">
        <f>+VLOOKUP($A566,[1]Congest!$A$1:$O$65536,12,FALSE)-+VLOOKUP($D566,[1]Congest!$A$1:$O$65536,12,FALSE)</f>
        <v>105.38999999999976</v>
      </c>
      <c r="P566" s="6">
        <f>+VLOOKUP($A566,[1]Congest!$A$1:$O$65536,13,FALSE)-+VLOOKUP($D566,[1]Congest!$A$1:$O$65536,13,FALSE)</f>
        <v>61.210000000000093</v>
      </c>
      <c r="Q566" s="6">
        <f>+VLOOKUP($A566,[1]Congest!$A$1:$O$65536,14,FALSE)-+VLOOKUP($D566,[1]Congest!$A$1:$O$65536,14,FALSE)</f>
        <v>75.919999999999902</v>
      </c>
      <c r="R566" s="6">
        <f>+VLOOKUP($A566,[1]Congest!$A$1:$O$65536,15,FALSE)-+VLOOKUP($D566,[1]Congest!$A$1:$O$65536,15,FALSE)</f>
        <v>20.430000000000007</v>
      </c>
    </row>
    <row r="567" spans="1:18" x14ac:dyDescent="0.2">
      <c r="A567" s="5">
        <v>24046</v>
      </c>
      <c r="B567" s="6" t="str">
        <f>+VLOOKUP(A567,[1]Congest!$A$1:$C$65536,2,FALSE)</f>
        <v>OAK ORCHARD___HYD</v>
      </c>
      <c r="C567" s="6" t="str">
        <f>+VLOOKUP(A567,[1]Congest!$A$1:$C$65536,3,FALSE)</f>
        <v>WEST</v>
      </c>
      <c r="D567" s="5">
        <v>23811</v>
      </c>
      <c r="E567" s="6" t="str">
        <f>+VLOOKUP(D567,[1]Congest!$A$1:$C$65536,2,FALSE)</f>
        <v>NEG WEST___LANCASTR</v>
      </c>
      <c r="F567" s="6" t="str">
        <f>+VLOOKUP(D567,[1]Congest!$A$1:$C$65536,3,FALSE)</f>
        <v>WEST</v>
      </c>
      <c r="G567" s="5">
        <v>15</v>
      </c>
      <c r="I567" s="6">
        <v>142.09</v>
      </c>
      <c r="L567" s="6">
        <f t="shared" si="19"/>
        <v>534.87</v>
      </c>
      <c r="M567" s="6">
        <f>+VLOOKUP($A567,[1]Congest!$A$1:$O$65536,10,FALSE)-+VLOOKUP($D567,[1]Congest!$A$1:$O$65536,10,FALSE)</f>
        <v>126.69999999999999</v>
      </c>
      <c r="N567" s="6">
        <f>+VLOOKUP($A567,[1]Congest!$A$1:$O$65536,11,FALSE)-+VLOOKUP($D567,[1]Congest!$A$1:$O$65536,11,FALSE)</f>
        <v>14.700000000000017</v>
      </c>
      <c r="O567" s="6">
        <f>+VLOOKUP($A567,[1]Congest!$A$1:$O$65536,12,FALSE)-+VLOOKUP($D567,[1]Congest!$A$1:$O$65536,12,FALSE)</f>
        <v>156.53999999999991</v>
      </c>
      <c r="P567" s="6">
        <f>+VLOOKUP($A567,[1]Congest!$A$1:$O$65536,13,FALSE)-+VLOOKUP($D567,[1]Congest!$A$1:$O$65536,13,FALSE)</f>
        <v>90.960000000000093</v>
      </c>
      <c r="Q567" s="6">
        <f>+VLOOKUP($A567,[1]Congest!$A$1:$O$65536,14,FALSE)-+VLOOKUP($D567,[1]Congest!$A$1:$O$65536,14,FALSE)</f>
        <v>115.19999999999999</v>
      </c>
      <c r="R567" s="6">
        <f>+VLOOKUP($A567,[1]Congest!$A$1:$O$65536,15,FALSE)-+VLOOKUP($D567,[1]Congest!$A$1:$O$65536,15,FALSE)</f>
        <v>30.769999999999989</v>
      </c>
    </row>
    <row r="568" spans="1:18" x14ac:dyDescent="0.2">
      <c r="A568" s="5">
        <v>24048</v>
      </c>
      <c r="B568" s="6" t="str">
        <f>+VLOOKUP(A568,[1]Congest!$A$1:$C$65536,2,FALSE)</f>
        <v>BEAVER RIVER___HYD</v>
      </c>
      <c r="C568" s="6" t="str">
        <f>+VLOOKUP(A568,[1]Congest!$A$1:$C$65536,3,FALSE)</f>
        <v>MHK VL</v>
      </c>
      <c r="D568" s="5">
        <v>23781</v>
      </c>
      <c r="E568" s="6" t="str">
        <f>+VLOOKUP(D568,[1]Congest!$A$1:$C$65536,2,FALSE)</f>
        <v>INDECK___YERKES</v>
      </c>
      <c r="F568" s="6" t="str">
        <f>+VLOOKUP(D568,[1]Congest!$A$1:$C$65536,3,FALSE)</f>
        <v>WEST</v>
      </c>
      <c r="G568" s="5">
        <v>15</v>
      </c>
      <c r="I568" s="6">
        <v>564.67999999999995</v>
      </c>
      <c r="L568" s="6">
        <f t="shared" si="19"/>
        <v>1416.27</v>
      </c>
      <c r="M568" s="6">
        <f>+VLOOKUP($A568,[1]Congest!$A$1:$O$65536,10,FALSE)-+VLOOKUP($D568,[1]Congest!$A$1:$O$65536,10,FALSE)</f>
        <v>325.14000000000004</v>
      </c>
      <c r="N568" s="6">
        <f>+VLOOKUP($A568,[1]Congest!$A$1:$O$65536,11,FALSE)-+VLOOKUP($D568,[1]Congest!$A$1:$O$65536,11,FALSE)</f>
        <v>96.720000000000027</v>
      </c>
      <c r="O568" s="6">
        <f>+VLOOKUP($A568,[1]Congest!$A$1:$O$65536,12,FALSE)-+VLOOKUP($D568,[1]Congest!$A$1:$O$65536,12,FALSE)</f>
        <v>383.69999999999993</v>
      </c>
      <c r="P568" s="6">
        <f>+VLOOKUP($A568,[1]Congest!$A$1:$O$65536,13,FALSE)-+VLOOKUP($D568,[1]Congest!$A$1:$O$65536,13,FALSE)</f>
        <v>232.64000000000004</v>
      </c>
      <c r="Q568" s="6">
        <f>+VLOOKUP($A568,[1]Congest!$A$1:$O$65536,14,FALSE)-+VLOOKUP($D568,[1]Congest!$A$1:$O$65536,14,FALSE)</f>
        <v>292.11999999999995</v>
      </c>
      <c r="R568" s="6">
        <f>+VLOOKUP($A568,[1]Congest!$A$1:$O$65536,15,FALSE)-+VLOOKUP($D568,[1]Congest!$A$1:$O$65536,15,FALSE)</f>
        <v>85.95</v>
      </c>
    </row>
    <row r="569" spans="1:18" x14ac:dyDescent="0.2">
      <c r="A569" s="5">
        <v>24049</v>
      </c>
      <c r="B569" s="6" t="str">
        <f>+VLOOKUP(A569,[1]Congest!$A$1:$C$65536,2,FALSE)</f>
        <v>WEST CANADA___HYD</v>
      </c>
      <c r="C569" s="6" t="str">
        <f>+VLOOKUP(A569,[1]Congest!$A$1:$C$65536,3,FALSE)</f>
        <v>MHK VL</v>
      </c>
      <c r="D569" s="5">
        <v>23646</v>
      </c>
      <c r="E569" s="6" t="str">
        <f>+VLOOKUP(D569,[1]Congest!$A$1:$C$65536,2,FALSE)</f>
        <v>RANKINE____</v>
      </c>
      <c r="F569" s="6" t="str">
        <f>+VLOOKUP(D569,[1]Congest!$A$1:$C$65536,3,FALSE)</f>
        <v>WEST</v>
      </c>
      <c r="G569" s="5">
        <v>10</v>
      </c>
      <c r="I569" s="6">
        <v>859</v>
      </c>
      <c r="L569" s="6">
        <f t="shared" si="19"/>
        <v>1790.44</v>
      </c>
      <c r="M569" s="6">
        <f>+VLOOKUP($A569,[1]Congest!$A$1:$O$65536,10,FALSE)-+VLOOKUP($D569,[1]Congest!$A$1:$O$65536,10,FALSE)</f>
        <v>421.46999999999997</v>
      </c>
      <c r="N569" s="6">
        <f>+VLOOKUP($A569,[1]Congest!$A$1:$O$65536,11,FALSE)-+VLOOKUP($D569,[1]Congest!$A$1:$O$65536,11,FALSE)</f>
        <v>138.65</v>
      </c>
      <c r="O569" s="6">
        <f>+VLOOKUP($A569,[1]Congest!$A$1:$O$65536,12,FALSE)-+VLOOKUP($D569,[1]Congest!$A$1:$O$65536,12,FALSE)</f>
        <v>480.3900000000001</v>
      </c>
      <c r="P569" s="6">
        <f>+VLOOKUP($A569,[1]Congest!$A$1:$O$65536,13,FALSE)-+VLOOKUP($D569,[1]Congest!$A$1:$O$65536,13,FALSE)</f>
        <v>293.27999999999997</v>
      </c>
      <c r="Q569" s="6">
        <f>+VLOOKUP($A569,[1]Congest!$A$1:$O$65536,14,FALSE)-+VLOOKUP($D569,[1]Congest!$A$1:$O$65536,14,FALSE)</f>
        <v>368.53</v>
      </c>
      <c r="R569" s="6">
        <f>+VLOOKUP($A569,[1]Congest!$A$1:$O$65536,15,FALSE)-+VLOOKUP($D569,[1]Congest!$A$1:$O$65536,15,FALSE)</f>
        <v>88.11999999999999</v>
      </c>
    </row>
    <row r="570" spans="1:18" x14ac:dyDescent="0.2">
      <c r="A570" s="5">
        <v>24049</v>
      </c>
      <c r="B570" s="6" t="str">
        <f>+VLOOKUP(A570,[1]Congest!$A$1:$C$65536,2,FALSE)</f>
        <v>WEST CANADA___HYD</v>
      </c>
      <c r="C570" s="6" t="str">
        <f>+VLOOKUP(A570,[1]Congest!$A$1:$C$65536,3,FALSE)</f>
        <v>MHK VL</v>
      </c>
      <c r="D570" s="5">
        <v>23779</v>
      </c>
      <c r="E570" s="6" t="str">
        <f>+VLOOKUP(D570,[1]Congest!$A$1:$C$65536,2,FALSE)</f>
        <v>BETHLEHEM___STEEL</v>
      </c>
      <c r="F570" s="6" t="str">
        <f>+VLOOKUP(D570,[1]Congest!$A$1:$C$65536,3,FALSE)</f>
        <v>WEST</v>
      </c>
      <c r="G570" s="5">
        <v>15</v>
      </c>
      <c r="I570" s="6">
        <v>818.35</v>
      </c>
      <c r="L570" s="6">
        <f t="shared" si="19"/>
        <v>1790.8600000000001</v>
      </c>
      <c r="M570" s="6">
        <f>+VLOOKUP($A570,[1]Congest!$A$1:$O$65536,10,FALSE)-+VLOOKUP($D570,[1]Congest!$A$1:$O$65536,10,FALSE)</f>
        <v>421.46999999999997</v>
      </c>
      <c r="N570" s="6">
        <f>+VLOOKUP($A570,[1]Congest!$A$1:$O$65536,11,FALSE)-+VLOOKUP($D570,[1]Congest!$A$1:$O$65536,11,FALSE)</f>
        <v>138.65</v>
      </c>
      <c r="O570" s="6">
        <f>+VLOOKUP($A570,[1]Congest!$A$1:$O$65536,12,FALSE)-+VLOOKUP($D570,[1]Congest!$A$1:$O$65536,12,FALSE)</f>
        <v>480.3900000000001</v>
      </c>
      <c r="P570" s="6">
        <f>+VLOOKUP($A570,[1]Congest!$A$1:$O$65536,13,FALSE)-+VLOOKUP($D570,[1]Congest!$A$1:$O$65536,13,FALSE)</f>
        <v>293.27999999999997</v>
      </c>
      <c r="Q570" s="6">
        <f>+VLOOKUP($A570,[1]Congest!$A$1:$O$65536,14,FALSE)-+VLOOKUP($D570,[1]Congest!$A$1:$O$65536,14,FALSE)</f>
        <v>368.95</v>
      </c>
      <c r="R570" s="6">
        <f>+VLOOKUP($A570,[1]Congest!$A$1:$O$65536,15,FALSE)-+VLOOKUP($D570,[1]Congest!$A$1:$O$65536,15,FALSE)</f>
        <v>88.11999999999999</v>
      </c>
    </row>
    <row r="571" spans="1:18" x14ac:dyDescent="0.2">
      <c r="A571" s="5">
        <v>24049</v>
      </c>
      <c r="B571" s="6" t="str">
        <f>+VLOOKUP(A571,[1]Congest!$A$1:$C$65536,2,FALSE)</f>
        <v>WEST CANADA___HYD</v>
      </c>
      <c r="C571" s="6" t="str">
        <f>+VLOOKUP(A571,[1]Congest!$A$1:$C$65536,3,FALSE)</f>
        <v>MHK VL</v>
      </c>
      <c r="D571" s="5">
        <v>23807</v>
      </c>
      <c r="E571" s="6" t="str">
        <f>+VLOOKUP(D571,[1]Congest!$A$1:$C$65536,2,FALSE)</f>
        <v>DOGLEVILLE___HYD</v>
      </c>
      <c r="F571" s="6" t="str">
        <f>+VLOOKUP(D571,[1]Congest!$A$1:$C$65536,3,FALSE)</f>
        <v>CAPITL</v>
      </c>
      <c r="G571" s="5">
        <v>20</v>
      </c>
      <c r="I571" s="6">
        <v>4</v>
      </c>
      <c r="L571" s="6">
        <f t="shared" si="19"/>
        <v>0</v>
      </c>
      <c r="M571" s="6">
        <f>+VLOOKUP($A571,[1]Congest!$A$1:$O$65536,10,FALSE)-+VLOOKUP($D571,[1]Congest!$A$1:$O$65536,10,FALSE)</f>
        <v>0</v>
      </c>
      <c r="N571" s="6">
        <f>+VLOOKUP($A571,[1]Congest!$A$1:$O$65536,11,FALSE)-+VLOOKUP($D571,[1]Congest!$A$1:$O$65536,11,FALSE)</f>
        <v>0</v>
      </c>
      <c r="O571" s="6">
        <f>+VLOOKUP($A571,[1]Congest!$A$1:$O$65536,12,FALSE)-+VLOOKUP($D571,[1]Congest!$A$1:$O$65536,12,FALSE)</f>
        <v>0</v>
      </c>
      <c r="P571" s="6">
        <f>+VLOOKUP($A571,[1]Congest!$A$1:$O$65536,13,FALSE)-+VLOOKUP($D571,[1]Congest!$A$1:$O$65536,13,FALSE)</f>
        <v>0</v>
      </c>
      <c r="Q571" s="6">
        <f>+VLOOKUP($A571,[1]Congest!$A$1:$O$65536,14,FALSE)-+VLOOKUP($D571,[1]Congest!$A$1:$O$65536,14,FALSE)</f>
        <v>0</v>
      </c>
      <c r="R571" s="6">
        <f>+VLOOKUP($A571,[1]Congest!$A$1:$O$65536,15,FALSE)-+VLOOKUP($D571,[1]Congest!$A$1:$O$65536,15,FALSE)</f>
        <v>0</v>
      </c>
    </row>
    <row r="572" spans="1:18" x14ac:dyDescent="0.2">
      <c r="A572" s="5">
        <v>24245</v>
      </c>
      <c r="B572" s="6" t="str">
        <f>+VLOOKUP(A572,[1]Congest!$A$1:$C$65536,2,FALSE)</f>
        <v>RAVENSWOOD_GT2_2</v>
      </c>
      <c r="C572" s="6" t="str">
        <f>+VLOOKUP(A572,[1]Congest!$A$1:$C$65536,3,FALSE)</f>
        <v>N.Y.C.</v>
      </c>
      <c r="D572" s="5">
        <v>24257</v>
      </c>
      <c r="E572" s="6" t="str">
        <f>+VLOOKUP(D572,[1]Congest!$A$1:$C$65536,2,FALSE)</f>
        <v>RAVENSWOOD_GT_9</v>
      </c>
      <c r="F572" s="6" t="str">
        <f>+VLOOKUP(D572,[1]Congest!$A$1:$C$65536,3,FALSE)</f>
        <v>N.Y.C.</v>
      </c>
      <c r="G572" s="5">
        <v>1</v>
      </c>
      <c r="I572" s="6">
        <v>-876</v>
      </c>
      <c r="L572" s="6">
        <f t="shared" si="19"/>
        <v>0</v>
      </c>
      <c r="M572" s="6">
        <f>+VLOOKUP($A572,[1]Congest!$A$1:$O$65536,10,FALSE)-+VLOOKUP($D572,[1]Congest!$A$1:$O$65536,10,FALSE)</f>
        <v>0</v>
      </c>
      <c r="N572" s="6">
        <f>+VLOOKUP($A572,[1]Congest!$A$1:$O$65536,11,FALSE)-+VLOOKUP($D572,[1]Congest!$A$1:$O$65536,11,FALSE)</f>
        <v>0</v>
      </c>
      <c r="O572" s="6">
        <f>+VLOOKUP($A572,[1]Congest!$A$1:$O$65536,12,FALSE)-+VLOOKUP($D572,[1]Congest!$A$1:$O$65536,12,FALSE)</f>
        <v>0</v>
      </c>
      <c r="P572" s="6">
        <f>+VLOOKUP($A572,[1]Congest!$A$1:$O$65536,13,FALSE)-+VLOOKUP($D572,[1]Congest!$A$1:$O$65536,13,FALSE)</f>
        <v>0</v>
      </c>
      <c r="Q572" s="6">
        <f>+VLOOKUP($A572,[1]Congest!$A$1:$O$65536,14,FALSE)-+VLOOKUP($D572,[1]Congest!$A$1:$O$65536,14,FALSE)</f>
        <v>0</v>
      </c>
      <c r="R572" s="6">
        <f>+VLOOKUP($A572,[1]Congest!$A$1:$O$65536,15,FALSE)-+VLOOKUP($D572,[1]Congest!$A$1:$O$65536,15,FALSE)</f>
        <v>0</v>
      </c>
    </row>
    <row r="573" spans="1:18" x14ac:dyDescent="0.2">
      <c r="A573" s="5">
        <v>24249</v>
      </c>
      <c r="B573" s="6" t="str">
        <f>+VLOOKUP(A573,[1]Congest!$A$1:$C$65536,2,FALSE)</f>
        <v>RAVENSWOOD_GT3_2</v>
      </c>
      <c r="C573" s="6" t="str">
        <f>+VLOOKUP(A573,[1]Congest!$A$1:$C$65536,3,FALSE)</f>
        <v>N.Y.C.</v>
      </c>
      <c r="D573" s="5">
        <v>23519</v>
      </c>
      <c r="E573" s="6" t="str">
        <f>+VLOOKUP(D573,[1]Congest!$A$1:$C$65536,2,FALSE)</f>
        <v>POLETTI____</v>
      </c>
      <c r="F573" s="6" t="str">
        <f>+VLOOKUP(D573,[1]Congest!$A$1:$C$65536,3,FALSE)</f>
        <v>N.Y.C.</v>
      </c>
      <c r="G573" s="5">
        <v>50</v>
      </c>
      <c r="I573" s="6">
        <v>-828.31</v>
      </c>
      <c r="L573" s="6">
        <f t="shared" si="19"/>
        <v>2285.869999999999</v>
      </c>
      <c r="M573" s="6">
        <f>+VLOOKUP($A573,[1]Congest!$A$1:$O$65536,10,FALSE)-+VLOOKUP($D573,[1]Congest!$A$1:$O$65536,10,FALSE)</f>
        <v>3.7900000000004184</v>
      </c>
      <c r="N573" s="6">
        <f>+VLOOKUP($A573,[1]Congest!$A$1:$O$65536,11,FALSE)-+VLOOKUP($D573,[1]Congest!$A$1:$O$65536,11,FALSE)</f>
        <v>60.700000000000045</v>
      </c>
      <c r="O573" s="6">
        <f>+VLOOKUP($A573,[1]Congest!$A$1:$O$65536,12,FALSE)-+VLOOKUP($D573,[1]Congest!$A$1:$O$65536,12,FALSE)</f>
        <v>1289.5700000000002</v>
      </c>
      <c r="P573" s="6">
        <f>+VLOOKUP($A573,[1]Congest!$A$1:$O$65536,13,FALSE)-+VLOOKUP($D573,[1]Congest!$A$1:$O$65536,13,FALSE)</f>
        <v>-76.920000000000073</v>
      </c>
      <c r="Q573" s="6">
        <f>+VLOOKUP($A573,[1]Congest!$A$1:$O$65536,14,FALSE)-+VLOOKUP($D573,[1]Congest!$A$1:$O$65536,14,FALSE)</f>
        <v>85.699999999997999</v>
      </c>
      <c r="R573" s="6">
        <f>+VLOOKUP($A573,[1]Congest!$A$1:$O$65536,15,FALSE)-+VLOOKUP($D573,[1]Congest!$A$1:$O$65536,15,FALSE)</f>
        <v>923.03000000000065</v>
      </c>
    </row>
    <row r="574" spans="1:18" x14ac:dyDescent="0.2">
      <c r="A574" s="5">
        <v>24260</v>
      </c>
      <c r="B574" s="6" t="str">
        <f>+VLOOKUP(A574,[1]Congest!$A$1:$C$65536,2,FALSE)</f>
        <v>74TH STREET_GT_1</v>
      </c>
      <c r="C574" s="6" t="str">
        <f>+VLOOKUP(A574,[1]Congest!$A$1:$C$65536,3,FALSE)</f>
        <v>N.Y.C.</v>
      </c>
      <c r="D574" s="5">
        <v>23519</v>
      </c>
      <c r="E574" s="6" t="str">
        <f>+VLOOKUP(D574,[1]Congest!$A$1:$C$65536,2,FALSE)</f>
        <v>POLETTI____</v>
      </c>
      <c r="F574" s="6" t="str">
        <f>+VLOOKUP(D574,[1]Congest!$A$1:$C$65536,3,FALSE)</f>
        <v>N.Y.C.</v>
      </c>
      <c r="G574" s="5">
        <v>10</v>
      </c>
      <c r="I574" s="6">
        <v>-828.31</v>
      </c>
      <c r="L574" s="6">
        <f t="shared" si="19"/>
        <v>1260.7600000000023</v>
      </c>
      <c r="M574" s="6">
        <f>+VLOOKUP($A574,[1]Congest!$A$1:$O$65536,10,FALSE)-+VLOOKUP($D574,[1]Congest!$A$1:$O$65536,10,FALSE)</f>
        <v>3.7900000000004184</v>
      </c>
      <c r="N574" s="6">
        <f>+VLOOKUP($A574,[1]Congest!$A$1:$O$65536,11,FALSE)-+VLOOKUP($D574,[1]Congest!$A$1:$O$65536,11,FALSE)</f>
        <v>60.700000000000045</v>
      </c>
      <c r="O574" s="6">
        <f>+VLOOKUP($A574,[1]Congest!$A$1:$O$65536,12,FALSE)-+VLOOKUP($D574,[1]Congest!$A$1:$O$65536,12,FALSE)</f>
        <v>-0.6500000000005457</v>
      </c>
      <c r="P574" s="6">
        <f>+VLOOKUP($A574,[1]Congest!$A$1:$O$65536,13,FALSE)-+VLOOKUP($D574,[1]Congest!$A$1:$O$65536,13,FALSE)</f>
        <v>-0.48000000000001819</v>
      </c>
      <c r="Q574" s="6">
        <f>+VLOOKUP($A574,[1]Congest!$A$1:$O$65536,14,FALSE)-+VLOOKUP($D574,[1]Congest!$A$1:$O$65536,14,FALSE)</f>
        <v>1.7800000000006548</v>
      </c>
      <c r="R574" s="6">
        <f>+VLOOKUP($A574,[1]Congest!$A$1:$O$65536,15,FALSE)-+VLOOKUP($D574,[1]Congest!$A$1:$O$65536,15,FALSE)</f>
        <v>1195.6200000000017</v>
      </c>
    </row>
    <row r="575" spans="1:18" x14ac:dyDescent="0.2">
      <c r="A575" s="5">
        <v>24260</v>
      </c>
      <c r="B575" s="6" t="str">
        <f>+VLOOKUP(A575,[1]Congest!$A$1:$C$65536,2,FALSE)</f>
        <v>74TH STREET_GT_1</v>
      </c>
      <c r="C575" s="6" t="str">
        <f>+VLOOKUP(A575,[1]Congest!$A$1:$C$65536,3,FALSE)</f>
        <v>N.Y.C.</v>
      </c>
      <c r="D575" s="5">
        <v>23620</v>
      </c>
      <c r="E575" s="6" t="str">
        <f>+VLOOKUP(D575,[1]Congest!$A$1:$C$65536,2,FALSE)</f>
        <v>HUDAV+59+74_TH_GRP</v>
      </c>
      <c r="F575" s="6" t="str">
        <f>+VLOOKUP(D575,[1]Congest!$A$1:$C$65536,3,FALSE)</f>
        <v>N.Y.C.</v>
      </c>
      <c r="G575" s="5">
        <v>25</v>
      </c>
      <c r="I575" s="6">
        <v>-785.75</v>
      </c>
      <c r="L575" s="6">
        <f t="shared" si="19"/>
        <v>0</v>
      </c>
      <c r="M575" s="6">
        <f>+VLOOKUP($A575,[1]Congest!$A$1:$O$65536,10,FALSE)-+VLOOKUP($D575,[1]Congest!$A$1:$O$65536,10,FALSE)</f>
        <v>0</v>
      </c>
      <c r="N575" s="6">
        <f>+VLOOKUP($A575,[1]Congest!$A$1:$O$65536,11,FALSE)-+VLOOKUP($D575,[1]Congest!$A$1:$O$65536,11,FALSE)</f>
        <v>0</v>
      </c>
      <c r="O575" s="6">
        <f>+VLOOKUP($A575,[1]Congest!$A$1:$O$65536,12,FALSE)-+VLOOKUP($D575,[1]Congest!$A$1:$O$65536,12,FALSE)</f>
        <v>0</v>
      </c>
      <c r="P575" s="6">
        <f>+VLOOKUP($A575,[1]Congest!$A$1:$O$65536,13,FALSE)-+VLOOKUP($D575,[1]Congest!$A$1:$O$65536,13,FALSE)</f>
        <v>0</v>
      </c>
      <c r="Q575" s="6">
        <f>+VLOOKUP($A575,[1]Congest!$A$1:$O$65536,14,FALSE)-+VLOOKUP($D575,[1]Congest!$A$1:$O$65536,14,FALSE)</f>
        <v>0</v>
      </c>
      <c r="R575" s="6">
        <f>+VLOOKUP($A575,[1]Congest!$A$1:$O$65536,15,FALSE)-+VLOOKUP($D575,[1]Congest!$A$1:$O$65536,15,FALSE)</f>
        <v>0</v>
      </c>
    </row>
    <row r="576" spans="1:18" x14ac:dyDescent="0.2">
      <c r="A576" s="5">
        <v>61752</v>
      </c>
      <c r="B576" s="6" t="str">
        <f>+VLOOKUP(A576,[1]Congest!$A$1:$C$65536,2,FALSE)</f>
        <v>WEST</v>
      </c>
      <c r="C576" s="6" t="str">
        <f>+VLOOKUP(A576,[1]Congest!$A$1:$C$65536,3,FALSE)</f>
        <v>WEST</v>
      </c>
      <c r="D576" s="5">
        <v>23811</v>
      </c>
      <c r="E576" s="6" t="str">
        <f>+VLOOKUP(D576,[1]Congest!$A$1:$C$65536,2,FALSE)</f>
        <v>NEG WEST___LANCASTR</v>
      </c>
      <c r="F576" s="6" t="str">
        <f>+VLOOKUP(D576,[1]Congest!$A$1:$C$65536,3,FALSE)</f>
        <v>WEST</v>
      </c>
      <c r="G576" s="5">
        <v>20</v>
      </c>
      <c r="I576" s="6">
        <v>-59.12</v>
      </c>
      <c r="L576" s="6">
        <f t="shared" si="19"/>
        <v>206.13999999999993</v>
      </c>
      <c r="M576" s="6">
        <f>+VLOOKUP($A576,[1]Congest!$A$1:$O$65536,10,FALSE)-+VLOOKUP($D576,[1]Congest!$A$1:$O$65536,10,FALSE)</f>
        <v>48.909999999999968</v>
      </c>
      <c r="N576" s="6">
        <f>+VLOOKUP($A576,[1]Congest!$A$1:$O$65536,11,FALSE)-+VLOOKUP($D576,[1]Congest!$A$1:$O$65536,11,FALSE)</f>
        <v>6.0999999999999943</v>
      </c>
      <c r="O576" s="6">
        <f>+VLOOKUP($A576,[1]Congest!$A$1:$O$65536,12,FALSE)-+VLOOKUP($D576,[1]Congest!$A$1:$O$65536,12,FALSE)</f>
        <v>59.519999999999925</v>
      </c>
      <c r="P576" s="6">
        <f>+VLOOKUP($A576,[1]Congest!$A$1:$O$65536,13,FALSE)-+VLOOKUP($D576,[1]Congest!$A$1:$O$65536,13,FALSE)</f>
        <v>34.580000000000041</v>
      </c>
      <c r="Q576" s="6">
        <f>+VLOOKUP($A576,[1]Congest!$A$1:$O$65536,14,FALSE)-+VLOOKUP($D576,[1]Congest!$A$1:$O$65536,14,FALSE)</f>
        <v>45.120000000000005</v>
      </c>
      <c r="R576" s="6">
        <f>+VLOOKUP($A576,[1]Congest!$A$1:$O$65536,15,FALSE)-+VLOOKUP($D576,[1]Congest!$A$1:$O$65536,15,FALSE)</f>
        <v>11.909999999999997</v>
      </c>
    </row>
    <row r="577" spans="1:18" x14ac:dyDescent="0.2">
      <c r="A577" s="5">
        <v>61752</v>
      </c>
      <c r="B577" s="6" t="str">
        <f>+VLOOKUP(A577,[1]Congest!$A$1:$C$65536,2,FALSE)</f>
        <v>WEST</v>
      </c>
      <c r="C577" s="6" t="str">
        <f>+VLOOKUP(A577,[1]Congest!$A$1:$C$65536,3,FALSE)</f>
        <v>WEST</v>
      </c>
      <c r="D577" s="5">
        <v>61754</v>
      </c>
      <c r="E577" s="6" t="str">
        <f>+VLOOKUP(D577,[1]Congest!$A$1:$C$65536,2,FALSE)</f>
        <v>CENTRL</v>
      </c>
      <c r="F577" s="6" t="str">
        <f>+VLOOKUP(D577,[1]Congest!$A$1:$C$65536,3,FALSE)</f>
        <v>CENTRL</v>
      </c>
      <c r="G577" s="5">
        <v>90</v>
      </c>
      <c r="I577" s="6">
        <v>-63.42</v>
      </c>
      <c r="L577" s="6">
        <f t="shared" si="19"/>
        <v>-316.38000000000011</v>
      </c>
      <c r="M577" s="6">
        <f>+VLOOKUP($A577,[1]Congest!$A$1:$O$65536,10,FALSE)-+VLOOKUP($D577,[1]Congest!$A$1:$O$65536,10,FALSE)</f>
        <v>-63.040000000000077</v>
      </c>
      <c r="N577" s="6">
        <f>+VLOOKUP($A577,[1]Congest!$A$1:$O$65536,11,FALSE)-+VLOOKUP($D577,[1]Congest!$A$1:$O$65536,11,FALSE)</f>
        <v>-48.940000000000012</v>
      </c>
      <c r="O577" s="6">
        <f>+VLOOKUP($A577,[1]Congest!$A$1:$O$65536,12,FALSE)-+VLOOKUP($D577,[1]Congest!$A$1:$O$65536,12,FALSE)</f>
        <v>-76.930000000000064</v>
      </c>
      <c r="P577" s="6">
        <f>+VLOOKUP($A577,[1]Congest!$A$1:$O$65536,13,FALSE)-+VLOOKUP($D577,[1]Congest!$A$1:$O$65536,13,FALSE)</f>
        <v>-45.560000000000031</v>
      </c>
      <c r="Q577" s="6">
        <f>+VLOOKUP($A577,[1]Congest!$A$1:$O$65536,14,FALSE)-+VLOOKUP($D577,[1]Congest!$A$1:$O$65536,14,FALSE)</f>
        <v>-64.769999999999953</v>
      </c>
      <c r="R577" s="6">
        <f>+VLOOKUP($A577,[1]Congest!$A$1:$O$65536,15,FALSE)-+VLOOKUP($D577,[1]Congest!$A$1:$O$65536,15,FALSE)</f>
        <v>-17.139999999999993</v>
      </c>
    </row>
    <row r="578" spans="1:18" x14ac:dyDescent="0.2">
      <c r="A578" s="5">
        <v>61752</v>
      </c>
      <c r="B578" s="6" t="str">
        <f>+VLOOKUP(A578,[1]Congest!$A$1:$C$65536,2,FALSE)</f>
        <v>WEST</v>
      </c>
      <c r="C578" s="6" t="str">
        <f>+VLOOKUP(A578,[1]Congest!$A$1:$C$65536,3,FALSE)</f>
        <v>WEST</v>
      </c>
      <c r="D578" s="5">
        <v>61758</v>
      </c>
      <c r="E578" s="6" t="str">
        <f>+VLOOKUP(D578,[1]Congest!$A$1:$C$65536,2,FALSE)</f>
        <v>HUD VL</v>
      </c>
      <c r="F578" s="6" t="str">
        <f>+VLOOKUP(D578,[1]Congest!$A$1:$C$65536,3,FALSE)</f>
        <v>HUD VL</v>
      </c>
      <c r="G578" s="5">
        <v>75</v>
      </c>
      <c r="I578" s="6">
        <v>5400.76</v>
      </c>
      <c r="L578" s="6">
        <f t="shared" si="19"/>
        <v>8231.1200000000008</v>
      </c>
      <c r="M578" s="6">
        <f>+VLOOKUP($A578,[1]Congest!$A$1:$O$65536,10,FALSE)-+VLOOKUP($D578,[1]Congest!$A$1:$O$65536,10,FALSE)</f>
        <v>1941.1599999999999</v>
      </c>
      <c r="N578" s="6">
        <f>+VLOOKUP($A578,[1]Congest!$A$1:$O$65536,11,FALSE)-+VLOOKUP($D578,[1]Congest!$A$1:$O$65536,11,FALSE)</f>
        <v>378.51</v>
      </c>
      <c r="O578" s="6">
        <f>+VLOOKUP($A578,[1]Congest!$A$1:$O$65536,12,FALSE)-+VLOOKUP($D578,[1]Congest!$A$1:$O$65536,12,FALSE)</f>
        <v>2078.3000000000002</v>
      </c>
      <c r="P578" s="6">
        <f>+VLOOKUP($A578,[1]Congest!$A$1:$O$65536,13,FALSE)-+VLOOKUP($D578,[1]Congest!$A$1:$O$65536,13,FALSE)</f>
        <v>1330.2</v>
      </c>
      <c r="Q578" s="6">
        <f>+VLOOKUP($A578,[1]Congest!$A$1:$O$65536,14,FALSE)-+VLOOKUP($D578,[1]Congest!$A$1:$O$65536,14,FALSE)</f>
        <v>1977.3200000000006</v>
      </c>
      <c r="R578" s="6">
        <f>+VLOOKUP($A578,[1]Congest!$A$1:$O$65536,15,FALSE)-+VLOOKUP($D578,[1]Congest!$A$1:$O$65536,15,FALSE)</f>
        <v>525.62999999999977</v>
      </c>
    </row>
    <row r="579" spans="1:18" x14ac:dyDescent="0.2">
      <c r="A579" s="5">
        <v>61752</v>
      </c>
      <c r="B579" s="6" t="str">
        <f>+VLOOKUP(A579,[1]Congest!$A$1:$C$65536,2,FALSE)</f>
        <v>WEST</v>
      </c>
      <c r="C579" s="6" t="str">
        <f>+VLOOKUP(A579,[1]Congest!$A$1:$C$65536,3,FALSE)</f>
        <v>WEST</v>
      </c>
      <c r="D579" s="5">
        <v>61846</v>
      </c>
      <c r="E579" s="6" t="str">
        <f>+VLOOKUP(D579,[1]Congest!$A$1:$C$65536,2,FALSE)</f>
        <v>O H</v>
      </c>
      <c r="F579" s="6" t="str">
        <f>+VLOOKUP(D579,[1]Congest!$A$1:$C$65536,3,FALSE)</f>
        <v>O H</v>
      </c>
      <c r="G579" s="5">
        <v>1</v>
      </c>
      <c r="I579" s="6">
        <v>-150.28</v>
      </c>
      <c r="L579" s="6">
        <f t="shared" si="19"/>
        <v>-215.49000000000029</v>
      </c>
      <c r="M579" s="6">
        <f>+VLOOKUP($A579,[1]Congest!$A$1:$O$65536,10,FALSE)-+VLOOKUP($D579,[1]Congest!$A$1:$O$65536,10,FALSE)</f>
        <v>-35.520000000000039</v>
      </c>
      <c r="N579" s="6">
        <f>+VLOOKUP($A579,[1]Congest!$A$1:$O$65536,11,FALSE)-+VLOOKUP($D579,[1]Congest!$A$1:$O$65536,11,FALSE)</f>
        <v>-73.37</v>
      </c>
      <c r="O579" s="6">
        <f>+VLOOKUP($A579,[1]Congest!$A$1:$O$65536,12,FALSE)-+VLOOKUP($D579,[1]Congest!$A$1:$O$65536,12,FALSE)</f>
        <v>-49.810000000000173</v>
      </c>
      <c r="P579" s="6">
        <f>+VLOOKUP($A579,[1]Congest!$A$1:$O$65536,13,FALSE)-+VLOOKUP($D579,[1]Congest!$A$1:$O$65536,13,FALSE)</f>
        <v>-23.630000000000052</v>
      </c>
      <c r="Q579" s="6">
        <f>+VLOOKUP($A579,[1]Congest!$A$1:$O$65536,14,FALSE)-+VLOOKUP($D579,[1]Congest!$A$1:$O$65536,14,FALSE)</f>
        <v>-16.220000000000027</v>
      </c>
      <c r="R579" s="6">
        <f>+VLOOKUP($A579,[1]Congest!$A$1:$O$65536,15,FALSE)-+VLOOKUP($D579,[1]Congest!$A$1:$O$65536,15,FALSE)</f>
        <v>-16.940000000000005</v>
      </c>
    </row>
    <row r="580" spans="1:18" x14ac:dyDescent="0.2">
      <c r="A580" s="5">
        <v>61754</v>
      </c>
      <c r="B580" s="6" t="str">
        <f>+VLOOKUP(A580,[1]Congest!$A$1:$C$65536,2,FALSE)</f>
        <v>CENTRL</v>
      </c>
      <c r="C580" s="6" t="str">
        <f>+VLOOKUP(A580,[1]Congest!$A$1:$C$65536,3,FALSE)</f>
        <v>CENTRL</v>
      </c>
      <c r="D580" s="5">
        <v>23584</v>
      </c>
      <c r="E580" s="6" t="str">
        <f>+VLOOKUP(D580,[1]Congest!$A$1:$C$65536,2,FALSE)</f>
        <v>MILLIKEN___1</v>
      </c>
      <c r="F580" s="6" t="str">
        <f>+VLOOKUP(D580,[1]Congest!$A$1:$C$65536,3,FALSE)</f>
        <v>CENTRL</v>
      </c>
      <c r="G580" s="5">
        <v>35</v>
      </c>
      <c r="I580" s="6">
        <v>120.7</v>
      </c>
      <c r="L580" s="6">
        <f t="shared" si="19"/>
        <v>435.85999999999996</v>
      </c>
      <c r="M580" s="6">
        <f>+VLOOKUP($A580,[1]Congest!$A$1:$O$65536,10,FALSE)-+VLOOKUP($D580,[1]Congest!$A$1:$O$65536,10,FALSE)</f>
        <v>85.770000000000095</v>
      </c>
      <c r="N580" s="6">
        <f>+VLOOKUP($A580,[1]Congest!$A$1:$O$65536,11,FALSE)-+VLOOKUP($D580,[1]Congest!$A$1:$O$65536,11,FALSE)</f>
        <v>55.11</v>
      </c>
      <c r="O580" s="6">
        <f>+VLOOKUP($A580,[1]Congest!$A$1:$O$65536,12,FALSE)-+VLOOKUP($D580,[1]Congest!$A$1:$O$65536,12,FALSE)</f>
        <v>114.45999999999998</v>
      </c>
      <c r="P580" s="6">
        <f>+VLOOKUP($A580,[1]Congest!$A$1:$O$65536,13,FALSE)-+VLOOKUP($D580,[1]Congest!$A$1:$O$65536,13,FALSE)</f>
        <v>65.200000000000017</v>
      </c>
      <c r="Q580" s="6">
        <f>+VLOOKUP($A580,[1]Congest!$A$1:$O$65536,14,FALSE)-+VLOOKUP($D580,[1]Congest!$A$1:$O$65536,14,FALSE)</f>
        <v>89.529999999999887</v>
      </c>
      <c r="R580" s="6">
        <f>+VLOOKUP($A580,[1]Congest!$A$1:$O$65536,15,FALSE)-+VLOOKUP($D580,[1]Congest!$A$1:$O$65536,15,FALSE)</f>
        <v>25.790000000000013</v>
      </c>
    </row>
    <row r="581" spans="1:18" x14ac:dyDescent="0.2">
      <c r="A581" s="5">
        <v>61754</v>
      </c>
      <c r="B581" s="6" t="str">
        <f>+VLOOKUP(A581,[1]Congest!$A$1:$C$65536,2,FALSE)</f>
        <v>CENTRL</v>
      </c>
      <c r="C581" s="6" t="str">
        <f>+VLOOKUP(A581,[1]Congest!$A$1:$C$65536,3,FALSE)</f>
        <v>CENTRL</v>
      </c>
      <c r="D581" s="5">
        <v>24024</v>
      </c>
      <c r="E581" s="6" t="str">
        <f>+VLOOKUP(D581,[1]Congest!$A$1:$C$65536,2,FALSE)</f>
        <v>SITHE___BATAVIA</v>
      </c>
      <c r="F581" s="6" t="str">
        <f>+VLOOKUP(D581,[1]Congest!$A$1:$C$65536,3,FALSE)</f>
        <v>GENESE</v>
      </c>
      <c r="G581" s="5">
        <v>30</v>
      </c>
      <c r="I581" s="6">
        <v>-62.93</v>
      </c>
      <c r="L581" s="6">
        <f t="shared" si="19"/>
        <v>148.7700000000001</v>
      </c>
      <c r="M581" s="6">
        <f>+VLOOKUP($A581,[1]Congest!$A$1:$O$65536,10,FALSE)-+VLOOKUP($D581,[1]Congest!$A$1:$O$65536,10,FALSE)</f>
        <v>21.460000000000093</v>
      </c>
      <c r="N581" s="6">
        <f>+VLOOKUP($A581,[1]Congest!$A$1:$O$65536,11,FALSE)-+VLOOKUP($D581,[1]Congest!$A$1:$O$65536,11,FALSE)</f>
        <v>45.819999999999979</v>
      </c>
      <c r="O581" s="6">
        <f>+VLOOKUP($A581,[1]Congest!$A$1:$O$65536,12,FALSE)-+VLOOKUP($D581,[1]Congest!$A$1:$O$65536,12,FALSE)</f>
        <v>27.670000000000073</v>
      </c>
      <c r="P581" s="6">
        <f>+VLOOKUP($A581,[1]Congest!$A$1:$O$65536,13,FALSE)-+VLOOKUP($D581,[1]Congest!$A$1:$O$65536,13,FALSE)</f>
        <v>18.75</v>
      </c>
      <c r="Q581" s="6">
        <f>+VLOOKUP($A581,[1]Congest!$A$1:$O$65536,14,FALSE)-+VLOOKUP($D581,[1]Congest!$A$1:$O$65536,14,FALSE)</f>
        <v>27.639999999999958</v>
      </c>
      <c r="R581" s="6">
        <f>+VLOOKUP($A581,[1]Congest!$A$1:$O$65536,15,FALSE)-+VLOOKUP($D581,[1]Congest!$A$1:$O$65536,15,FALSE)</f>
        <v>7.43</v>
      </c>
    </row>
    <row r="582" spans="1:18" x14ac:dyDescent="0.2">
      <c r="A582" s="5">
        <v>61756</v>
      </c>
      <c r="B582" s="6" t="str">
        <f>+VLOOKUP(A582,[1]Congest!$A$1:$C$65536,2,FALSE)</f>
        <v>MHK VL</v>
      </c>
      <c r="C582" s="6" t="str">
        <f>+VLOOKUP(A582,[1]Congest!$A$1:$C$65536,3,FALSE)</f>
        <v>MHK VL</v>
      </c>
      <c r="D582" s="5">
        <v>23621</v>
      </c>
      <c r="E582" s="6" t="str">
        <f>+VLOOKUP(D582,[1]Congest!$A$1:$C$65536,2,FALSE)</f>
        <v>HICKLING___1</v>
      </c>
      <c r="F582" s="6" t="str">
        <f>+VLOOKUP(D582,[1]Congest!$A$1:$C$65536,3,FALSE)</f>
        <v>CENTRL</v>
      </c>
      <c r="G582" s="5">
        <v>50</v>
      </c>
      <c r="I582" s="6">
        <v>493.87</v>
      </c>
      <c r="L582" s="6">
        <f t="shared" si="19"/>
        <v>2087.63</v>
      </c>
      <c r="M582" s="6">
        <f>+VLOOKUP($A582,[1]Congest!$A$1:$O$65536,10,FALSE)-+VLOOKUP($D582,[1]Congest!$A$1:$O$65536,10,FALSE)</f>
        <v>490.47999999999979</v>
      </c>
      <c r="N582" s="6">
        <f>+VLOOKUP($A582,[1]Congest!$A$1:$O$65536,11,FALSE)-+VLOOKUP($D582,[1]Congest!$A$1:$O$65536,11,FALSE)</f>
        <v>121.58999999999999</v>
      </c>
      <c r="O582" s="6">
        <f>+VLOOKUP($A582,[1]Congest!$A$1:$O$65536,12,FALSE)-+VLOOKUP($D582,[1]Congest!$A$1:$O$65536,12,FALSE)</f>
        <v>578.16000000000031</v>
      </c>
      <c r="P582" s="6">
        <f>+VLOOKUP($A582,[1]Congest!$A$1:$O$65536,13,FALSE)-+VLOOKUP($D582,[1]Congest!$A$1:$O$65536,13,FALSE)</f>
        <v>347.23999999999995</v>
      </c>
      <c r="Q582" s="6">
        <f>+VLOOKUP($A582,[1]Congest!$A$1:$O$65536,14,FALSE)-+VLOOKUP($D582,[1]Congest!$A$1:$O$65536,14,FALSE)</f>
        <v>432.62</v>
      </c>
      <c r="R582" s="6">
        <f>+VLOOKUP($A582,[1]Congest!$A$1:$O$65536,15,FALSE)-+VLOOKUP($D582,[1]Congest!$A$1:$O$65536,15,FALSE)</f>
        <v>117.53999999999998</v>
      </c>
    </row>
    <row r="583" spans="1:18" x14ac:dyDescent="0.2">
      <c r="A583" s="5">
        <v>61756</v>
      </c>
      <c r="B583" s="6" t="str">
        <f>+VLOOKUP(A583,[1]Congest!$A$1:$C$65536,2,FALSE)</f>
        <v>MHK VL</v>
      </c>
      <c r="C583" s="6" t="str">
        <f>+VLOOKUP(A583,[1]Congest!$A$1:$C$65536,3,FALSE)</f>
        <v>MHK VL</v>
      </c>
      <c r="D583" s="5">
        <v>23778</v>
      </c>
      <c r="E583" s="6" t="str">
        <f>+VLOOKUP(D583,[1]Congest!$A$1:$C$65536,2,FALSE)</f>
        <v>GLEN PARK____</v>
      </c>
      <c r="F583" s="6" t="str">
        <f>+VLOOKUP(D583,[1]Congest!$A$1:$C$65536,3,FALSE)</f>
        <v>MHK VL</v>
      </c>
      <c r="G583" s="5">
        <v>20</v>
      </c>
      <c r="I583" s="6">
        <v>-346.25</v>
      </c>
      <c r="L583" s="6">
        <f t="shared" si="19"/>
        <v>66.490000000000052</v>
      </c>
      <c r="M583" s="6">
        <f>+VLOOKUP($A583,[1]Congest!$A$1:$O$65536,10,FALSE)-+VLOOKUP($D583,[1]Congest!$A$1:$O$65536,10,FALSE)</f>
        <v>25.260000000000012</v>
      </c>
      <c r="N583" s="6">
        <f>+VLOOKUP($A583,[1]Congest!$A$1:$O$65536,11,FALSE)-+VLOOKUP($D583,[1]Congest!$A$1:$O$65536,11,FALSE)</f>
        <v>22.840000000000003</v>
      </c>
      <c r="O583" s="6">
        <f>+VLOOKUP($A583,[1]Congest!$A$1:$O$65536,12,FALSE)-+VLOOKUP($D583,[1]Congest!$A$1:$O$65536,12,FALSE)</f>
        <v>7.9000000000000199</v>
      </c>
      <c r="P583" s="6">
        <f>+VLOOKUP($A583,[1]Congest!$A$1:$O$65536,13,FALSE)-+VLOOKUP($D583,[1]Congest!$A$1:$O$65536,13,FALSE)</f>
        <v>14.170000000000002</v>
      </c>
      <c r="Q583" s="6">
        <f>+VLOOKUP($A583,[1]Congest!$A$1:$O$65536,14,FALSE)-+VLOOKUP($D583,[1]Congest!$A$1:$O$65536,14,FALSE)</f>
        <v>1.2700000000000173</v>
      </c>
      <c r="R583" s="6">
        <f>+VLOOKUP($A583,[1]Congest!$A$1:$O$65536,15,FALSE)-+VLOOKUP($D583,[1]Congest!$A$1:$O$65536,15,FALSE)</f>
        <v>-4.950000000000002</v>
      </c>
    </row>
    <row r="584" spans="1:18" x14ac:dyDescent="0.2">
      <c r="A584" s="5">
        <v>61756</v>
      </c>
      <c r="B584" s="6" t="str">
        <f>+VLOOKUP(A584,[1]Congest!$A$1:$C$65536,2,FALSE)</f>
        <v>MHK VL</v>
      </c>
      <c r="C584" s="6" t="str">
        <f>+VLOOKUP(A584,[1]Congest!$A$1:$C$65536,3,FALSE)</f>
        <v>MHK VL</v>
      </c>
      <c r="D584" s="5">
        <v>23780</v>
      </c>
      <c r="E584" s="6" t="str">
        <f>+VLOOKUP(D584,[1]Congest!$A$1:$C$65536,2,FALSE)</f>
        <v>FORT_DRUM_COGEN</v>
      </c>
      <c r="F584" s="6" t="str">
        <f>+VLOOKUP(D584,[1]Congest!$A$1:$C$65536,3,FALSE)</f>
        <v>MHK VL</v>
      </c>
      <c r="G584" s="5">
        <v>30</v>
      </c>
      <c r="I584" s="6">
        <v>-376.78</v>
      </c>
      <c r="L584" s="6">
        <f t="shared" si="19"/>
        <v>2.1799999999999713</v>
      </c>
      <c r="M584" s="6">
        <f>+VLOOKUP($A584,[1]Congest!$A$1:$O$65536,10,FALSE)-+VLOOKUP($D584,[1]Congest!$A$1:$O$65536,10,FALSE)</f>
        <v>4.9000000000000128</v>
      </c>
      <c r="N584" s="6">
        <f>+VLOOKUP($A584,[1]Congest!$A$1:$O$65536,11,FALSE)-+VLOOKUP($D584,[1]Congest!$A$1:$O$65536,11,FALSE)</f>
        <v>17.47</v>
      </c>
      <c r="O584" s="6">
        <f>+VLOOKUP($A584,[1]Congest!$A$1:$O$65536,12,FALSE)-+VLOOKUP($D584,[1]Congest!$A$1:$O$65536,12,FALSE)</f>
        <v>-6.7800000000000438</v>
      </c>
      <c r="P584" s="6">
        <f>+VLOOKUP($A584,[1]Congest!$A$1:$O$65536,13,FALSE)-+VLOOKUP($D584,[1]Congest!$A$1:$O$65536,13,FALSE)</f>
        <v>4.6600000000000037</v>
      </c>
      <c r="Q584" s="6">
        <f>+VLOOKUP($A584,[1]Congest!$A$1:$O$65536,14,FALSE)-+VLOOKUP($D584,[1]Congest!$A$1:$O$65536,14,FALSE)</f>
        <v>-9.68</v>
      </c>
      <c r="R584" s="6">
        <f>+VLOOKUP($A584,[1]Congest!$A$1:$O$65536,15,FALSE)-+VLOOKUP($D584,[1]Congest!$A$1:$O$65536,15,FALSE)</f>
        <v>-8.39</v>
      </c>
    </row>
    <row r="585" spans="1:18" x14ac:dyDescent="0.2">
      <c r="A585" s="5">
        <v>61756</v>
      </c>
      <c r="B585" s="6" t="str">
        <f>+VLOOKUP(A585,[1]Congest!$A$1:$C$65536,2,FALSE)</f>
        <v>MHK VL</v>
      </c>
      <c r="C585" s="6" t="str">
        <f>+VLOOKUP(A585,[1]Congest!$A$1:$C$65536,3,FALSE)</f>
        <v>MHK VL</v>
      </c>
      <c r="D585" s="5">
        <v>23805</v>
      </c>
      <c r="E585" s="6" t="str">
        <f>+VLOOKUP(D585,[1]Congest!$A$1:$C$65536,2,FALSE)</f>
        <v>WATERTOWN___HYD</v>
      </c>
      <c r="F585" s="6" t="str">
        <f>+VLOOKUP(D585,[1]Congest!$A$1:$C$65536,3,FALSE)</f>
        <v>MHK VL</v>
      </c>
      <c r="G585" s="5">
        <v>40</v>
      </c>
      <c r="I585" s="6">
        <v>-370.13</v>
      </c>
      <c r="L585" s="6">
        <f t="shared" si="19"/>
        <v>17.919999999999963</v>
      </c>
      <c r="M585" s="6">
        <f>+VLOOKUP($A585,[1]Congest!$A$1:$O$65536,10,FALSE)-+VLOOKUP($D585,[1]Congest!$A$1:$O$65536,10,FALSE)</f>
        <v>13.169999999999995</v>
      </c>
      <c r="N585" s="6">
        <f>+VLOOKUP($A585,[1]Congest!$A$1:$O$65536,11,FALSE)-+VLOOKUP($D585,[1]Congest!$A$1:$O$65536,11,FALSE)</f>
        <v>18.370000000000012</v>
      </c>
      <c r="O585" s="6">
        <f>+VLOOKUP($A585,[1]Congest!$A$1:$O$65536,12,FALSE)-+VLOOKUP($D585,[1]Congest!$A$1:$O$65536,12,FALSE)</f>
        <v>-4.390000000000029</v>
      </c>
      <c r="P585" s="6">
        <f>+VLOOKUP($A585,[1]Congest!$A$1:$O$65536,13,FALSE)-+VLOOKUP($D585,[1]Congest!$A$1:$O$65536,13,FALSE)</f>
        <v>6.2599999999999909</v>
      </c>
      <c r="Q585" s="6">
        <f>+VLOOKUP($A585,[1]Congest!$A$1:$O$65536,14,FALSE)-+VLOOKUP($D585,[1]Congest!$A$1:$O$65536,14,FALSE)</f>
        <v>-7.6900000000000048</v>
      </c>
      <c r="R585" s="6">
        <f>+VLOOKUP($A585,[1]Congest!$A$1:$O$65536,15,FALSE)-+VLOOKUP($D585,[1]Congest!$A$1:$O$65536,15,FALSE)</f>
        <v>-7.8000000000000007</v>
      </c>
    </row>
    <row r="586" spans="1:18" x14ac:dyDescent="0.2">
      <c r="A586" s="5">
        <v>61756</v>
      </c>
      <c r="B586" s="6" t="str">
        <f>+VLOOKUP(A586,[1]Congest!$A$1:$C$65536,2,FALSE)</f>
        <v>MHK VL</v>
      </c>
      <c r="C586" s="6" t="str">
        <f>+VLOOKUP(A586,[1]Congest!$A$1:$C$65536,3,FALSE)</f>
        <v>MHK VL</v>
      </c>
      <c r="D586" s="5">
        <v>23901</v>
      </c>
      <c r="E586" s="6" t="str">
        <f>+VLOOKUP(D586,[1]Congest!$A$1:$C$65536,2,FALSE)</f>
        <v>NORTHERN_CONS_POWER</v>
      </c>
      <c r="F586" s="6" t="str">
        <f>+VLOOKUP(D586,[1]Congest!$A$1:$C$65536,3,FALSE)</f>
        <v>WEST</v>
      </c>
      <c r="G586" s="5">
        <v>9</v>
      </c>
      <c r="I586" s="6">
        <v>250</v>
      </c>
      <c r="L586" s="6">
        <f t="shared" si="19"/>
        <v>1635.1300000000003</v>
      </c>
      <c r="M586" s="6">
        <f>+VLOOKUP($A586,[1]Congest!$A$1:$O$65536,10,FALSE)-+VLOOKUP($D586,[1]Congest!$A$1:$O$65536,10,FALSE)</f>
        <v>390.72000000000014</v>
      </c>
      <c r="N586" s="6">
        <f>+VLOOKUP($A586,[1]Congest!$A$1:$O$65536,11,FALSE)-+VLOOKUP($D586,[1]Congest!$A$1:$O$65536,11,FALSE)</f>
        <v>107.72000000000001</v>
      </c>
      <c r="O586" s="6">
        <f>+VLOOKUP($A586,[1]Congest!$A$1:$O$65536,12,FALSE)-+VLOOKUP($D586,[1]Congest!$A$1:$O$65536,12,FALSE)</f>
        <v>443.28999999999991</v>
      </c>
      <c r="P586" s="6">
        <f>+VLOOKUP($A586,[1]Congest!$A$1:$O$65536,13,FALSE)-+VLOOKUP($D586,[1]Congest!$A$1:$O$65536,13,FALSE)</f>
        <v>266.37000000000006</v>
      </c>
      <c r="Q586" s="6">
        <f>+VLOOKUP($A586,[1]Congest!$A$1:$O$65536,14,FALSE)-+VLOOKUP($D586,[1]Congest!$A$1:$O$65536,14,FALSE)</f>
        <v>335.65999999999997</v>
      </c>
      <c r="R586" s="6">
        <f>+VLOOKUP($A586,[1]Congest!$A$1:$O$65536,15,FALSE)-+VLOOKUP($D586,[1]Congest!$A$1:$O$65536,15,FALSE)</f>
        <v>91.370000000000019</v>
      </c>
    </row>
    <row r="587" spans="1:18" x14ac:dyDescent="0.2">
      <c r="A587" s="5">
        <v>61756</v>
      </c>
      <c r="B587" s="6" t="str">
        <f>+VLOOKUP(A587,[1]Congest!$A$1:$C$65536,2,FALSE)</f>
        <v>MHK VL</v>
      </c>
      <c r="C587" s="6" t="str">
        <f>+VLOOKUP(A587,[1]Congest!$A$1:$C$65536,3,FALSE)</f>
        <v>MHK VL</v>
      </c>
      <c r="D587" s="5">
        <v>24014</v>
      </c>
      <c r="E587" s="6" t="str">
        <f>+VLOOKUP(D587,[1]Congest!$A$1:$C$65536,2,FALSE)</f>
        <v>LONG_LAKE_PHOENIX</v>
      </c>
      <c r="F587" s="6" t="str">
        <f>+VLOOKUP(D587,[1]Congest!$A$1:$C$65536,3,FALSE)</f>
        <v>CENTRL</v>
      </c>
      <c r="G587" s="5">
        <v>15</v>
      </c>
      <c r="I587" s="6">
        <v>-172.72</v>
      </c>
      <c r="L587" s="6">
        <f t="shared" si="19"/>
        <v>459.20999999999992</v>
      </c>
      <c r="M587" s="6">
        <f>+VLOOKUP($A587,[1]Congest!$A$1:$O$65536,10,FALSE)-+VLOOKUP($D587,[1]Congest!$A$1:$O$65536,10,FALSE)</f>
        <v>117.29999999999995</v>
      </c>
      <c r="N587" s="6">
        <f>+VLOOKUP($A587,[1]Congest!$A$1:$O$65536,11,FALSE)-+VLOOKUP($D587,[1]Congest!$A$1:$O$65536,11,FALSE)</f>
        <v>59.779999999999987</v>
      </c>
      <c r="O587" s="6">
        <f>+VLOOKUP($A587,[1]Congest!$A$1:$O$65536,12,FALSE)-+VLOOKUP($D587,[1]Congest!$A$1:$O$65536,12,FALSE)</f>
        <v>106.37000000000006</v>
      </c>
      <c r="P587" s="6">
        <f>+VLOOKUP($A587,[1]Congest!$A$1:$O$65536,13,FALSE)-+VLOOKUP($D587,[1]Congest!$A$1:$O$65536,13,FALSE)</f>
        <v>79.080000000000013</v>
      </c>
      <c r="Q587" s="6">
        <f>+VLOOKUP($A587,[1]Congest!$A$1:$O$65536,14,FALSE)-+VLOOKUP($D587,[1]Congest!$A$1:$O$65536,14,FALSE)</f>
        <v>76.419999999999987</v>
      </c>
      <c r="R587" s="6">
        <f>+VLOOKUP($A587,[1]Congest!$A$1:$O$65536,15,FALSE)-+VLOOKUP($D587,[1]Congest!$A$1:$O$65536,15,FALSE)</f>
        <v>20.259999999999998</v>
      </c>
    </row>
    <row r="588" spans="1:18" x14ac:dyDescent="0.2">
      <c r="A588" s="5">
        <v>61756</v>
      </c>
      <c r="B588" s="6" t="str">
        <f>+VLOOKUP(A588,[1]Congest!$A$1:$C$65536,2,FALSE)</f>
        <v>MHK VL</v>
      </c>
      <c r="C588" s="6" t="str">
        <f>+VLOOKUP(A588,[1]Congest!$A$1:$C$65536,3,FALSE)</f>
        <v>MHK VL</v>
      </c>
      <c r="D588" s="5">
        <v>24044</v>
      </c>
      <c r="E588" s="6" t="str">
        <f>+VLOOKUP(D588,[1]Congest!$A$1:$C$65536,2,FALSE)</f>
        <v>OSWEGATCHIE___HYD</v>
      </c>
      <c r="F588" s="6" t="str">
        <f>+VLOOKUP(D588,[1]Congest!$A$1:$C$65536,3,FALSE)</f>
        <v>MHK VL</v>
      </c>
      <c r="G588" s="5">
        <v>1</v>
      </c>
      <c r="I588" s="6">
        <v>-526.38</v>
      </c>
      <c r="L588" s="6">
        <f t="shared" si="19"/>
        <v>-310.97000000000003</v>
      </c>
      <c r="M588" s="6">
        <f>+VLOOKUP($A588,[1]Congest!$A$1:$O$65536,10,FALSE)-+VLOOKUP($D588,[1]Congest!$A$1:$O$65536,10,FALSE)</f>
        <v>-58.02</v>
      </c>
      <c r="N588" s="6">
        <f>+VLOOKUP($A588,[1]Congest!$A$1:$O$65536,11,FALSE)-+VLOOKUP($D588,[1]Congest!$A$1:$O$65536,11,FALSE)</f>
        <v>-15.170000000000002</v>
      </c>
      <c r="O588" s="6">
        <f>+VLOOKUP($A588,[1]Congest!$A$1:$O$65536,12,FALSE)-+VLOOKUP($D588,[1]Congest!$A$1:$O$65536,12,FALSE)</f>
        <v>-96.68</v>
      </c>
      <c r="P588" s="6">
        <f>+VLOOKUP($A588,[1]Congest!$A$1:$O$65536,13,FALSE)-+VLOOKUP($D588,[1]Congest!$A$1:$O$65536,13,FALSE)</f>
        <v>-46.480000000000011</v>
      </c>
      <c r="Q588" s="6">
        <f>+VLOOKUP($A588,[1]Congest!$A$1:$O$65536,14,FALSE)-+VLOOKUP($D588,[1]Congest!$A$1:$O$65536,14,FALSE)</f>
        <v>-59.040000000000006</v>
      </c>
      <c r="R588" s="6">
        <f>+VLOOKUP($A588,[1]Congest!$A$1:$O$65536,15,FALSE)-+VLOOKUP($D588,[1]Congest!$A$1:$O$65536,15,FALSE)</f>
        <v>-35.58</v>
      </c>
    </row>
    <row r="589" spans="1:18" x14ac:dyDescent="0.2">
      <c r="A589" s="5">
        <v>61756</v>
      </c>
      <c r="B589" s="6" t="str">
        <f>+VLOOKUP(A589,[1]Congest!$A$1:$C$65536,2,FALSE)</f>
        <v>MHK VL</v>
      </c>
      <c r="C589" s="6" t="str">
        <f>+VLOOKUP(A589,[1]Congest!$A$1:$C$65536,3,FALSE)</f>
        <v>MHK VL</v>
      </c>
      <c r="D589" s="5">
        <v>24060</v>
      </c>
      <c r="E589" s="6" t="str">
        <f>+VLOOKUP(D589,[1]Congest!$A$1:$C$65536,2,FALSE)</f>
        <v>CARR STREET_E._SYR</v>
      </c>
      <c r="F589" s="6" t="str">
        <f>+VLOOKUP(D589,[1]Congest!$A$1:$C$65536,3,FALSE)</f>
        <v>CENTRL</v>
      </c>
      <c r="G589" s="5">
        <v>40</v>
      </c>
      <c r="I589" s="6">
        <v>-147.66999999999999</v>
      </c>
      <c r="L589" s="6">
        <f t="shared" si="19"/>
        <v>518.82999999999993</v>
      </c>
      <c r="M589" s="6">
        <f>+VLOOKUP($A589,[1]Congest!$A$1:$O$65536,10,FALSE)-+VLOOKUP($D589,[1]Congest!$A$1:$O$65536,10,FALSE)</f>
        <v>133.02000000000004</v>
      </c>
      <c r="N589" s="6">
        <f>+VLOOKUP($A589,[1]Congest!$A$1:$O$65536,11,FALSE)-+VLOOKUP($D589,[1]Congest!$A$1:$O$65536,11,FALSE)</f>
        <v>62.349999999999994</v>
      </c>
      <c r="O589" s="6">
        <f>+VLOOKUP($A589,[1]Congest!$A$1:$O$65536,12,FALSE)-+VLOOKUP($D589,[1]Congest!$A$1:$O$65536,12,FALSE)</f>
        <v>126.11999999999992</v>
      </c>
      <c r="P589" s="6">
        <f>+VLOOKUP($A589,[1]Congest!$A$1:$O$65536,13,FALSE)-+VLOOKUP($D589,[1]Congest!$A$1:$O$65536,13,FALSE)</f>
        <v>85.330000000000013</v>
      </c>
      <c r="Q589" s="6">
        <f>+VLOOKUP($A589,[1]Congest!$A$1:$O$65536,14,FALSE)-+VLOOKUP($D589,[1]Congest!$A$1:$O$65536,14,FALSE)</f>
        <v>89.659999999999968</v>
      </c>
      <c r="R589" s="6">
        <f>+VLOOKUP($A589,[1]Congest!$A$1:$O$65536,15,FALSE)-+VLOOKUP($D589,[1]Congest!$A$1:$O$65536,15,FALSE)</f>
        <v>22.349999999999998</v>
      </c>
    </row>
    <row r="590" spans="1:18" x14ac:dyDescent="0.2">
      <c r="A590" s="5">
        <v>61757</v>
      </c>
      <c r="B590" s="6" t="str">
        <f>+VLOOKUP(A590,[1]Congest!$A$1:$C$65536,2,FALSE)</f>
        <v>CAPITL</v>
      </c>
      <c r="C590" s="6" t="str">
        <f>+VLOOKUP(A590,[1]Congest!$A$1:$C$65536,3,FALSE)</f>
        <v>CAPITL</v>
      </c>
      <c r="D590" s="5">
        <v>61845</v>
      </c>
      <c r="E590" s="6" t="str">
        <f>+VLOOKUP(D590,[1]Congest!$A$1:$C$65536,2,FALSE)</f>
        <v>NPX</v>
      </c>
      <c r="F590" s="6" t="str">
        <f>+VLOOKUP(D590,[1]Congest!$A$1:$C$65536,3,FALSE)</f>
        <v>NPX</v>
      </c>
      <c r="G590" s="5">
        <v>200</v>
      </c>
      <c r="I590" s="6">
        <v>-450</v>
      </c>
      <c r="L590" s="6">
        <f t="shared" si="19"/>
        <v>555.51000000000067</v>
      </c>
      <c r="M590" s="6">
        <f>+VLOOKUP($A590,[1]Congest!$A$1:$O$65536,10,FALSE)-+VLOOKUP($D590,[1]Congest!$A$1:$O$65536,10,FALSE)</f>
        <v>-240.98000000000047</v>
      </c>
      <c r="N590" s="6">
        <f>+VLOOKUP($A590,[1]Congest!$A$1:$O$65536,11,FALSE)-+VLOOKUP($D590,[1]Congest!$A$1:$O$65536,11,FALSE)</f>
        <v>-80.459999999999923</v>
      </c>
      <c r="O590" s="6">
        <f>+VLOOKUP($A590,[1]Congest!$A$1:$O$65536,12,FALSE)-+VLOOKUP($D590,[1]Congest!$A$1:$O$65536,12,FALSE)</f>
        <v>-204.09999999999991</v>
      </c>
      <c r="P590" s="6">
        <f>+VLOOKUP($A590,[1]Congest!$A$1:$O$65536,13,FALSE)-+VLOOKUP($D590,[1]Congest!$A$1:$O$65536,13,FALSE)</f>
        <v>215.79000000000065</v>
      </c>
      <c r="Q590" s="6">
        <f>+VLOOKUP($A590,[1]Congest!$A$1:$O$65536,14,FALSE)-+VLOOKUP($D590,[1]Congest!$A$1:$O$65536,14,FALSE)</f>
        <v>185.5600000000004</v>
      </c>
      <c r="R590" s="6">
        <f>+VLOOKUP($A590,[1]Congest!$A$1:$O$65536,15,FALSE)-+VLOOKUP($D590,[1]Congest!$A$1:$O$65536,15,FALSE)</f>
        <v>679.69999999999993</v>
      </c>
    </row>
    <row r="591" spans="1:18" x14ac:dyDescent="0.2">
      <c r="A591" s="5">
        <v>61758</v>
      </c>
      <c r="B591" s="6" t="str">
        <f>+VLOOKUP(A591,[1]Congest!$A$1:$C$65536,2,FALSE)</f>
        <v>HUD VL</v>
      </c>
      <c r="C591" s="6" t="str">
        <f>+VLOOKUP(A591,[1]Congest!$A$1:$C$65536,3,FALSE)</f>
        <v>HUD VL</v>
      </c>
      <c r="D591" s="5">
        <v>61760</v>
      </c>
      <c r="E591" s="6" t="str">
        <f>+VLOOKUP(D591,[1]Congest!$A$1:$C$65536,2,FALSE)</f>
        <v>DUNWOD</v>
      </c>
      <c r="F591" s="6" t="str">
        <f>+VLOOKUP(D591,[1]Congest!$A$1:$C$65536,3,FALSE)</f>
        <v>DUNWOD</v>
      </c>
      <c r="G591" s="5">
        <v>8</v>
      </c>
      <c r="I591" s="6">
        <v>26.54</v>
      </c>
      <c r="L591" s="6">
        <f t="shared" si="19"/>
        <v>191.06000000000006</v>
      </c>
      <c r="M591" s="6">
        <f>+VLOOKUP($A591,[1]Congest!$A$1:$O$65536,10,FALSE)-+VLOOKUP($D591,[1]Congest!$A$1:$O$65536,10,FALSE)</f>
        <v>10.340000000000146</v>
      </c>
      <c r="N591" s="6">
        <f>+VLOOKUP($A591,[1]Congest!$A$1:$O$65536,11,FALSE)-+VLOOKUP($D591,[1]Congest!$A$1:$O$65536,11,FALSE)</f>
        <v>455.94000000000011</v>
      </c>
      <c r="O591" s="6">
        <f>+VLOOKUP($A591,[1]Congest!$A$1:$O$65536,12,FALSE)-+VLOOKUP($D591,[1]Congest!$A$1:$O$65536,12,FALSE)</f>
        <v>21.239999999999782</v>
      </c>
      <c r="P591" s="6">
        <f>+VLOOKUP($A591,[1]Congest!$A$1:$O$65536,13,FALSE)-+VLOOKUP($D591,[1]Congest!$A$1:$O$65536,13,FALSE)</f>
        <v>36.6099999999999</v>
      </c>
      <c r="Q591" s="6">
        <f>+VLOOKUP($A591,[1]Congest!$A$1:$O$65536,14,FALSE)-+VLOOKUP($D591,[1]Congest!$A$1:$O$65536,14,FALSE)</f>
        <v>-340.44000000000005</v>
      </c>
      <c r="R591" s="6">
        <f>+VLOOKUP($A591,[1]Congest!$A$1:$O$65536,15,FALSE)-+VLOOKUP($D591,[1]Congest!$A$1:$O$65536,15,FALSE)</f>
        <v>7.3700000000002319</v>
      </c>
    </row>
    <row r="592" spans="1:18" x14ac:dyDescent="0.2">
      <c r="A592" s="5">
        <v>61758</v>
      </c>
      <c r="B592" s="6" t="str">
        <f>+VLOOKUP(A592,[1]Congest!$A$1:$C$65536,2,FALSE)</f>
        <v>HUD VL</v>
      </c>
      <c r="C592" s="6" t="str">
        <f>+VLOOKUP(A592,[1]Congest!$A$1:$C$65536,3,FALSE)</f>
        <v>HUD VL</v>
      </c>
      <c r="D592" s="5">
        <v>61761</v>
      </c>
      <c r="E592" s="6" t="str">
        <f>+VLOOKUP(D592,[1]Congest!$A$1:$C$65536,2,FALSE)</f>
        <v>N.Y.C.</v>
      </c>
      <c r="F592" s="6" t="str">
        <f>+VLOOKUP(D592,[1]Congest!$A$1:$C$65536,3,FALSE)</f>
        <v>N.Y.C.</v>
      </c>
      <c r="G592" s="5">
        <v>110</v>
      </c>
      <c r="I592" s="6">
        <v>8283.33</v>
      </c>
      <c r="L592" s="6">
        <f t="shared" si="19"/>
        <v>13427.029999999999</v>
      </c>
      <c r="M592" s="6">
        <f>+VLOOKUP($A592,[1]Congest!$A$1:$O$65536,10,FALSE)-+VLOOKUP($D592,[1]Congest!$A$1:$O$65536,10,FALSE)</f>
        <v>299.82000000000016</v>
      </c>
      <c r="N592" s="6">
        <f>+VLOOKUP($A592,[1]Congest!$A$1:$O$65536,11,FALSE)-+VLOOKUP($D592,[1]Congest!$A$1:$O$65536,11,FALSE)</f>
        <v>2953.24</v>
      </c>
      <c r="O592" s="6">
        <f>+VLOOKUP($A592,[1]Congest!$A$1:$O$65536,12,FALSE)-+VLOOKUP($D592,[1]Congest!$A$1:$O$65536,12,FALSE)</f>
        <v>506.03999999999905</v>
      </c>
      <c r="P592" s="6">
        <f>+VLOOKUP($A592,[1]Congest!$A$1:$O$65536,13,FALSE)-+VLOOKUP($D592,[1]Congest!$A$1:$O$65536,13,FALSE)</f>
        <v>1760.0399999999993</v>
      </c>
      <c r="Q592" s="6">
        <f>+VLOOKUP($A592,[1]Congest!$A$1:$O$65536,14,FALSE)-+VLOOKUP($D592,[1]Congest!$A$1:$O$65536,14,FALSE)</f>
        <v>2990.3399999999988</v>
      </c>
      <c r="R592" s="6">
        <f>+VLOOKUP($A592,[1]Congest!$A$1:$O$65536,15,FALSE)-+VLOOKUP($D592,[1]Congest!$A$1:$O$65536,15,FALSE)</f>
        <v>4917.550000000002</v>
      </c>
    </row>
    <row r="593" spans="1:18" x14ac:dyDescent="0.2">
      <c r="A593" s="5">
        <v>61759</v>
      </c>
      <c r="B593" s="6" t="str">
        <f>+VLOOKUP(A593,[1]Congest!$A$1:$C$65536,2,FALSE)</f>
        <v>MILLWD</v>
      </c>
      <c r="C593" s="6" t="str">
        <f>+VLOOKUP(A593,[1]Congest!$A$1:$C$65536,3,FALSE)</f>
        <v>MILLWD</v>
      </c>
      <c r="D593" s="5">
        <v>23776</v>
      </c>
      <c r="E593" s="6" t="str">
        <f>+VLOOKUP(D593,[1]Congest!$A$1:$C$65536,2,FALSE)</f>
        <v>E_FISHKILL___LBMP</v>
      </c>
      <c r="F593" s="6" t="str">
        <f>+VLOOKUP(D593,[1]Congest!$A$1:$C$65536,3,FALSE)</f>
        <v>MILLWD</v>
      </c>
      <c r="G593" s="5">
        <v>15</v>
      </c>
      <c r="I593" s="6">
        <v>-253.75</v>
      </c>
      <c r="L593" s="6">
        <f t="shared" si="19"/>
        <v>1848.569999999999</v>
      </c>
      <c r="M593" s="6">
        <f>+VLOOKUP($A593,[1]Congest!$A$1:$O$65536,10,FALSE)-+VLOOKUP($D593,[1]Congest!$A$1:$O$65536,10,FALSE)</f>
        <v>42.6299999999992</v>
      </c>
      <c r="N593" s="6">
        <f>+VLOOKUP($A593,[1]Congest!$A$1:$O$65536,11,FALSE)-+VLOOKUP($D593,[1]Congest!$A$1:$O$65536,11,FALSE)</f>
        <v>158.66000000000031</v>
      </c>
      <c r="O593" s="6">
        <f>+VLOOKUP($A593,[1]Congest!$A$1:$O$65536,12,FALSE)-+VLOOKUP($D593,[1]Congest!$A$1:$O$65536,12,FALSE)</f>
        <v>66.029999999999291</v>
      </c>
      <c r="P593" s="6">
        <f>+VLOOKUP($A593,[1]Congest!$A$1:$O$65536,13,FALSE)-+VLOOKUP($D593,[1]Congest!$A$1:$O$65536,13,FALSE)</f>
        <v>-13.490000000000236</v>
      </c>
      <c r="Q593" s="6">
        <f>+VLOOKUP($A593,[1]Congest!$A$1:$O$65536,14,FALSE)-+VLOOKUP($D593,[1]Congest!$A$1:$O$65536,14,FALSE)</f>
        <v>1215.2900000000004</v>
      </c>
      <c r="R593" s="6">
        <f>+VLOOKUP($A593,[1]Congest!$A$1:$O$65536,15,FALSE)-+VLOOKUP($D593,[1]Congest!$A$1:$O$65536,15,FALSE)</f>
        <v>379.45000000000005</v>
      </c>
    </row>
    <row r="594" spans="1:18" x14ac:dyDescent="0.2">
      <c r="A594" s="5">
        <v>61759</v>
      </c>
      <c r="B594" s="6" t="str">
        <f>+VLOOKUP(A594,[1]Congest!$A$1:$C$65536,2,FALSE)</f>
        <v>MILLWD</v>
      </c>
      <c r="C594" s="6" t="str">
        <f>+VLOOKUP(A594,[1]Congest!$A$1:$C$65536,3,FALSE)</f>
        <v>MILLWD</v>
      </c>
      <c r="D594" s="5">
        <v>24114</v>
      </c>
      <c r="E594" s="6" t="str">
        <f>+VLOOKUP(D594,[1]Congest!$A$1:$C$65536,2,FALSE)</f>
        <v>GOWANUS_GT2_1</v>
      </c>
      <c r="F594" s="6" t="str">
        <f>+VLOOKUP(D594,[1]Congest!$A$1:$C$65536,3,FALSE)</f>
        <v>N.Y.C.</v>
      </c>
      <c r="G594" s="5">
        <v>40</v>
      </c>
      <c r="I594" s="6">
        <v>13627.8</v>
      </c>
      <c r="L594" s="6">
        <f t="shared" si="19"/>
        <v>21154.079999999998</v>
      </c>
      <c r="M594" s="6">
        <f>+VLOOKUP($A594,[1]Congest!$A$1:$O$65536,10,FALSE)-+VLOOKUP($D594,[1]Congest!$A$1:$O$65536,10,FALSE)</f>
        <v>709.73999999999978</v>
      </c>
      <c r="N594" s="6">
        <f>+VLOOKUP($A594,[1]Congest!$A$1:$O$65536,11,FALSE)-+VLOOKUP($D594,[1]Congest!$A$1:$O$65536,11,FALSE)</f>
        <v>6275.79</v>
      </c>
      <c r="O594" s="6">
        <f>+VLOOKUP($A594,[1]Congest!$A$1:$O$65536,12,FALSE)-+VLOOKUP($D594,[1]Congest!$A$1:$O$65536,12,FALSE)</f>
        <v>1024.219999999998</v>
      </c>
      <c r="P594" s="6">
        <f>+VLOOKUP($A594,[1]Congest!$A$1:$O$65536,13,FALSE)-+VLOOKUP($D594,[1]Congest!$A$1:$O$65536,13,FALSE)</f>
        <v>3604.5299999999997</v>
      </c>
      <c r="Q594" s="6">
        <f>+VLOOKUP($A594,[1]Congest!$A$1:$O$65536,14,FALSE)-+VLOOKUP($D594,[1]Congest!$A$1:$O$65536,14,FALSE)</f>
        <v>3571.41</v>
      </c>
      <c r="R594" s="6">
        <f>+VLOOKUP($A594,[1]Congest!$A$1:$O$65536,15,FALSE)-+VLOOKUP($D594,[1]Congest!$A$1:$O$65536,15,FALSE)</f>
        <v>5968.3899999999994</v>
      </c>
    </row>
    <row r="595" spans="1:18" x14ac:dyDescent="0.2">
      <c r="A595" s="5">
        <v>61759</v>
      </c>
      <c r="B595" s="6" t="str">
        <f>+VLOOKUP(A595,[1]Congest!$A$1:$C$65536,2,FALSE)</f>
        <v>MILLWD</v>
      </c>
      <c r="C595" s="6" t="str">
        <f>+VLOOKUP(A595,[1]Congest!$A$1:$C$65536,3,FALSE)</f>
        <v>MILLWD</v>
      </c>
      <c r="D595" s="5">
        <v>61845</v>
      </c>
      <c r="E595" s="6" t="str">
        <f>+VLOOKUP(D595,[1]Congest!$A$1:$C$65536,2,FALSE)</f>
        <v>NPX</v>
      </c>
      <c r="F595" s="6" t="str">
        <f>+VLOOKUP(D595,[1]Congest!$A$1:$C$65536,3,FALSE)</f>
        <v>NPX</v>
      </c>
      <c r="G595" s="5">
        <v>15</v>
      </c>
      <c r="I595" s="6">
        <v>346.13</v>
      </c>
      <c r="L595" s="6">
        <f t="shared" si="19"/>
        <v>3906.9799999999987</v>
      </c>
      <c r="M595" s="6">
        <f>+VLOOKUP($A595,[1]Congest!$A$1:$O$65536,10,FALSE)-+VLOOKUP($D595,[1]Congest!$A$1:$O$65536,10,FALSE)</f>
        <v>476.42999999999938</v>
      </c>
      <c r="N595" s="6">
        <f>+VLOOKUP($A595,[1]Congest!$A$1:$O$65536,11,FALSE)-+VLOOKUP($D595,[1]Congest!$A$1:$O$65536,11,FALSE)</f>
        <v>107.31000000000029</v>
      </c>
      <c r="O595" s="6">
        <f>+VLOOKUP($A595,[1]Congest!$A$1:$O$65536,12,FALSE)-+VLOOKUP($D595,[1]Congest!$A$1:$O$65536,12,FALSE)</f>
        <v>502.67999999999802</v>
      </c>
      <c r="P595" s="6">
        <f>+VLOOKUP($A595,[1]Congest!$A$1:$O$65536,13,FALSE)-+VLOOKUP($D595,[1]Congest!$A$1:$O$65536,13,FALSE)</f>
        <v>670.96000000000072</v>
      </c>
      <c r="Q595" s="6">
        <f>+VLOOKUP($A595,[1]Congest!$A$1:$O$65536,14,FALSE)-+VLOOKUP($D595,[1]Congest!$A$1:$O$65536,14,FALSE)</f>
        <v>1144.5600000000004</v>
      </c>
      <c r="R595" s="6">
        <f>+VLOOKUP($A595,[1]Congest!$A$1:$O$65536,15,FALSE)-+VLOOKUP($D595,[1]Congest!$A$1:$O$65536,15,FALSE)</f>
        <v>1005.04</v>
      </c>
    </row>
    <row r="596" spans="1:18" x14ac:dyDescent="0.2">
      <c r="A596" s="5">
        <v>61760</v>
      </c>
      <c r="B596" s="6" t="str">
        <f>+VLOOKUP(A596,[1]Congest!$A$1:$C$65536,2,FALSE)</f>
        <v>DUNWOD</v>
      </c>
      <c r="C596" s="6" t="str">
        <f>+VLOOKUP(A596,[1]Congest!$A$1:$C$65536,3,FALSE)</f>
        <v>DUNWOD</v>
      </c>
      <c r="D596" s="5">
        <v>24000</v>
      </c>
      <c r="E596" s="6" t="str">
        <f>+VLOOKUP(D596,[1]Congest!$A$1:$C$65536,2,FALSE)</f>
        <v>PLEASANTVLY___LBMP</v>
      </c>
      <c r="F596" s="6" t="str">
        <f>+VLOOKUP(D596,[1]Congest!$A$1:$C$65536,3,FALSE)</f>
        <v>HUD VL</v>
      </c>
      <c r="G596" s="5">
        <v>25</v>
      </c>
      <c r="I596" s="6">
        <v>2.2999999999999998</v>
      </c>
      <c r="L596" s="6">
        <f t="shared" si="19"/>
        <v>932.0699999999996</v>
      </c>
      <c r="M596" s="6">
        <f>+VLOOKUP($A596,[1]Congest!$A$1:$O$65536,10,FALSE)-+VLOOKUP($D596,[1]Congest!$A$1:$O$65536,10,FALSE)</f>
        <v>62.430000000000746</v>
      </c>
      <c r="N596" s="6">
        <f>+VLOOKUP($A596,[1]Congest!$A$1:$O$65536,11,FALSE)-+VLOOKUP($D596,[1]Congest!$A$1:$O$65536,11,FALSE)</f>
        <v>-222.84000000000003</v>
      </c>
      <c r="O596" s="6">
        <f>+VLOOKUP($A596,[1]Congest!$A$1:$O$65536,12,FALSE)-+VLOOKUP($D596,[1]Congest!$A$1:$O$65536,12,FALSE)</f>
        <v>70.519999999999527</v>
      </c>
      <c r="P596" s="6">
        <f>+VLOOKUP($A596,[1]Congest!$A$1:$O$65536,13,FALSE)-+VLOOKUP($D596,[1]Congest!$A$1:$O$65536,13,FALSE)</f>
        <v>5.1600000000000819</v>
      </c>
      <c r="Q596" s="6">
        <f>+VLOOKUP($A596,[1]Congest!$A$1:$O$65536,14,FALSE)-+VLOOKUP($D596,[1]Congest!$A$1:$O$65536,14,FALSE)</f>
        <v>871.21999999999935</v>
      </c>
      <c r="R596" s="6">
        <f>+VLOOKUP($A596,[1]Congest!$A$1:$O$65536,15,FALSE)-+VLOOKUP($D596,[1]Congest!$A$1:$O$65536,15,FALSE)</f>
        <v>145.57999999999993</v>
      </c>
    </row>
    <row r="597" spans="1:18" x14ac:dyDescent="0.2">
      <c r="A597" s="5">
        <v>61761</v>
      </c>
      <c r="B597" s="6" t="str">
        <f>+VLOOKUP(A597,[1]Congest!$A$1:$C$65536,2,FALSE)</f>
        <v>N.Y.C.</v>
      </c>
      <c r="C597" s="6" t="str">
        <f>+VLOOKUP(A597,[1]Congest!$A$1:$C$65536,3,FALSE)</f>
        <v>N.Y.C.</v>
      </c>
      <c r="D597" s="5">
        <v>61752</v>
      </c>
      <c r="E597" s="6" t="str">
        <f>+VLOOKUP(D597,[1]Congest!$A$1:$C$65536,2,FALSE)</f>
        <v>WEST</v>
      </c>
      <c r="F597" s="6" t="str">
        <f>+VLOOKUP(D597,[1]Congest!$A$1:$C$65536,3,FALSE)</f>
        <v>WEST</v>
      </c>
      <c r="G597" s="5">
        <v>25</v>
      </c>
      <c r="I597" s="6">
        <v>-13684.09</v>
      </c>
      <c r="L597" s="6">
        <f t="shared" si="19"/>
        <v>-21658.149999999998</v>
      </c>
      <c r="M597" s="6">
        <f>+VLOOKUP($A597,[1]Congest!$A$1:$O$65536,10,FALSE)-+VLOOKUP($D597,[1]Congest!$A$1:$O$65536,10,FALSE)</f>
        <v>-2240.98</v>
      </c>
      <c r="N597" s="6">
        <f>+VLOOKUP($A597,[1]Congest!$A$1:$O$65536,11,FALSE)-+VLOOKUP($D597,[1]Congest!$A$1:$O$65536,11,FALSE)</f>
        <v>-3331.75</v>
      </c>
      <c r="O597" s="6">
        <f>+VLOOKUP($A597,[1]Congest!$A$1:$O$65536,12,FALSE)-+VLOOKUP($D597,[1]Congest!$A$1:$O$65536,12,FALSE)</f>
        <v>-2584.3399999999992</v>
      </c>
      <c r="P597" s="6">
        <f>+VLOOKUP($A597,[1]Congest!$A$1:$O$65536,13,FALSE)-+VLOOKUP($D597,[1]Congest!$A$1:$O$65536,13,FALSE)</f>
        <v>-3090.2399999999993</v>
      </c>
      <c r="Q597" s="6">
        <f>+VLOOKUP($A597,[1]Congest!$A$1:$O$65536,14,FALSE)-+VLOOKUP($D597,[1]Congest!$A$1:$O$65536,14,FALSE)</f>
        <v>-4967.66</v>
      </c>
      <c r="R597" s="6">
        <f>+VLOOKUP($A597,[1]Congest!$A$1:$O$65536,15,FALSE)-+VLOOKUP($D597,[1]Congest!$A$1:$O$65536,15,FALSE)</f>
        <v>-5443.1800000000012</v>
      </c>
    </row>
    <row r="598" spans="1:18" x14ac:dyDescent="0.2">
      <c r="A598" s="5">
        <v>61844</v>
      </c>
      <c r="B598" s="6" t="str">
        <f>+VLOOKUP(A598,[1]Congest!$A$1:$C$65536,2,FALSE)</f>
        <v>H Q</v>
      </c>
      <c r="C598" s="6" t="str">
        <f>+VLOOKUP(A598,[1]Congest!$A$1:$C$65536,3,FALSE)</f>
        <v>H Q</v>
      </c>
      <c r="D598" s="5">
        <v>23543</v>
      </c>
      <c r="E598" s="6" t="str">
        <f>+VLOOKUP(D598,[1]Congest!$A$1:$C$65536,2,FALSE)</f>
        <v>KINTIGH____</v>
      </c>
      <c r="F598" s="6" t="str">
        <f>+VLOOKUP(D598,[1]Congest!$A$1:$C$65536,3,FALSE)</f>
        <v>WEST</v>
      </c>
      <c r="G598" s="5">
        <v>15</v>
      </c>
      <c r="I598" s="6">
        <v>558.69000000000005</v>
      </c>
      <c r="L598" s="6">
        <f t="shared" ref="L598:L608" si="20">+SUM(M598:R598)</f>
        <v>2097.31</v>
      </c>
      <c r="M598" s="6">
        <f>+VLOOKUP($A598,[1]Congest!$A$1:$O$65536,10,FALSE)-+VLOOKUP($D598,[1]Congest!$A$1:$O$65536,10,FALSE)</f>
        <v>344.2</v>
      </c>
      <c r="N598" s="6">
        <f>+VLOOKUP($A598,[1]Congest!$A$1:$O$65536,11,FALSE)-+VLOOKUP($D598,[1]Congest!$A$1:$O$65536,11,FALSE)</f>
        <v>254.64</v>
      </c>
      <c r="O598" s="6">
        <f>+VLOOKUP($A598,[1]Congest!$A$1:$O$65536,12,FALSE)-+VLOOKUP($D598,[1]Congest!$A$1:$O$65536,12,FALSE)</f>
        <v>376.73000000000013</v>
      </c>
      <c r="P598" s="6">
        <f>+VLOOKUP($A598,[1]Congest!$A$1:$O$65536,13,FALSE)-+VLOOKUP($D598,[1]Congest!$A$1:$O$65536,13,FALSE)</f>
        <v>203.69000000000003</v>
      </c>
      <c r="Q598" s="6">
        <f>+VLOOKUP($A598,[1]Congest!$A$1:$O$65536,14,FALSE)-+VLOOKUP($D598,[1]Congest!$A$1:$O$65536,14,FALSE)</f>
        <v>569.44999999999993</v>
      </c>
      <c r="R598" s="6">
        <f>+VLOOKUP($A598,[1]Congest!$A$1:$O$65536,15,FALSE)-+VLOOKUP($D598,[1]Congest!$A$1:$O$65536,15,FALSE)</f>
        <v>348.6</v>
      </c>
    </row>
    <row r="599" spans="1:18" x14ac:dyDescent="0.2">
      <c r="A599" s="5">
        <v>61844</v>
      </c>
      <c r="B599" s="6" t="str">
        <f>+VLOOKUP(A599,[1]Congest!$A$1:$C$65536,2,FALSE)</f>
        <v>H Q</v>
      </c>
      <c r="C599" s="6" t="str">
        <f>+VLOOKUP(A599,[1]Congest!$A$1:$C$65536,3,FALSE)</f>
        <v>H Q</v>
      </c>
      <c r="D599" s="5">
        <v>23778</v>
      </c>
      <c r="E599" s="6" t="str">
        <f>+VLOOKUP(D599,[1]Congest!$A$1:$C$65536,2,FALSE)</f>
        <v>GLEN PARK____</v>
      </c>
      <c r="F599" s="6" t="str">
        <f>+VLOOKUP(D599,[1]Congest!$A$1:$C$65536,3,FALSE)</f>
        <v>MHK VL</v>
      </c>
      <c r="G599" s="5">
        <v>15</v>
      </c>
      <c r="I599" s="6">
        <v>229.58</v>
      </c>
      <c r="L599" s="6">
        <f t="shared" si="20"/>
        <v>1217.97</v>
      </c>
      <c r="M599" s="6">
        <f>+VLOOKUP($A599,[1]Congest!$A$1:$O$65536,10,FALSE)-+VLOOKUP($D599,[1]Congest!$A$1:$O$65536,10,FALSE)</f>
        <v>141.9</v>
      </c>
      <c r="N599" s="6">
        <f>+VLOOKUP($A599,[1]Congest!$A$1:$O$65536,11,FALSE)-+VLOOKUP($D599,[1]Congest!$A$1:$O$65536,11,FALSE)</f>
        <v>190.47000000000003</v>
      </c>
      <c r="O599" s="6">
        <f>+VLOOKUP($A599,[1]Congest!$A$1:$O$65536,12,FALSE)-+VLOOKUP($D599,[1]Congest!$A$1:$O$65536,12,FALSE)</f>
        <v>141.64000000000001</v>
      </c>
      <c r="P599" s="6">
        <f>+VLOOKUP($A599,[1]Congest!$A$1:$O$65536,13,FALSE)-+VLOOKUP($D599,[1]Congest!$A$1:$O$65536,13,FALSE)</f>
        <v>68.240000000000009</v>
      </c>
      <c r="Q599" s="6">
        <f>+VLOOKUP($A599,[1]Congest!$A$1:$O$65536,14,FALSE)-+VLOOKUP($D599,[1]Congest!$A$1:$O$65536,14,FALSE)</f>
        <v>384.69000000000005</v>
      </c>
      <c r="R599" s="6">
        <f>+VLOOKUP($A599,[1]Congest!$A$1:$O$65536,15,FALSE)-+VLOOKUP($D599,[1]Congest!$A$1:$O$65536,15,FALSE)</f>
        <v>291.03000000000003</v>
      </c>
    </row>
    <row r="600" spans="1:18" x14ac:dyDescent="0.2">
      <c r="A600" s="5">
        <v>61844</v>
      </c>
      <c r="B600" s="6" t="str">
        <f>+VLOOKUP(A600,[1]Congest!$A$1:$C$65536,2,FALSE)</f>
        <v>H Q</v>
      </c>
      <c r="C600" s="6" t="str">
        <f>+VLOOKUP(A600,[1]Congest!$A$1:$C$65536,3,FALSE)</f>
        <v>H Q</v>
      </c>
      <c r="D600" s="5">
        <v>23779</v>
      </c>
      <c r="E600" s="6" t="str">
        <f>+VLOOKUP(D600,[1]Congest!$A$1:$C$65536,2,FALSE)</f>
        <v>BETHLEHEM___STEEL</v>
      </c>
      <c r="F600" s="6" t="str">
        <f>+VLOOKUP(D600,[1]Congest!$A$1:$C$65536,3,FALSE)</f>
        <v>WEST</v>
      </c>
      <c r="G600" s="5">
        <v>15</v>
      </c>
      <c r="I600" s="6">
        <v>748.22</v>
      </c>
      <c r="L600" s="6">
        <f t="shared" si="20"/>
        <v>2432.5500000000002</v>
      </c>
      <c r="M600" s="6">
        <f>+VLOOKUP($A600,[1]Congest!$A$1:$O$65536,10,FALSE)-+VLOOKUP($D600,[1]Congest!$A$1:$O$65536,10,FALSE)</f>
        <v>423.18999999999994</v>
      </c>
      <c r="N600" s="6">
        <f>+VLOOKUP($A600,[1]Congest!$A$1:$O$65536,11,FALSE)-+VLOOKUP($D600,[1]Congest!$A$1:$O$65536,11,FALSE)</f>
        <v>264.25</v>
      </c>
      <c r="O600" s="6">
        <f>+VLOOKUP($A600,[1]Congest!$A$1:$O$65536,12,FALSE)-+VLOOKUP($D600,[1]Congest!$A$1:$O$65536,12,FALSE)</f>
        <v>473.18000000000012</v>
      </c>
      <c r="P600" s="6">
        <f>+VLOOKUP($A600,[1]Congest!$A$1:$O$65536,13,FALSE)-+VLOOKUP($D600,[1]Congest!$A$1:$O$65536,13,FALSE)</f>
        <v>260.25</v>
      </c>
      <c r="Q600" s="6">
        <f>+VLOOKUP($A600,[1]Congest!$A$1:$O$65536,14,FALSE)-+VLOOKUP($D600,[1]Congest!$A$1:$O$65536,14,FALSE)</f>
        <v>644.46</v>
      </c>
      <c r="R600" s="6">
        <f>+VLOOKUP($A600,[1]Congest!$A$1:$O$65536,15,FALSE)-+VLOOKUP($D600,[1]Congest!$A$1:$O$65536,15,FALSE)</f>
        <v>367.22</v>
      </c>
    </row>
    <row r="601" spans="1:18" x14ac:dyDescent="0.2">
      <c r="A601" s="5">
        <v>61844</v>
      </c>
      <c r="B601" s="6" t="str">
        <f>+VLOOKUP(A601,[1]Congest!$A$1:$C$65536,2,FALSE)</f>
        <v>H Q</v>
      </c>
      <c r="C601" s="6" t="str">
        <f>+VLOOKUP(A601,[1]Congest!$A$1:$C$65536,3,FALSE)</f>
        <v>H Q</v>
      </c>
      <c r="D601" s="5">
        <v>23811</v>
      </c>
      <c r="E601" s="6" t="str">
        <f>+VLOOKUP(D601,[1]Congest!$A$1:$C$65536,2,FALSE)</f>
        <v>NEG WEST___LANCASTR</v>
      </c>
      <c r="F601" s="6" t="str">
        <f>+VLOOKUP(D601,[1]Congest!$A$1:$C$65536,3,FALSE)</f>
        <v>WEST</v>
      </c>
      <c r="G601" s="5">
        <v>25</v>
      </c>
      <c r="I601" s="6">
        <v>685.33</v>
      </c>
      <c r="L601" s="6">
        <f t="shared" si="20"/>
        <v>2565.3500000000004</v>
      </c>
      <c r="M601" s="6">
        <f>+VLOOKUP($A601,[1]Congest!$A$1:$O$65536,10,FALSE)-+VLOOKUP($D601,[1]Congest!$A$1:$O$65536,10,FALSE)</f>
        <v>454.62</v>
      </c>
      <c r="N601" s="6">
        <f>+VLOOKUP($A601,[1]Congest!$A$1:$O$65536,11,FALSE)-+VLOOKUP($D601,[1]Congest!$A$1:$O$65536,11,FALSE)</f>
        <v>268.42</v>
      </c>
      <c r="O601" s="6">
        <f>+VLOOKUP($A601,[1]Congest!$A$1:$O$65536,12,FALSE)-+VLOOKUP($D601,[1]Congest!$A$1:$O$65536,12,FALSE)</f>
        <v>511.96000000000004</v>
      </c>
      <c r="P601" s="6">
        <f>+VLOOKUP($A601,[1]Congest!$A$1:$O$65536,13,FALSE)-+VLOOKUP($D601,[1]Congest!$A$1:$O$65536,13,FALSE)</f>
        <v>282.89000000000004</v>
      </c>
      <c r="Q601" s="6">
        <f>+VLOOKUP($A601,[1]Congest!$A$1:$O$65536,14,FALSE)-+VLOOKUP($D601,[1]Congest!$A$1:$O$65536,14,FALSE)</f>
        <v>672.43000000000006</v>
      </c>
      <c r="R601" s="6">
        <f>+VLOOKUP($A601,[1]Congest!$A$1:$O$65536,15,FALSE)-+VLOOKUP($D601,[1]Congest!$A$1:$O$65536,15,FALSE)</f>
        <v>375.03</v>
      </c>
    </row>
    <row r="602" spans="1:18" x14ac:dyDescent="0.2">
      <c r="A602" s="5">
        <v>61844</v>
      </c>
      <c r="B602" s="6" t="str">
        <f>+VLOOKUP(A602,[1]Congest!$A$1:$C$65536,2,FALSE)</f>
        <v>H Q</v>
      </c>
      <c r="C602" s="6" t="str">
        <f>+VLOOKUP(A602,[1]Congest!$A$1:$C$65536,3,FALSE)</f>
        <v>H Q</v>
      </c>
      <c r="D602" s="5">
        <v>23914</v>
      </c>
      <c r="E602" s="6" t="str">
        <f>+VLOOKUP(D602,[1]Congest!$A$1:$C$65536,2,FALSE)</f>
        <v>RUSSELL___STATION</v>
      </c>
      <c r="F602" s="6" t="str">
        <f>+VLOOKUP(D602,[1]Congest!$A$1:$C$65536,3,FALSE)</f>
        <v>GENESE</v>
      </c>
      <c r="G602" s="5">
        <v>30</v>
      </c>
      <c r="I602" s="6">
        <v>541</v>
      </c>
      <c r="L602" s="6">
        <f t="shared" si="20"/>
        <v>2017.2600000000002</v>
      </c>
      <c r="M602" s="6">
        <f>+VLOOKUP($A602,[1]Congest!$A$1:$O$65536,10,FALSE)-+VLOOKUP($D602,[1]Congest!$A$1:$O$65536,10,FALSE)</f>
        <v>324.27999999999997</v>
      </c>
      <c r="N602" s="6">
        <f>+VLOOKUP($A602,[1]Congest!$A$1:$O$65536,11,FALSE)-+VLOOKUP($D602,[1]Congest!$A$1:$O$65536,11,FALSE)</f>
        <v>253.86</v>
      </c>
      <c r="O602" s="6">
        <f>+VLOOKUP($A602,[1]Congest!$A$1:$O$65536,12,FALSE)-+VLOOKUP($D602,[1]Congest!$A$1:$O$65536,12,FALSE)</f>
        <v>351.88000000000005</v>
      </c>
      <c r="P602" s="6">
        <f>+VLOOKUP($A602,[1]Congest!$A$1:$O$65536,13,FALSE)-+VLOOKUP($D602,[1]Congest!$A$1:$O$65536,13,FALSE)</f>
        <v>189.70000000000002</v>
      </c>
      <c r="Q602" s="6">
        <f>+VLOOKUP($A602,[1]Congest!$A$1:$O$65536,14,FALSE)-+VLOOKUP($D602,[1]Congest!$A$1:$O$65536,14,FALSE)</f>
        <v>553.94000000000005</v>
      </c>
      <c r="R602" s="6">
        <f>+VLOOKUP($A602,[1]Congest!$A$1:$O$65536,15,FALSE)-+VLOOKUP($D602,[1]Congest!$A$1:$O$65536,15,FALSE)</f>
        <v>343.6</v>
      </c>
    </row>
    <row r="603" spans="1:18" x14ac:dyDescent="0.2">
      <c r="A603" s="5">
        <v>61844</v>
      </c>
      <c r="B603" s="6" t="str">
        <f>+VLOOKUP(A603,[1]Congest!$A$1:$C$65536,2,FALSE)</f>
        <v>H Q</v>
      </c>
      <c r="C603" s="6" t="str">
        <f>+VLOOKUP(A603,[1]Congest!$A$1:$C$65536,3,FALSE)</f>
        <v>H Q</v>
      </c>
      <c r="D603" s="5">
        <v>24008</v>
      </c>
      <c r="E603" s="6" t="str">
        <f>+VLOOKUP(D603,[1]Congest!$A$1:$C$65536,2,FALSE)</f>
        <v>NYISO_LBMP_REFERENCE</v>
      </c>
      <c r="F603" s="6" t="str">
        <f>+VLOOKUP(D603,[1]Congest!$A$1:$C$65536,3,FALSE)</f>
        <v>MHK VL</v>
      </c>
      <c r="G603" s="5">
        <v>15</v>
      </c>
      <c r="I603" s="6">
        <v>72.58</v>
      </c>
      <c r="L603" s="6">
        <f t="shared" si="20"/>
        <v>850.26</v>
      </c>
      <c r="M603" s="6">
        <f>+VLOOKUP($A603,[1]Congest!$A$1:$O$65536,10,FALSE)-+VLOOKUP($D603,[1]Congest!$A$1:$O$65536,10,FALSE)</f>
        <v>63.15</v>
      </c>
      <c r="N603" s="6">
        <f>+VLOOKUP($A603,[1]Congest!$A$1:$O$65536,11,FALSE)-+VLOOKUP($D603,[1]Congest!$A$1:$O$65536,11,FALSE)</f>
        <v>137.68</v>
      </c>
      <c r="O603" s="6">
        <f>+VLOOKUP($A603,[1]Congest!$A$1:$O$65536,12,FALSE)-+VLOOKUP($D603,[1]Congest!$A$1:$O$65536,12,FALSE)</f>
        <v>37.059999999999981</v>
      </c>
      <c r="P603" s="6">
        <f>+VLOOKUP($A603,[1]Congest!$A$1:$O$65536,13,FALSE)-+VLOOKUP($D603,[1]Congest!$A$1:$O$65536,13,FALSE)</f>
        <v>5.0199999999999996</v>
      </c>
      <c r="Q603" s="6">
        <f>+VLOOKUP($A603,[1]Congest!$A$1:$O$65536,14,FALSE)-+VLOOKUP($D603,[1]Congest!$A$1:$O$65536,14,FALSE)</f>
        <v>319.54000000000002</v>
      </c>
      <c r="R603" s="6">
        <f>+VLOOKUP($A603,[1]Congest!$A$1:$O$65536,15,FALSE)-+VLOOKUP($D603,[1]Congest!$A$1:$O$65536,15,FALSE)</f>
        <v>287.81</v>
      </c>
    </row>
    <row r="604" spans="1:18" x14ac:dyDescent="0.2">
      <c r="A604" s="5">
        <v>61844</v>
      </c>
      <c r="B604" s="6" t="str">
        <f>+VLOOKUP(A604,[1]Congest!$A$1:$C$65536,2,FALSE)</f>
        <v>H Q</v>
      </c>
      <c r="C604" s="6" t="str">
        <f>+VLOOKUP(A604,[1]Congest!$A$1:$C$65536,3,FALSE)</f>
        <v>H Q</v>
      </c>
      <c r="D604" s="5">
        <v>24049</v>
      </c>
      <c r="E604" s="6" t="str">
        <f>+VLOOKUP(D604,[1]Congest!$A$1:$C$65536,2,FALSE)</f>
        <v>WEST CANADA___HYD</v>
      </c>
      <c r="F604" s="6" t="str">
        <f>+VLOOKUP(D604,[1]Congest!$A$1:$C$65536,3,FALSE)</f>
        <v>MHK VL</v>
      </c>
      <c r="G604" s="5">
        <v>15</v>
      </c>
      <c r="I604" s="6">
        <v>-70.13</v>
      </c>
      <c r="L604" s="6">
        <f t="shared" si="20"/>
        <v>641.69000000000005</v>
      </c>
      <c r="M604" s="6">
        <f>+VLOOKUP($A604,[1]Congest!$A$1:$O$65536,10,FALSE)-+VLOOKUP($D604,[1]Congest!$A$1:$O$65536,10,FALSE)</f>
        <v>1.7199999999999918</v>
      </c>
      <c r="N604" s="6">
        <f>+VLOOKUP($A604,[1]Congest!$A$1:$O$65536,11,FALSE)-+VLOOKUP($D604,[1]Congest!$A$1:$O$65536,11,FALSE)</f>
        <v>125.60000000000001</v>
      </c>
      <c r="O604" s="6">
        <f>+VLOOKUP($A604,[1]Congest!$A$1:$O$65536,12,FALSE)-+VLOOKUP($D604,[1]Congest!$A$1:$O$65536,12,FALSE)</f>
        <v>-7.2100000000000009</v>
      </c>
      <c r="P604" s="6">
        <f>+VLOOKUP($A604,[1]Congest!$A$1:$O$65536,13,FALSE)-+VLOOKUP($D604,[1]Congest!$A$1:$O$65536,13,FALSE)</f>
        <v>-33.03</v>
      </c>
      <c r="Q604" s="6">
        <f>+VLOOKUP($A604,[1]Congest!$A$1:$O$65536,14,FALSE)-+VLOOKUP($D604,[1]Congest!$A$1:$O$65536,14,FALSE)</f>
        <v>275.51</v>
      </c>
      <c r="R604" s="6">
        <f>+VLOOKUP($A604,[1]Congest!$A$1:$O$65536,15,FALSE)-+VLOOKUP($D604,[1]Congest!$A$1:$O$65536,15,FALSE)</f>
        <v>279.10000000000002</v>
      </c>
    </row>
    <row r="605" spans="1:18" x14ac:dyDescent="0.2">
      <c r="A605" s="5">
        <v>61844</v>
      </c>
      <c r="B605" s="6" t="str">
        <f>+VLOOKUP(A605,[1]Congest!$A$1:$C$65536,2,FALSE)</f>
        <v>H Q</v>
      </c>
      <c r="C605" s="6" t="str">
        <f>+VLOOKUP(A605,[1]Congest!$A$1:$C$65536,3,FALSE)</f>
        <v>H Q</v>
      </c>
      <c r="D605" s="5">
        <v>24056</v>
      </c>
      <c r="E605" s="6" t="str">
        <f>+VLOOKUP(D605,[1]Congest!$A$1:$C$65536,2,FALSE)</f>
        <v>UPPER RAQUET___HYD</v>
      </c>
      <c r="F605" s="6" t="str">
        <f>+VLOOKUP(D605,[1]Congest!$A$1:$C$65536,3,FALSE)</f>
        <v>MHK VL</v>
      </c>
      <c r="G605" s="5">
        <v>15</v>
      </c>
      <c r="I605" s="6">
        <v>-18.34</v>
      </c>
      <c r="L605" s="6">
        <f t="shared" si="20"/>
        <v>769.96</v>
      </c>
      <c r="M605" s="6">
        <f>+VLOOKUP($A605,[1]Congest!$A$1:$O$65536,10,FALSE)-+VLOOKUP($D605,[1]Congest!$A$1:$O$65536,10,FALSE)</f>
        <v>23.579999999999991</v>
      </c>
      <c r="N605" s="6">
        <f>+VLOOKUP($A605,[1]Congest!$A$1:$O$65536,11,FALSE)-+VLOOKUP($D605,[1]Congest!$A$1:$O$65536,11,FALSE)</f>
        <v>141.82</v>
      </c>
      <c r="O605" s="6">
        <f>+VLOOKUP($A605,[1]Congest!$A$1:$O$65536,12,FALSE)-+VLOOKUP($D605,[1]Congest!$A$1:$O$65536,12,FALSE)</f>
        <v>36.889999999999979</v>
      </c>
      <c r="P605" s="6">
        <f>+VLOOKUP($A605,[1]Congest!$A$1:$O$65536,13,FALSE)-+VLOOKUP($D605,[1]Congest!$A$1:$O$65536,13,FALSE)</f>
        <v>6.43</v>
      </c>
      <c r="Q605" s="6">
        <f>+VLOOKUP($A605,[1]Congest!$A$1:$O$65536,14,FALSE)-+VLOOKUP($D605,[1]Congest!$A$1:$O$65536,14,FALSE)</f>
        <v>323.68</v>
      </c>
      <c r="R605" s="6">
        <f>+VLOOKUP($A605,[1]Congest!$A$1:$O$65536,15,FALSE)-+VLOOKUP($D605,[1]Congest!$A$1:$O$65536,15,FALSE)</f>
        <v>237.56</v>
      </c>
    </row>
    <row r="606" spans="1:18" x14ac:dyDescent="0.2">
      <c r="A606" s="5">
        <v>61844</v>
      </c>
      <c r="B606" s="6" t="str">
        <f>+VLOOKUP(A606,[1]Congest!$A$1:$C$65536,2,FALSE)</f>
        <v>H Q</v>
      </c>
      <c r="C606" s="6" t="str">
        <f>+VLOOKUP(A606,[1]Congest!$A$1:$C$65536,3,FALSE)</f>
        <v>H Q</v>
      </c>
      <c r="D606" s="5">
        <v>61753</v>
      </c>
      <c r="E606" s="6" t="str">
        <f>+VLOOKUP(D606,[1]Congest!$A$1:$C$65536,2,FALSE)</f>
        <v>GENESE</v>
      </c>
      <c r="F606" s="6" t="str">
        <f>+VLOOKUP(D606,[1]Congest!$A$1:$C$65536,3,FALSE)</f>
        <v>GENESE</v>
      </c>
      <c r="G606" s="5">
        <v>15</v>
      </c>
      <c r="I606" s="6">
        <v>554.72</v>
      </c>
      <c r="L606" s="6">
        <f t="shared" si="20"/>
        <v>2065.6</v>
      </c>
      <c r="M606" s="6">
        <f>+VLOOKUP($A606,[1]Congest!$A$1:$O$65536,10,FALSE)-+VLOOKUP($D606,[1]Congest!$A$1:$O$65536,10,FALSE)</f>
        <v>335.43999999999994</v>
      </c>
      <c r="N606" s="6">
        <f>+VLOOKUP($A606,[1]Congest!$A$1:$O$65536,11,FALSE)-+VLOOKUP($D606,[1]Congest!$A$1:$O$65536,11,FALSE)</f>
        <v>255.16</v>
      </c>
      <c r="O606" s="6">
        <f>+VLOOKUP($A606,[1]Congest!$A$1:$O$65536,12,FALSE)-+VLOOKUP($D606,[1]Congest!$A$1:$O$65536,12,FALSE)</f>
        <v>366.21</v>
      </c>
      <c r="P606" s="6">
        <f>+VLOOKUP($A606,[1]Congest!$A$1:$O$65536,13,FALSE)-+VLOOKUP($D606,[1]Congest!$A$1:$O$65536,13,FALSE)</f>
        <v>198.43999999999997</v>
      </c>
      <c r="Q606" s="6">
        <f>+VLOOKUP($A606,[1]Congest!$A$1:$O$65536,14,FALSE)-+VLOOKUP($D606,[1]Congest!$A$1:$O$65536,14,FALSE)</f>
        <v>563.94000000000005</v>
      </c>
      <c r="R606" s="6">
        <f>+VLOOKUP($A606,[1]Congest!$A$1:$O$65536,15,FALSE)-+VLOOKUP($D606,[1]Congest!$A$1:$O$65536,15,FALSE)</f>
        <v>346.40999999999997</v>
      </c>
    </row>
    <row r="607" spans="1:18" x14ac:dyDescent="0.2">
      <c r="A607" s="5">
        <v>61846</v>
      </c>
      <c r="B607" s="6" t="str">
        <f>+VLOOKUP(A607,[1]Congest!$A$1:$C$65536,2,FALSE)</f>
        <v>O H</v>
      </c>
      <c r="C607" s="6" t="str">
        <f>+VLOOKUP(A607,[1]Congest!$A$1:$C$65536,3,FALSE)</f>
        <v>O H</v>
      </c>
      <c r="D607" s="5">
        <v>61752</v>
      </c>
      <c r="E607" s="6" t="str">
        <f>+VLOOKUP(D607,[1]Congest!$A$1:$C$65536,2,FALSE)</f>
        <v>WEST</v>
      </c>
      <c r="F607" s="6" t="str">
        <f>+VLOOKUP(D607,[1]Congest!$A$1:$C$65536,3,FALSE)</f>
        <v>WEST</v>
      </c>
      <c r="G607" s="5">
        <v>1</v>
      </c>
      <c r="I607" s="6">
        <v>150.28</v>
      </c>
      <c r="L607" s="6">
        <f t="shared" si="20"/>
        <v>215.49000000000029</v>
      </c>
      <c r="M607" s="6">
        <f>+VLOOKUP($A607,[1]Congest!$A$1:$O$65536,10,FALSE)-+VLOOKUP($D607,[1]Congest!$A$1:$O$65536,10,FALSE)</f>
        <v>35.520000000000039</v>
      </c>
      <c r="N607" s="6">
        <f>+VLOOKUP($A607,[1]Congest!$A$1:$O$65536,11,FALSE)-+VLOOKUP($D607,[1]Congest!$A$1:$O$65536,11,FALSE)</f>
        <v>73.37</v>
      </c>
      <c r="O607" s="6">
        <f>+VLOOKUP($A607,[1]Congest!$A$1:$O$65536,12,FALSE)-+VLOOKUP($D607,[1]Congest!$A$1:$O$65536,12,FALSE)</f>
        <v>49.810000000000173</v>
      </c>
      <c r="P607" s="6">
        <f>+VLOOKUP($A607,[1]Congest!$A$1:$O$65536,13,FALSE)-+VLOOKUP($D607,[1]Congest!$A$1:$O$65536,13,FALSE)</f>
        <v>23.630000000000052</v>
      </c>
      <c r="Q607" s="6">
        <f>+VLOOKUP($A607,[1]Congest!$A$1:$O$65536,14,FALSE)-+VLOOKUP($D607,[1]Congest!$A$1:$O$65536,14,FALSE)</f>
        <v>16.220000000000027</v>
      </c>
      <c r="R607" s="6">
        <f>+VLOOKUP($A607,[1]Congest!$A$1:$O$65536,15,FALSE)-+VLOOKUP($D607,[1]Congest!$A$1:$O$65536,15,FALSE)</f>
        <v>16.940000000000005</v>
      </c>
    </row>
    <row r="608" spans="1:18" x14ac:dyDescent="0.2">
      <c r="A608" s="5">
        <v>61847</v>
      </c>
      <c r="B608" s="6" t="str">
        <f>+VLOOKUP(A608,[1]Congest!$A$1:$C$65536,2,FALSE)</f>
        <v>PJM</v>
      </c>
      <c r="C608" s="6" t="str">
        <f>+VLOOKUP(A608,[1]Congest!$A$1:$C$65536,3,FALSE)</f>
        <v>PJM</v>
      </c>
      <c r="D608" s="5">
        <v>61752</v>
      </c>
      <c r="E608" s="6" t="str">
        <f>+VLOOKUP(D608,[1]Congest!$A$1:$C$65536,2,FALSE)</f>
        <v>WEST</v>
      </c>
      <c r="F608" s="6" t="str">
        <f>+VLOOKUP(D608,[1]Congest!$A$1:$C$65536,3,FALSE)</f>
        <v>WEST</v>
      </c>
      <c r="G608" s="5">
        <v>185</v>
      </c>
      <c r="I608" s="6">
        <v>471.74</v>
      </c>
      <c r="L608" s="6">
        <f t="shared" si="20"/>
        <v>8574.7299999999977</v>
      </c>
      <c r="M608" s="6">
        <f>+VLOOKUP($A608,[1]Congest!$A$1:$O$65536,10,FALSE)-+VLOOKUP($D608,[1]Congest!$A$1:$O$65536,10,FALSE)</f>
        <v>6032.3099999999995</v>
      </c>
      <c r="N608" s="6">
        <f>+VLOOKUP($A608,[1]Congest!$A$1:$O$65536,11,FALSE)-+VLOOKUP($D608,[1]Congest!$A$1:$O$65536,11,FALSE)</f>
        <v>1181.0000000000002</v>
      </c>
      <c r="O608" s="6">
        <f>+VLOOKUP($A608,[1]Congest!$A$1:$O$65536,12,FALSE)-+VLOOKUP($D608,[1]Congest!$A$1:$O$65536,12,FALSE)</f>
        <v>525.5</v>
      </c>
      <c r="P608" s="6">
        <f>+VLOOKUP($A608,[1]Congest!$A$1:$O$65536,13,FALSE)-+VLOOKUP($D608,[1]Congest!$A$1:$O$65536,13,FALSE)</f>
        <v>765.04</v>
      </c>
      <c r="Q608" s="6">
        <f>+VLOOKUP($A608,[1]Congest!$A$1:$O$65536,14,FALSE)-+VLOOKUP($D608,[1]Congest!$A$1:$O$65536,14,FALSE)</f>
        <v>10.149999999999977</v>
      </c>
      <c r="R608" s="6">
        <f>+VLOOKUP($A608,[1]Congest!$A$1:$O$65536,15,FALSE)-+VLOOKUP($D608,[1]Congest!$A$1:$O$65536,15,FALSE)</f>
        <v>60.729999999999976</v>
      </c>
    </row>
    <row r="610" spans="1:18" x14ac:dyDescent="0.2">
      <c r="A610" s="19" t="s">
        <v>116</v>
      </c>
      <c r="G610" s="18"/>
      <c r="H610" s="6"/>
      <c r="I610" s="6"/>
      <c r="J610" s="6"/>
    </row>
    <row r="611" spans="1:18" s="19" customFormat="1" x14ac:dyDescent="0.2">
      <c r="A611" s="19" t="s">
        <v>0</v>
      </c>
      <c r="B611" s="13"/>
      <c r="C611" s="13"/>
      <c r="D611" s="19" t="s">
        <v>1</v>
      </c>
      <c r="E611" s="13"/>
      <c r="F611" s="13"/>
      <c r="G611" s="19" t="s">
        <v>2</v>
      </c>
      <c r="H611" s="13"/>
      <c r="I611" s="13" t="s">
        <v>4</v>
      </c>
      <c r="J611" s="13"/>
      <c r="K611" s="20"/>
      <c r="L611" s="13" t="s">
        <v>7</v>
      </c>
    </row>
    <row r="612" spans="1:18" x14ac:dyDescent="0.2">
      <c r="A612" s="5">
        <v>23512</v>
      </c>
      <c r="B612" s="6" t="str">
        <f>+VLOOKUP(A612,[1]Congest!$A$1:$C$65536,2,FALSE)</f>
        <v>ARTHUR_KILL_2</v>
      </c>
      <c r="C612" s="6" t="str">
        <f>+VLOOKUP(A612,[1]Congest!$A$1:$C$65536,3,FALSE)</f>
        <v>N.Y.C.</v>
      </c>
      <c r="D612" s="5">
        <v>23517</v>
      </c>
      <c r="E612" s="6" t="str">
        <f>+VLOOKUP(D612,[1]Congest!$A$1:$C$65536,2,FALSE)</f>
        <v>ASTORIA___4</v>
      </c>
      <c r="F612" s="6" t="str">
        <f>+VLOOKUP(D612,[1]Congest!$A$1:$C$65536,3,FALSE)</f>
        <v>N.Y.C.</v>
      </c>
      <c r="G612" s="5">
        <v>2</v>
      </c>
      <c r="I612" s="6">
        <v>-69.349999999999994</v>
      </c>
      <c r="L612" s="6">
        <f>+SUM(M612:R612)</f>
        <v>-701.46000000000095</v>
      </c>
      <c r="M612" s="6">
        <f>+VLOOKUP($A612,[1]Congest!$A$1:$O$65536,10,FALSE)-+VLOOKUP($D612,[1]Congest!$A$1:$O$65536,10,FALSE)</f>
        <v>-38.770000000000437</v>
      </c>
      <c r="N612" s="6">
        <f>+VLOOKUP($A612,[1]Congest!$A$1:$O$65536,11,FALSE)-+VLOOKUP($D612,[1]Congest!$A$1:$O$65536,11,FALSE)</f>
        <v>0</v>
      </c>
      <c r="O612" s="6">
        <f>+VLOOKUP($A612,[1]Congest!$A$1:$O$65536,12,FALSE)-+VLOOKUP($D612,[1]Congest!$A$1:$O$65536,12,FALSE)</f>
        <v>-45.770000000000437</v>
      </c>
      <c r="P612" s="6">
        <f>+VLOOKUP($A612,[1]Congest!$A$1:$O$65536,13,FALSE)-+VLOOKUP($D612,[1]Congest!$A$1:$O$65536,13,FALSE)</f>
        <v>-616.92000000000007</v>
      </c>
      <c r="Q612" s="6">
        <f>+VLOOKUP($A612,[1]Congest!$A$1:$O$65536,14,FALSE)-+VLOOKUP($D612,[1]Congest!$A$1:$O$65536,14,FALSE)</f>
        <v>0</v>
      </c>
      <c r="R612" s="6">
        <f>+VLOOKUP($A612,[1]Congest!$A$1:$O$65536,15,FALSE)-+VLOOKUP($D612,[1]Congest!$A$1:$O$65536,15,FALSE)</f>
        <v>0</v>
      </c>
    </row>
    <row r="613" spans="1:18" x14ac:dyDescent="0.2">
      <c r="A613" s="5">
        <v>23512</v>
      </c>
      <c r="B613" s="6" t="str">
        <f>+VLOOKUP(A613,[1]Congest!$A$1:$C$65536,2,FALSE)</f>
        <v>ARTHUR_KILL_2</v>
      </c>
      <c r="C613" s="6" t="str">
        <f>+VLOOKUP(A613,[1]Congest!$A$1:$C$65536,3,FALSE)</f>
        <v>N.Y.C.</v>
      </c>
      <c r="D613" s="5">
        <v>23729</v>
      </c>
      <c r="E613" s="6" t="str">
        <f>+VLOOKUP(D613,[1]Congest!$A$1:$C$65536,2,FALSE)</f>
        <v>RAVENSWOOD_GT_1</v>
      </c>
      <c r="F613" s="6" t="str">
        <f>+VLOOKUP(D613,[1]Congest!$A$1:$C$65536,3,FALSE)</f>
        <v>N.Y.C.</v>
      </c>
      <c r="G613" s="5">
        <v>7</v>
      </c>
      <c r="I613" s="6">
        <v>-1</v>
      </c>
      <c r="L613" s="6">
        <f t="shared" ref="L613:L661" si="21">+SUM(M613:R613)</f>
        <v>25.259999999999764</v>
      </c>
      <c r="M613" s="6">
        <f>+VLOOKUP($A613,[1]Congest!$A$1:$O$65536,10,FALSE)-+VLOOKUP($D613,[1]Congest!$A$1:$O$65536,10,FALSE)</f>
        <v>25.259999999999764</v>
      </c>
      <c r="N613" s="6">
        <f>+VLOOKUP($A613,[1]Congest!$A$1:$O$65536,11,FALSE)-+VLOOKUP($D613,[1]Congest!$A$1:$O$65536,11,FALSE)</f>
        <v>0</v>
      </c>
      <c r="O613" s="6">
        <f>+VLOOKUP($A613,[1]Congest!$A$1:$O$65536,12,FALSE)-+VLOOKUP($D613,[1]Congest!$A$1:$O$65536,12,FALSE)</f>
        <v>0</v>
      </c>
      <c r="P613" s="6">
        <f>+VLOOKUP($A613,[1]Congest!$A$1:$O$65536,13,FALSE)-+VLOOKUP($D613,[1]Congest!$A$1:$O$65536,13,FALSE)</f>
        <v>0</v>
      </c>
      <c r="Q613" s="6">
        <f>+VLOOKUP($A613,[1]Congest!$A$1:$O$65536,14,FALSE)-+VLOOKUP($D613,[1]Congest!$A$1:$O$65536,14,FALSE)</f>
        <v>0</v>
      </c>
      <c r="R613" s="6">
        <f>+VLOOKUP($A613,[1]Congest!$A$1:$O$65536,15,FALSE)-+VLOOKUP($D613,[1]Congest!$A$1:$O$65536,15,FALSE)</f>
        <v>0</v>
      </c>
    </row>
    <row r="614" spans="1:18" x14ac:dyDescent="0.2">
      <c r="A614" s="5">
        <v>23513</v>
      </c>
      <c r="B614" s="6" t="str">
        <f>+VLOOKUP(A614,[1]Congest!$A$1:$C$65536,2,FALSE)</f>
        <v>ARTHUR_KILL_3</v>
      </c>
      <c r="C614" s="6" t="str">
        <f>+VLOOKUP(A614,[1]Congest!$A$1:$C$65536,3,FALSE)</f>
        <v>N.Y.C.</v>
      </c>
      <c r="D614" s="5">
        <v>23519</v>
      </c>
      <c r="E614" s="6" t="str">
        <f>+VLOOKUP(D614,[1]Congest!$A$1:$C$65536,2,FALSE)</f>
        <v>POLETTI____</v>
      </c>
      <c r="F614" s="6" t="str">
        <f>+VLOOKUP(D614,[1]Congest!$A$1:$C$65536,3,FALSE)</f>
        <v>N.Y.C.</v>
      </c>
      <c r="G614" s="5">
        <v>19</v>
      </c>
      <c r="I614" s="6">
        <v>-4.34</v>
      </c>
      <c r="L614" s="6">
        <f t="shared" si="21"/>
        <v>444.74000000000115</v>
      </c>
      <c r="M614" s="6">
        <f>+VLOOKUP($A614,[1]Congest!$A$1:$O$65536,10,FALSE)-+VLOOKUP($D614,[1]Congest!$A$1:$O$65536,10,FALSE)</f>
        <v>-4.9999999999727152E-2</v>
      </c>
      <c r="N614" s="6">
        <f>+VLOOKUP($A614,[1]Congest!$A$1:$O$65536,11,FALSE)-+VLOOKUP($D614,[1]Congest!$A$1:$O$65536,11,FALSE)</f>
        <v>-0.17000000000007276</v>
      </c>
      <c r="O614" s="6">
        <f>+VLOOKUP($A614,[1]Congest!$A$1:$O$65536,12,FALSE)-+VLOOKUP($D614,[1]Congest!$A$1:$O$65536,12,FALSE)</f>
        <v>-0.6500000000005457</v>
      </c>
      <c r="P614" s="6">
        <f>+VLOOKUP($A614,[1]Congest!$A$1:$O$65536,13,FALSE)-+VLOOKUP($D614,[1]Congest!$A$1:$O$65536,13,FALSE)</f>
        <v>-151.22999999999956</v>
      </c>
      <c r="Q614" s="6">
        <f>+VLOOKUP($A614,[1]Congest!$A$1:$O$65536,14,FALSE)-+VLOOKUP($D614,[1]Congest!$A$1:$O$65536,14,FALSE)</f>
        <v>17.240000000000691</v>
      </c>
      <c r="R614" s="6">
        <f>+VLOOKUP($A614,[1]Congest!$A$1:$O$65536,15,FALSE)-+VLOOKUP($D614,[1]Congest!$A$1:$O$65536,15,FALSE)</f>
        <v>579.60000000000036</v>
      </c>
    </row>
    <row r="615" spans="1:18" x14ac:dyDescent="0.2">
      <c r="A615" s="5">
        <v>23515</v>
      </c>
      <c r="B615" s="6" t="str">
        <f>+VLOOKUP(A615,[1]Congest!$A$1:$C$65536,2,FALSE)</f>
        <v>BROOKLYN_NAVY_YARD</v>
      </c>
      <c r="C615" s="6" t="str">
        <f>+VLOOKUP(A615,[1]Congest!$A$1:$C$65536,3,FALSE)</f>
        <v>N.Y.C.</v>
      </c>
      <c r="D615" s="5">
        <v>23620</v>
      </c>
      <c r="E615" s="6" t="str">
        <f>+VLOOKUP(D615,[1]Congest!$A$1:$C$65536,2,FALSE)</f>
        <v>HUDAV+59+74_TH_GRP</v>
      </c>
      <c r="F615" s="6" t="str">
        <f>+VLOOKUP(D615,[1]Congest!$A$1:$C$65536,3,FALSE)</f>
        <v>N.Y.C.</v>
      </c>
      <c r="G615" s="5">
        <v>2</v>
      </c>
      <c r="I615" s="6">
        <v>-1752</v>
      </c>
      <c r="L615" s="6">
        <f t="shared" si="21"/>
        <v>-49.530000000000882</v>
      </c>
      <c r="M615" s="6">
        <f>+VLOOKUP($A615,[1]Congest!$A$1:$O$65536,10,FALSE)-+VLOOKUP($D615,[1]Congest!$A$1:$O$65536,10,FALSE)</f>
        <v>-3.8400000000001455</v>
      </c>
      <c r="N615" s="6">
        <f>+VLOOKUP($A615,[1]Congest!$A$1:$O$65536,11,FALSE)-+VLOOKUP($D615,[1]Congest!$A$1:$O$65536,11,FALSE)</f>
        <v>-60.870000000000118</v>
      </c>
      <c r="O615" s="6">
        <f>+VLOOKUP($A615,[1]Congest!$A$1:$O$65536,12,FALSE)-+VLOOKUP($D615,[1]Congest!$A$1:$O$65536,12,FALSE)</f>
        <v>0</v>
      </c>
      <c r="P615" s="6">
        <f>+VLOOKUP($A615,[1]Congest!$A$1:$O$65536,13,FALSE)-+VLOOKUP($D615,[1]Congest!$A$1:$O$65536,13,FALSE)</f>
        <v>0</v>
      </c>
      <c r="Q615" s="6">
        <f>+VLOOKUP($A615,[1]Congest!$A$1:$O$65536,14,FALSE)-+VLOOKUP($D615,[1]Congest!$A$1:$O$65536,14,FALSE)</f>
        <v>0</v>
      </c>
      <c r="R615" s="6">
        <f>+VLOOKUP($A615,[1]Congest!$A$1:$O$65536,15,FALSE)-+VLOOKUP($D615,[1]Congest!$A$1:$O$65536,15,FALSE)</f>
        <v>15.179999999999382</v>
      </c>
    </row>
    <row r="616" spans="1:18" x14ac:dyDescent="0.2">
      <c r="A616" s="5">
        <v>23516</v>
      </c>
      <c r="B616" s="6" t="str">
        <f>+VLOOKUP(A616,[1]Congest!$A$1:$C$65536,2,FALSE)</f>
        <v>ASTORIA___3</v>
      </c>
      <c r="C616" s="6" t="str">
        <f>+VLOOKUP(A616,[1]Congest!$A$1:$C$65536,3,FALSE)</f>
        <v>N.Y.C.</v>
      </c>
      <c r="D616" s="5">
        <v>23520</v>
      </c>
      <c r="E616" s="6" t="str">
        <f>+VLOOKUP(D616,[1]Congest!$A$1:$C$65536,2,FALSE)</f>
        <v>ARTHUR KILL_GT_1</v>
      </c>
      <c r="F616" s="6" t="str">
        <f>+VLOOKUP(D616,[1]Congest!$A$1:$C$65536,3,FALSE)</f>
        <v>N.Y.C.</v>
      </c>
      <c r="G616" s="5">
        <v>3</v>
      </c>
      <c r="I616" s="6">
        <v>-43.8</v>
      </c>
      <c r="L616" s="6">
        <f t="shared" si="21"/>
        <v>153.36999999999944</v>
      </c>
      <c r="M616" s="6">
        <f>+VLOOKUP($A616,[1]Congest!$A$1:$O$65536,10,FALSE)-+VLOOKUP($D616,[1]Congest!$A$1:$O$65536,10,FALSE)</f>
        <v>44.730000000000018</v>
      </c>
      <c r="N616" s="6">
        <f>+VLOOKUP($A616,[1]Congest!$A$1:$O$65536,11,FALSE)-+VLOOKUP($D616,[1]Congest!$A$1:$O$65536,11,FALSE)</f>
        <v>0</v>
      </c>
      <c r="O616" s="6">
        <f>+VLOOKUP($A616,[1]Congest!$A$1:$O$65536,12,FALSE)-+VLOOKUP($D616,[1]Congest!$A$1:$O$65536,12,FALSE)</f>
        <v>0</v>
      </c>
      <c r="P616" s="6">
        <f>+VLOOKUP($A616,[1]Congest!$A$1:$O$65536,13,FALSE)-+VLOOKUP($D616,[1]Congest!$A$1:$O$65536,13,FALSE)</f>
        <v>0</v>
      </c>
      <c r="Q616" s="6">
        <f>+VLOOKUP($A616,[1]Congest!$A$1:$O$65536,14,FALSE)-+VLOOKUP($D616,[1]Congest!$A$1:$O$65536,14,FALSE)</f>
        <v>108.63999999999942</v>
      </c>
      <c r="R616" s="6">
        <f>+VLOOKUP($A616,[1]Congest!$A$1:$O$65536,15,FALSE)-+VLOOKUP($D616,[1]Congest!$A$1:$O$65536,15,FALSE)</f>
        <v>0</v>
      </c>
    </row>
    <row r="617" spans="1:18" x14ac:dyDescent="0.2">
      <c r="A617" s="5">
        <v>23526</v>
      </c>
      <c r="B617" s="6" t="str">
        <f>+VLOOKUP(A617,[1]Congest!$A$1:$C$65536,2,FALSE)</f>
        <v>BOWLINE___1</v>
      </c>
      <c r="C617" s="6" t="str">
        <f>+VLOOKUP(A617,[1]Congest!$A$1:$C$65536,3,FALSE)</f>
        <v>HUD VL</v>
      </c>
      <c r="D617" s="5">
        <v>23587</v>
      </c>
      <c r="E617" s="6" t="str">
        <f>+VLOOKUP(D617,[1]Congest!$A$1:$C$65536,2,FALSE)</f>
        <v>ROSETON___1</v>
      </c>
      <c r="F617" s="6" t="str">
        <f>+VLOOKUP(D617,[1]Congest!$A$1:$C$65536,3,FALSE)</f>
        <v>HUD VL</v>
      </c>
      <c r="G617" s="5">
        <v>23</v>
      </c>
      <c r="I617" s="6">
        <v>0</v>
      </c>
      <c r="L617" s="6">
        <f t="shared" si="21"/>
        <v>1564.8199999999993</v>
      </c>
      <c r="M617" s="6">
        <f>+VLOOKUP($A617,[1]Congest!$A$1:$O$65536,10,FALSE)-+VLOOKUP($D617,[1]Congest!$A$1:$O$65536,10,FALSE)</f>
        <v>19.75</v>
      </c>
      <c r="N617" s="6">
        <f>+VLOOKUP($A617,[1]Congest!$A$1:$O$65536,11,FALSE)-+VLOOKUP($D617,[1]Congest!$A$1:$O$65536,11,FALSE)</f>
        <v>317.98999999999995</v>
      </c>
      <c r="O617" s="6">
        <f>+VLOOKUP($A617,[1]Congest!$A$1:$O$65536,12,FALSE)-+VLOOKUP($D617,[1]Congest!$A$1:$O$65536,12,FALSE)</f>
        <v>37.140000000001237</v>
      </c>
      <c r="P617" s="6">
        <f>+VLOOKUP($A617,[1]Congest!$A$1:$O$65536,13,FALSE)-+VLOOKUP($D617,[1]Congest!$A$1:$O$65536,13,FALSE)</f>
        <v>-18.240000000000691</v>
      </c>
      <c r="Q617" s="6">
        <f>+VLOOKUP($A617,[1]Congest!$A$1:$O$65536,14,FALSE)-+VLOOKUP($D617,[1]Congest!$A$1:$O$65536,14,FALSE)</f>
        <v>927.08999999999878</v>
      </c>
      <c r="R617" s="6">
        <f>+VLOOKUP($A617,[1]Congest!$A$1:$O$65536,15,FALSE)-+VLOOKUP($D617,[1]Congest!$A$1:$O$65536,15,FALSE)</f>
        <v>281.08999999999992</v>
      </c>
    </row>
    <row r="618" spans="1:18" x14ac:dyDescent="0.2">
      <c r="A618" s="5">
        <v>23535</v>
      </c>
      <c r="B618" s="6" t="str">
        <f>+VLOOKUP(A618,[1]Congest!$A$1:$C$65536,2,FALSE)</f>
        <v>RAVENSWOOD___3</v>
      </c>
      <c r="C618" s="6" t="str">
        <f>+VLOOKUP(A618,[1]Congest!$A$1:$C$65536,3,FALSE)</f>
        <v>N.Y.C.</v>
      </c>
      <c r="D618" s="5">
        <v>23786</v>
      </c>
      <c r="E618" s="6" t="str">
        <f>+VLOOKUP(D618,[1]Congest!$A$1:$C$65536,2,FALSE)</f>
        <v>LINDEN COGEN____</v>
      </c>
      <c r="F618" s="6" t="str">
        <f>+VLOOKUP(D618,[1]Congest!$A$1:$C$65536,3,FALSE)</f>
        <v>N.Y.C.</v>
      </c>
      <c r="G618" s="5">
        <v>10</v>
      </c>
      <c r="I618" s="6">
        <v>-974.61</v>
      </c>
      <c r="L618" s="6">
        <f t="shared" si="21"/>
        <v>1648.1899999999971</v>
      </c>
      <c r="M618" s="6">
        <f>+VLOOKUP($A618,[1]Congest!$A$1:$O$65536,10,FALSE)-+VLOOKUP($D618,[1]Congest!$A$1:$O$65536,10,FALSE)</f>
        <v>3.8400000000001455</v>
      </c>
      <c r="N618" s="6">
        <f>+VLOOKUP($A618,[1]Congest!$A$1:$O$65536,11,FALSE)-+VLOOKUP($D618,[1]Congest!$A$1:$O$65536,11,FALSE)</f>
        <v>60.870000000000118</v>
      </c>
      <c r="O618" s="6">
        <f>+VLOOKUP($A618,[1]Congest!$A$1:$O$65536,12,FALSE)-+VLOOKUP($D618,[1]Congest!$A$1:$O$65536,12,FALSE)</f>
        <v>1290.2200000000007</v>
      </c>
      <c r="P618" s="6">
        <f>+VLOOKUP($A618,[1]Congest!$A$1:$O$65536,13,FALSE)-+VLOOKUP($D618,[1]Congest!$A$1:$O$65536,13,FALSE)</f>
        <v>-79.790000000000418</v>
      </c>
      <c r="Q618" s="6">
        <f>+VLOOKUP($A618,[1]Congest!$A$1:$O$65536,14,FALSE)-+VLOOKUP($D618,[1]Congest!$A$1:$O$65536,14,FALSE)</f>
        <v>83.919999999997344</v>
      </c>
      <c r="R618" s="6">
        <f>+VLOOKUP($A618,[1]Congest!$A$1:$O$65536,15,FALSE)-+VLOOKUP($D618,[1]Congest!$A$1:$O$65536,15,FALSE)</f>
        <v>289.1299999999992</v>
      </c>
    </row>
    <row r="619" spans="1:18" x14ac:dyDescent="0.2">
      <c r="A619" s="5">
        <v>23543</v>
      </c>
      <c r="B619" s="6" t="str">
        <f>+VLOOKUP(A619,[1]Congest!$A$1:$C$65536,2,FALSE)</f>
        <v>KINTIGH____</v>
      </c>
      <c r="C619" s="6" t="str">
        <f>+VLOOKUP(A619,[1]Congest!$A$1:$C$65536,3,FALSE)</f>
        <v>WEST</v>
      </c>
      <c r="D619" s="5">
        <v>24039</v>
      </c>
      <c r="E619" s="6" t="str">
        <f>+VLOOKUP(D619,[1]Congest!$A$1:$C$65536,2,FALSE)</f>
        <v>GARDENVILLE___LBMP</v>
      </c>
      <c r="F619" s="6" t="str">
        <f>+VLOOKUP(D619,[1]Congest!$A$1:$C$65536,3,FALSE)</f>
        <v>WEST</v>
      </c>
      <c r="G619" s="5">
        <v>25</v>
      </c>
      <c r="I619" s="6">
        <v>215.72</v>
      </c>
      <c r="L619" s="6">
        <f t="shared" si="21"/>
        <v>327.41000000000003</v>
      </c>
      <c r="M619" s="6">
        <f>+VLOOKUP($A619,[1]Congest!$A$1:$O$65536,10,FALSE)-+VLOOKUP($D619,[1]Congest!$A$1:$O$65536,10,FALSE)</f>
        <v>75.559999999999945</v>
      </c>
      <c r="N619" s="6">
        <f>+VLOOKUP($A619,[1]Congest!$A$1:$O$65536,11,FALSE)-+VLOOKUP($D619,[1]Congest!$A$1:$O$65536,11,FALSE)</f>
        <v>9.3700000000000188</v>
      </c>
      <c r="O619" s="6">
        <f>+VLOOKUP($A619,[1]Congest!$A$1:$O$65536,12,FALSE)-+VLOOKUP($D619,[1]Congest!$A$1:$O$65536,12,FALSE)</f>
        <v>94.910000000000025</v>
      </c>
      <c r="P619" s="6">
        <f>+VLOOKUP($A619,[1]Congest!$A$1:$O$65536,13,FALSE)-+VLOOKUP($D619,[1]Congest!$A$1:$O$65536,13,FALSE)</f>
        <v>55.539999999999964</v>
      </c>
      <c r="Q619" s="6">
        <f>+VLOOKUP($A619,[1]Congest!$A$1:$O$65536,14,FALSE)-+VLOOKUP($D619,[1]Congest!$A$1:$O$65536,14,FALSE)</f>
        <v>73.710000000000122</v>
      </c>
      <c r="R619" s="6">
        <f>+VLOOKUP($A619,[1]Congest!$A$1:$O$65536,15,FALSE)-+VLOOKUP($D619,[1]Congest!$A$1:$O$65536,15,FALSE)</f>
        <v>18.320000000000007</v>
      </c>
    </row>
    <row r="620" spans="1:18" x14ac:dyDescent="0.2">
      <c r="A620" s="5">
        <v>23565</v>
      </c>
      <c r="B620" s="6" t="str">
        <f>+VLOOKUP(A620,[1]Congest!$A$1:$C$65536,2,FALSE)</f>
        <v>DUNKIRK___3</v>
      </c>
      <c r="C620" s="6" t="str">
        <f>+VLOOKUP(A620,[1]Congest!$A$1:$C$65536,3,FALSE)</f>
        <v>WEST</v>
      </c>
      <c r="D620" s="5">
        <v>23811</v>
      </c>
      <c r="E620" s="6" t="str">
        <f>+VLOOKUP(D620,[1]Congest!$A$1:$C$65536,2,FALSE)</f>
        <v>NEG WEST___LANCASTR</v>
      </c>
      <c r="F620" s="6" t="str">
        <f>+VLOOKUP(D620,[1]Congest!$A$1:$C$65536,3,FALSE)</f>
        <v>WEST</v>
      </c>
      <c r="G620" s="5">
        <v>10</v>
      </c>
      <c r="I620" s="6">
        <v>-175.28</v>
      </c>
      <c r="L620" s="6">
        <f t="shared" si="21"/>
        <v>-7.2699999999999392</v>
      </c>
      <c r="M620" s="6">
        <f>+VLOOKUP($A620,[1]Congest!$A$1:$O$65536,10,FALSE)-+VLOOKUP($D620,[1]Congest!$A$1:$O$65536,10,FALSE)</f>
        <v>-2.7999999999999545</v>
      </c>
      <c r="N620" s="6">
        <f>+VLOOKUP($A620,[1]Congest!$A$1:$O$65536,11,FALSE)-+VLOOKUP($D620,[1]Congest!$A$1:$O$65536,11,FALSE)</f>
        <v>-0.71000000000000796</v>
      </c>
      <c r="O620" s="6">
        <f>+VLOOKUP($A620,[1]Congest!$A$1:$O$65536,12,FALSE)-+VLOOKUP($D620,[1]Congest!$A$1:$O$65536,12,FALSE)</f>
        <v>-1.8999999999999773</v>
      </c>
      <c r="P620" s="6">
        <f>+VLOOKUP($A620,[1]Congest!$A$1:$O$65536,13,FALSE)-+VLOOKUP($D620,[1]Congest!$A$1:$O$65536,13,FALSE)</f>
        <v>-0.80000000000001137</v>
      </c>
      <c r="Q620" s="6">
        <f>+VLOOKUP($A620,[1]Congest!$A$1:$O$65536,14,FALSE)-+VLOOKUP($D620,[1]Congest!$A$1:$O$65536,14,FALSE)</f>
        <v>-1.1899999999999977</v>
      </c>
      <c r="R620" s="6">
        <f>+VLOOKUP($A620,[1]Congest!$A$1:$O$65536,15,FALSE)-+VLOOKUP($D620,[1]Congest!$A$1:$O$65536,15,FALSE)</f>
        <v>0.13000000000000966</v>
      </c>
    </row>
    <row r="621" spans="1:18" x14ac:dyDescent="0.2">
      <c r="A621" s="5">
        <v>23566</v>
      </c>
      <c r="B621" s="6" t="str">
        <f>+VLOOKUP(A621,[1]Congest!$A$1:$C$65536,2,FALSE)</f>
        <v>DUNKIRK___4</v>
      </c>
      <c r="C621" s="6" t="str">
        <f>+VLOOKUP(A621,[1]Congest!$A$1:$C$65536,3,FALSE)</f>
        <v>WEST</v>
      </c>
      <c r="D621" s="5">
        <v>23811</v>
      </c>
      <c r="E621" s="6" t="str">
        <f>+VLOOKUP(D621,[1]Congest!$A$1:$C$65536,2,FALSE)</f>
        <v>NEG WEST___LANCASTR</v>
      </c>
      <c r="F621" s="6" t="str">
        <f>+VLOOKUP(D621,[1]Congest!$A$1:$C$65536,3,FALSE)</f>
        <v>WEST</v>
      </c>
      <c r="G621" s="5">
        <v>7</v>
      </c>
      <c r="I621" s="6">
        <v>-175.21</v>
      </c>
      <c r="L621" s="6">
        <f t="shared" si="21"/>
        <v>-7.3999999999999346</v>
      </c>
      <c r="M621" s="6">
        <f>+VLOOKUP($A621,[1]Congest!$A$1:$O$65536,10,FALSE)-+VLOOKUP($D621,[1]Congest!$A$1:$O$65536,10,FALSE)</f>
        <v>-2.7999999999999545</v>
      </c>
      <c r="N621" s="6">
        <f>+VLOOKUP($A621,[1]Congest!$A$1:$O$65536,11,FALSE)-+VLOOKUP($D621,[1]Congest!$A$1:$O$65536,11,FALSE)</f>
        <v>-0.71000000000000796</v>
      </c>
      <c r="O621" s="6">
        <f>+VLOOKUP($A621,[1]Congest!$A$1:$O$65536,12,FALSE)-+VLOOKUP($D621,[1]Congest!$A$1:$O$65536,12,FALSE)</f>
        <v>-2.0299999999999727</v>
      </c>
      <c r="P621" s="6">
        <f>+VLOOKUP($A621,[1]Congest!$A$1:$O$65536,13,FALSE)-+VLOOKUP($D621,[1]Congest!$A$1:$O$65536,13,FALSE)</f>
        <v>-0.80000000000001137</v>
      </c>
      <c r="Q621" s="6">
        <f>+VLOOKUP($A621,[1]Congest!$A$1:$O$65536,14,FALSE)-+VLOOKUP($D621,[1]Congest!$A$1:$O$65536,14,FALSE)</f>
        <v>-1.1899999999999977</v>
      </c>
      <c r="R621" s="6">
        <f>+VLOOKUP($A621,[1]Congest!$A$1:$O$65536,15,FALSE)-+VLOOKUP($D621,[1]Congest!$A$1:$O$65536,15,FALSE)</f>
        <v>0.13000000000000966</v>
      </c>
    </row>
    <row r="622" spans="1:18" x14ac:dyDescent="0.2">
      <c r="A622" s="5">
        <v>23595</v>
      </c>
      <c r="B622" s="6" t="str">
        <f>+VLOOKUP(A622,[1]Congest!$A$1:$C$65536,2,FALSE)</f>
        <v>BOWLINE___2</v>
      </c>
      <c r="C622" s="6" t="str">
        <f>+VLOOKUP(A622,[1]Congest!$A$1:$C$65536,3,FALSE)</f>
        <v>HUD VL</v>
      </c>
      <c r="D622" s="5">
        <v>23776</v>
      </c>
      <c r="E622" s="6" t="str">
        <f>+VLOOKUP(D622,[1]Congest!$A$1:$C$65536,2,FALSE)</f>
        <v>E_FISHKILL___LBMP</v>
      </c>
      <c r="F622" s="6" t="str">
        <f>+VLOOKUP(D622,[1]Congest!$A$1:$C$65536,3,FALSE)</f>
        <v>MILLWD</v>
      </c>
      <c r="G622" s="5">
        <v>10</v>
      </c>
      <c r="I622" s="6">
        <v>-179.18</v>
      </c>
      <c r="L622" s="6">
        <f t="shared" si="21"/>
        <v>2078.6799999999998</v>
      </c>
      <c r="M622" s="6">
        <f>+VLOOKUP($A622,[1]Congest!$A$1:$O$65536,10,FALSE)-+VLOOKUP($D622,[1]Congest!$A$1:$O$65536,10,FALSE)</f>
        <v>67.649999999999181</v>
      </c>
      <c r="N622" s="6">
        <f>+VLOOKUP($A622,[1]Congest!$A$1:$O$65536,11,FALSE)-+VLOOKUP($D622,[1]Congest!$A$1:$O$65536,11,FALSE)</f>
        <v>426.9700000000002</v>
      </c>
      <c r="O622" s="6">
        <f>+VLOOKUP($A622,[1]Congest!$A$1:$O$65536,12,FALSE)-+VLOOKUP($D622,[1]Congest!$A$1:$O$65536,12,FALSE)</f>
        <v>98.060000000000855</v>
      </c>
      <c r="P622" s="6">
        <f>+VLOOKUP($A622,[1]Congest!$A$1:$O$65536,13,FALSE)-+VLOOKUP($D622,[1]Congest!$A$1:$O$65536,13,FALSE)</f>
        <v>8.7499999999997726</v>
      </c>
      <c r="Q622" s="6">
        <f>+VLOOKUP($A622,[1]Congest!$A$1:$O$65536,14,FALSE)-+VLOOKUP($D622,[1]Congest!$A$1:$O$65536,14,FALSE)</f>
        <v>1123.3699999999997</v>
      </c>
      <c r="R622" s="6">
        <f>+VLOOKUP($A622,[1]Congest!$A$1:$O$65536,15,FALSE)-+VLOOKUP($D622,[1]Congest!$A$1:$O$65536,15,FALSE)</f>
        <v>353.88</v>
      </c>
    </row>
    <row r="623" spans="1:18" x14ac:dyDescent="0.2">
      <c r="A623" s="5">
        <v>23625</v>
      </c>
      <c r="B623" s="6" t="str">
        <f>+VLOOKUP(A623,[1]Congest!$A$1:$C$65536,2,FALSE)</f>
        <v>JENNISON___1</v>
      </c>
      <c r="C623" s="6" t="str">
        <f>+VLOOKUP(A623,[1]Congest!$A$1:$C$65536,3,FALSE)</f>
        <v>CENTRL</v>
      </c>
      <c r="D623" s="5">
        <v>61756</v>
      </c>
      <c r="E623" s="6" t="str">
        <f>+VLOOKUP(D623,[1]Congest!$A$1:$C$65536,2,FALSE)</f>
        <v>MHK VL</v>
      </c>
      <c r="F623" s="6" t="str">
        <f>+VLOOKUP(D623,[1]Congest!$A$1:$C$65536,3,FALSE)</f>
        <v>MHK VL</v>
      </c>
      <c r="G623" s="5">
        <v>5</v>
      </c>
      <c r="I623" s="6">
        <v>-1418.92</v>
      </c>
      <c r="L623" s="6">
        <f t="shared" si="21"/>
        <v>-2976.6</v>
      </c>
      <c r="M623" s="6">
        <f>+VLOOKUP($A623,[1]Congest!$A$1:$O$65536,10,FALSE)-+VLOOKUP($D623,[1]Congest!$A$1:$O$65536,10,FALSE)</f>
        <v>-661.04</v>
      </c>
      <c r="N623" s="6">
        <f>+VLOOKUP($A623,[1]Congest!$A$1:$O$65536,11,FALSE)-+VLOOKUP($D623,[1]Congest!$A$1:$O$65536,11,FALSE)</f>
        <v>-188.91000000000003</v>
      </c>
      <c r="O623" s="6">
        <f>+VLOOKUP($A623,[1]Congest!$A$1:$O$65536,12,FALSE)-+VLOOKUP($D623,[1]Congest!$A$1:$O$65536,12,FALSE)</f>
        <v>-836.19</v>
      </c>
      <c r="P623" s="6">
        <f>+VLOOKUP($A623,[1]Congest!$A$1:$O$65536,13,FALSE)-+VLOOKUP($D623,[1]Congest!$A$1:$O$65536,13,FALSE)</f>
        <v>-478.1699999999999</v>
      </c>
      <c r="Q623" s="6">
        <f>+VLOOKUP($A623,[1]Congest!$A$1:$O$65536,14,FALSE)-+VLOOKUP($D623,[1]Congest!$A$1:$O$65536,14,FALSE)</f>
        <v>-629.21</v>
      </c>
      <c r="R623" s="6">
        <f>+VLOOKUP($A623,[1]Congest!$A$1:$O$65536,15,FALSE)-+VLOOKUP($D623,[1]Congest!$A$1:$O$65536,15,FALSE)</f>
        <v>-183.08000000000004</v>
      </c>
    </row>
    <row r="624" spans="1:18" x14ac:dyDescent="0.2">
      <c r="A624" s="5">
        <v>23625</v>
      </c>
      <c r="B624" s="6" t="str">
        <f>+VLOOKUP(A624,[1]Congest!$A$1:$C$65536,2,FALSE)</f>
        <v>JENNISON___1</v>
      </c>
      <c r="C624" s="6" t="str">
        <f>+VLOOKUP(A624,[1]Congest!$A$1:$C$65536,3,FALSE)</f>
        <v>CENTRL</v>
      </c>
      <c r="D624" s="5">
        <v>61847</v>
      </c>
      <c r="E624" s="6" t="str">
        <f>+VLOOKUP(D624,[1]Congest!$A$1:$C$65536,2,FALSE)</f>
        <v>PJM</v>
      </c>
      <c r="F624" s="6" t="str">
        <f>+VLOOKUP(D624,[1]Congest!$A$1:$C$65536,3,FALSE)</f>
        <v>PJM</v>
      </c>
      <c r="G624" s="5">
        <v>7</v>
      </c>
      <c r="I624" s="6">
        <v>-1752</v>
      </c>
      <c r="L624" s="6">
        <f t="shared" si="21"/>
        <v>-10343.599999999997</v>
      </c>
      <c r="M624" s="6">
        <f>+VLOOKUP($A624,[1]Congest!$A$1:$O$65536,10,FALSE)-+VLOOKUP($D624,[1]Congest!$A$1:$O$65536,10,FALSE)</f>
        <v>-6404.2799999999988</v>
      </c>
      <c r="N624" s="6">
        <f>+VLOOKUP($A624,[1]Congest!$A$1:$O$65536,11,FALSE)-+VLOOKUP($D624,[1]Congest!$A$1:$O$65536,11,FALSE)</f>
        <v>-1275.2200000000003</v>
      </c>
      <c r="O624" s="6">
        <f>+VLOOKUP($A624,[1]Congest!$A$1:$O$65536,12,FALSE)-+VLOOKUP($D624,[1]Congest!$A$1:$O$65536,12,FALSE)</f>
        <v>-1042.9899999999998</v>
      </c>
      <c r="P624" s="6">
        <f>+VLOOKUP($A624,[1]Congest!$A$1:$O$65536,13,FALSE)-+VLOOKUP($D624,[1]Congest!$A$1:$O$65536,13,FALSE)</f>
        <v>-1048.9699999999998</v>
      </c>
      <c r="Q624" s="6">
        <f>+VLOOKUP($A624,[1]Congest!$A$1:$O$65536,14,FALSE)-+VLOOKUP($D624,[1]Congest!$A$1:$O$65536,14,FALSE)</f>
        <v>-395.47</v>
      </c>
      <c r="R624" s="6">
        <f>+VLOOKUP($A624,[1]Congest!$A$1:$O$65536,15,FALSE)-+VLOOKUP($D624,[1]Congest!$A$1:$O$65536,15,FALSE)</f>
        <v>-176.67000000000004</v>
      </c>
    </row>
    <row r="625" spans="1:18" x14ac:dyDescent="0.2">
      <c r="A625" s="5">
        <v>23653</v>
      </c>
      <c r="B625" s="6" t="str">
        <f>+VLOOKUP(A625,[1]Congest!$A$1:$C$65536,2,FALSE)</f>
        <v>PEEKSKILL____</v>
      </c>
      <c r="C625" s="6" t="str">
        <f>+VLOOKUP(A625,[1]Congest!$A$1:$C$65536,3,FALSE)</f>
        <v>MILLWD</v>
      </c>
      <c r="D625" s="5">
        <v>24000</v>
      </c>
      <c r="E625" s="6" t="str">
        <f>+VLOOKUP(D625,[1]Congest!$A$1:$C$65536,2,FALSE)</f>
        <v>PLEASANTVLY___LBMP</v>
      </c>
      <c r="F625" s="6" t="str">
        <f>+VLOOKUP(D625,[1]Congest!$A$1:$C$65536,3,FALSE)</f>
        <v>HUD VL</v>
      </c>
      <c r="G625" s="5">
        <v>10</v>
      </c>
      <c r="I625" s="6">
        <v>-150.97</v>
      </c>
      <c r="L625" s="6">
        <f t="shared" si="21"/>
        <v>1323.3100000000004</v>
      </c>
      <c r="M625" s="6">
        <f>+VLOOKUP($A625,[1]Congest!$A$1:$O$65536,10,FALSE)-+VLOOKUP($D625,[1]Congest!$A$1:$O$65536,10,FALSE)</f>
        <v>78.630000000000564</v>
      </c>
      <c r="N625" s="6">
        <f>+VLOOKUP($A625,[1]Congest!$A$1:$O$65536,11,FALSE)-+VLOOKUP($D625,[1]Congest!$A$1:$O$65536,11,FALSE)</f>
        <v>-208.82999999999981</v>
      </c>
      <c r="O625" s="6">
        <f>+VLOOKUP($A625,[1]Congest!$A$1:$O$65536,12,FALSE)-+VLOOKUP($D625,[1]Congest!$A$1:$O$65536,12,FALSE)</f>
        <v>88.109999999998763</v>
      </c>
      <c r="P625" s="6">
        <f>+VLOOKUP($A625,[1]Congest!$A$1:$O$65536,13,FALSE)-+VLOOKUP($D625,[1]Congest!$A$1:$O$65536,13,FALSE)</f>
        <v>22.630000000000109</v>
      </c>
      <c r="Q625" s="6">
        <f>+VLOOKUP($A625,[1]Congest!$A$1:$O$65536,14,FALSE)-+VLOOKUP($D625,[1]Congest!$A$1:$O$65536,14,FALSE)</f>
        <v>1022.2600000000007</v>
      </c>
      <c r="R625" s="6">
        <f>+VLOOKUP($A625,[1]Congest!$A$1:$O$65536,15,FALSE)-+VLOOKUP($D625,[1]Congest!$A$1:$O$65536,15,FALSE)</f>
        <v>320.51</v>
      </c>
    </row>
    <row r="626" spans="1:18" x14ac:dyDescent="0.2">
      <c r="A626" s="5">
        <v>23756</v>
      </c>
      <c r="B626" s="6" t="str">
        <f>+VLOOKUP(A626,[1]Congest!$A$1:$C$65536,2,FALSE)</f>
        <v>GILBOA___1</v>
      </c>
      <c r="C626" s="6" t="str">
        <f>+VLOOKUP(A626,[1]Congest!$A$1:$C$65536,3,FALSE)</f>
        <v>CAPITL</v>
      </c>
      <c r="D626" s="5">
        <v>24000</v>
      </c>
      <c r="E626" s="6" t="str">
        <f>+VLOOKUP(D626,[1]Congest!$A$1:$C$65536,2,FALSE)</f>
        <v>PLEASANTVLY___LBMP</v>
      </c>
      <c r="F626" s="6" t="str">
        <f>+VLOOKUP(D626,[1]Congest!$A$1:$C$65536,3,FALSE)</f>
        <v>HUD VL</v>
      </c>
      <c r="G626" s="5">
        <v>5</v>
      </c>
      <c r="I626" s="6">
        <v>1057.3</v>
      </c>
      <c r="L626" s="6">
        <f t="shared" si="21"/>
        <v>1420.4299999999998</v>
      </c>
      <c r="M626" s="6">
        <f>+VLOOKUP($A626,[1]Congest!$A$1:$O$65536,10,FALSE)-+VLOOKUP($D626,[1]Congest!$A$1:$O$65536,10,FALSE)</f>
        <v>147.73000000000093</v>
      </c>
      <c r="N626" s="6">
        <f>+VLOOKUP($A626,[1]Congest!$A$1:$O$65536,11,FALSE)-+VLOOKUP($D626,[1]Congest!$A$1:$O$65536,11,FALSE)</f>
        <v>131.40000000000009</v>
      </c>
      <c r="O626" s="6">
        <f>+VLOOKUP($A626,[1]Congest!$A$1:$O$65536,12,FALSE)-+VLOOKUP($D626,[1]Congest!$A$1:$O$65536,12,FALSE)</f>
        <v>131.1299999999992</v>
      </c>
      <c r="P626" s="6">
        <f>+VLOOKUP($A626,[1]Congest!$A$1:$O$65536,13,FALSE)-+VLOOKUP($D626,[1]Congest!$A$1:$O$65536,13,FALSE)</f>
        <v>88.580000000000155</v>
      </c>
      <c r="Q626" s="6">
        <f>+VLOOKUP($A626,[1]Congest!$A$1:$O$65536,14,FALSE)-+VLOOKUP($D626,[1]Congest!$A$1:$O$65536,14,FALSE)</f>
        <v>709.72999999999956</v>
      </c>
      <c r="R626" s="6">
        <f>+VLOOKUP($A626,[1]Congest!$A$1:$O$65536,15,FALSE)-+VLOOKUP($D626,[1]Congest!$A$1:$O$65536,15,FALSE)</f>
        <v>211.8599999999999</v>
      </c>
    </row>
    <row r="627" spans="1:18" x14ac:dyDescent="0.2">
      <c r="A627" s="5">
        <v>23760</v>
      </c>
      <c r="B627" s="6" t="str">
        <f>+VLOOKUP(A627,[1]Congest!$A$1:$C$65536,2,FALSE)</f>
        <v>NIAGARA____</v>
      </c>
      <c r="C627" s="6" t="str">
        <f>+VLOOKUP(A627,[1]Congest!$A$1:$C$65536,3,FALSE)</f>
        <v>WEST</v>
      </c>
      <c r="D627" s="5">
        <v>24039</v>
      </c>
      <c r="E627" s="6" t="str">
        <f>+VLOOKUP(D627,[1]Congest!$A$1:$C$65536,2,FALSE)</f>
        <v>GARDENVILLE___LBMP</v>
      </c>
      <c r="F627" s="6" t="str">
        <f>+VLOOKUP(D627,[1]Congest!$A$1:$C$65536,3,FALSE)</f>
        <v>WEST</v>
      </c>
      <c r="G627" s="5">
        <v>10</v>
      </c>
      <c r="I627" s="6">
        <v>139.46</v>
      </c>
      <c r="L627" s="6">
        <f t="shared" si="21"/>
        <v>181.86000000000018</v>
      </c>
      <c r="M627" s="6">
        <f>+VLOOKUP($A627,[1]Congest!$A$1:$O$65536,10,FALSE)-+VLOOKUP($D627,[1]Congest!$A$1:$O$65536,10,FALSE)</f>
        <v>41.119999999999948</v>
      </c>
      <c r="N627" s="6">
        <f>+VLOOKUP($A627,[1]Congest!$A$1:$O$65536,11,FALSE)-+VLOOKUP($D627,[1]Congest!$A$1:$O$65536,11,FALSE)</f>
        <v>5.4000000000000199</v>
      </c>
      <c r="O627" s="6">
        <f>+VLOOKUP($A627,[1]Congest!$A$1:$O$65536,12,FALSE)-+VLOOKUP($D627,[1]Congest!$A$1:$O$65536,12,FALSE)</f>
        <v>52.500000000000114</v>
      </c>
      <c r="P627" s="6">
        <f>+VLOOKUP($A627,[1]Congest!$A$1:$O$65536,13,FALSE)-+VLOOKUP($D627,[1]Congest!$A$1:$O$65536,13,FALSE)</f>
        <v>30.589999999999975</v>
      </c>
      <c r="Q627" s="6">
        <f>+VLOOKUP($A627,[1]Congest!$A$1:$O$65536,14,FALSE)-+VLOOKUP($D627,[1]Congest!$A$1:$O$65536,14,FALSE)</f>
        <v>41.790000000000077</v>
      </c>
      <c r="R627" s="6">
        <f>+VLOOKUP($A627,[1]Congest!$A$1:$O$65536,15,FALSE)-+VLOOKUP($D627,[1]Congest!$A$1:$O$65536,15,FALSE)</f>
        <v>10.460000000000022</v>
      </c>
    </row>
    <row r="628" spans="1:18" x14ac:dyDescent="0.2">
      <c r="A628" s="5">
        <v>23769</v>
      </c>
      <c r="B628" s="6" t="str">
        <f>+VLOOKUP(A628,[1]Congest!$A$1:$C$65536,2,FALSE)</f>
        <v>LEDERLE____</v>
      </c>
      <c r="C628" s="6" t="str">
        <f>+VLOOKUP(A628,[1]Congest!$A$1:$C$65536,3,FALSE)</f>
        <v>HUD VL</v>
      </c>
      <c r="D628" s="5">
        <v>23587</v>
      </c>
      <c r="E628" s="6" t="str">
        <f>+VLOOKUP(D628,[1]Congest!$A$1:$C$65536,2,FALSE)</f>
        <v>ROSETON___1</v>
      </c>
      <c r="F628" s="6" t="str">
        <f>+VLOOKUP(D628,[1]Congest!$A$1:$C$65536,3,FALSE)</f>
        <v>HUD VL</v>
      </c>
      <c r="G628" s="5">
        <v>15</v>
      </c>
      <c r="I628" s="6">
        <v>-204.13</v>
      </c>
      <c r="L628" s="6">
        <f t="shared" si="21"/>
        <v>1553.0900000000001</v>
      </c>
      <c r="M628" s="6">
        <f>+VLOOKUP($A628,[1]Congest!$A$1:$O$65536,10,FALSE)-+VLOOKUP($D628,[1]Congest!$A$1:$O$65536,10,FALSE)</f>
        <v>30.609999999999673</v>
      </c>
      <c r="N628" s="6">
        <f>+VLOOKUP($A628,[1]Congest!$A$1:$O$65536,11,FALSE)-+VLOOKUP($D628,[1]Congest!$A$1:$O$65536,11,FALSE)</f>
        <v>282.46999999999997</v>
      </c>
      <c r="O628" s="6">
        <f>+VLOOKUP($A628,[1]Congest!$A$1:$O$65536,12,FALSE)-+VLOOKUP($D628,[1]Congest!$A$1:$O$65536,12,FALSE)</f>
        <v>46.140000000001692</v>
      </c>
      <c r="P628" s="6">
        <f>+VLOOKUP($A628,[1]Congest!$A$1:$O$65536,13,FALSE)-+VLOOKUP($D628,[1]Congest!$A$1:$O$65536,13,FALSE)</f>
        <v>-0.93000000000006366</v>
      </c>
      <c r="Q628" s="6">
        <f>+VLOOKUP($A628,[1]Congest!$A$1:$O$65536,14,FALSE)-+VLOOKUP($D628,[1]Congest!$A$1:$O$65536,14,FALSE)</f>
        <v>914.11999999999875</v>
      </c>
      <c r="R628" s="6">
        <f>+VLOOKUP($A628,[1]Congest!$A$1:$O$65536,15,FALSE)-+VLOOKUP($D628,[1]Congest!$A$1:$O$65536,15,FALSE)</f>
        <v>280.67999999999995</v>
      </c>
    </row>
    <row r="629" spans="1:18" x14ac:dyDescent="0.2">
      <c r="A629" s="5">
        <v>23769</v>
      </c>
      <c r="B629" s="6" t="str">
        <f>+VLOOKUP(A629,[1]Congest!$A$1:$C$65536,2,FALSE)</f>
        <v>LEDERLE____</v>
      </c>
      <c r="C629" s="6" t="str">
        <f>+VLOOKUP(A629,[1]Congest!$A$1:$C$65536,3,FALSE)</f>
        <v>HUD VL</v>
      </c>
      <c r="D629" s="5">
        <v>23776</v>
      </c>
      <c r="E629" s="6" t="str">
        <f>+VLOOKUP(D629,[1]Congest!$A$1:$C$65536,2,FALSE)</f>
        <v>E_FISHKILL___LBMP</v>
      </c>
      <c r="F629" s="6" t="str">
        <f>+VLOOKUP(D629,[1]Congest!$A$1:$C$65536,3,FALSE)</f>
        <v>MILLWD</v>
      </c>
      <c r="G629" s="5">
        <v>10</v>
      </c>
      <c r="I629" s="6">
        <v>-128.35</v>
      </c>
      <c r="L629" s="6">
        <f t="shared" si="21"/>
        <v>2063.6000000000004</v>
      </c>
      <c r="M629" s="6">
        <f>+VLOOKUP($A629,[1]Congest!$A$1:$O$65536,10,FALSE)-+VLOOKUP($D629,[1]Congest!$A$1:$O$65536,10,FALSE)</f>
        <v>79.179999999998927</v>
      </c>
      <c r="N629" s="6">
        <f>+VLOOKUP($A629,[1]Congest!$A$1:$O$65536,11,FALSE)-+VLOOKUP($D629,[1]Congest!$A$1:$O$65536,11,FALSE)</f>
        <v>390.73000000000019</v>
      </c>
      <c r="O629" s="6">
        <f>+VLOOKUP($A629,[1]Congest!$A$1:$O$65536,12,FALSE)-+VLOOKUP($D629,[1]Congest!$A$1:$O$65536,12,FALSE)</f>
        <v>107.62000000000126</v>
      </c>
      <c r="P629" s="6">
        <f>+VLOOKUP($A629,[1]Congest!$A$1:$O$65536,13,FALSE)-+VLOOKUP($D629,[1]Congest!$A$1:$O$65536,13,FALSE)</f>
        <v>27.210000000000036</v>
      </c>
      <c r="Q629" s="6">
        <f>+VLOOKUP($A629,[1]Congest!$A$1:$O$65536,14,FALSE)-+VLOOKUP($D629,[1]Congest!$A$1:$O$65536,14,FALSE)</f>
        <v>1114.7900000000002</v>
      </c>
      <c r="R629" s="6">
        <f>+VLOOKUP($A629,[1]Congest!$A$1:$O$65536,15,FALSE)-+VLOOKUP($D629,[1]Congest!$A$1:$O$65536,15,FALSE)</f>
        <v>344.06999999999994</v>
      </c>
    </row>
    <row r="630" spans="1:18" x14ac:dyDescent="0.2">
      <c r="A630" s="5">
        <v>23769</v>
      </c>
      <c r="B630" s="6" t="str">
        <f>+VLOOKUP(A630,[1]Congest!$A$1:$C$65536,2,FALSE)</f>
        <v>LEDERLE____</v>
      </c>
      <c r="C630" s="6" t="str">
        <f>+VLOOKUP(A630,[1]Congest!$A$1:$C$65536,3,FALSE)</f>
        <v>HUD VL</v>
      </c>
      <c r="D630" s="5">
        <v>24000</v>
      </c>
      <c r="E630" s="6" t="str">
        <f>+VLOOKUP(D630,[1]Congest!$A$1:$C$65536,2,FALSE)</f>
        <v>PLEASANTVLY___LBMP</v>
      </c>
      <c r="F630" s="6" t="str">
        <f>+VLOOKUP(D630,[1]Congest!$A$1:$C$65536,3,FALSE)</f>
        <v>HUD VL</v>
      </c>
      <c r="G630" s="5">
        <v>3</v>
      </c>
      <c r="I630" s="6">
        <v>67.73</v>
      </c>
      <c r="L630" s="6">
        <f t="shared" si="21"/>
        <v>1929.8400000000001</v>
      </c>
      <c r="M630" s="6">
        <f>+VLOOKUP($A630,[1]Congest!$A$1:$O$65536,10,FALSE)-+VLOOKUP($D630,[1]Congest!$A$1:$O$65536,10,FALSE)</f>
        <v>124.46000000000049</v>
      </c>
      <c r="N630" s="6">
        <f>+VLOOKUP($A630,[1]Congest!$A$1:$O$65536,11,FALSE)-+VLOOKUP($D630,[1]Congest!$A$1:$O$65536,11,FALSE)</f>
        <v>382.66000000000014</v>
      </c>
      <c r="O630" s="6">
        <f>+VLOOKUP($A630,[1]Congest!$A$1:$O$65536,12,FALSE)-+VLOOKUP($D630,[1]Congest!$A$1:$O$65536,12,FALSE)</f>
        <v>147.32999999999993</v>
      </c>
      <c r="P630" s="6">
        <f>+VLOOKUP($A630,[1]Congest!$A$1:$O$65536,13,FALSE)-+VLOOKUP($D630,[1]Congest!$A$1:$O$65536,13,FALSE)</f>
        <v>70.240000000000236</v>
      </c>
      <c r="Q630" s="6">
        <f>+VLOOKUP($A630,[1]Congest!$A$1:$O$65536,14,FALSE)-+VLOOKUP($D630,[1]Congest!$A$1:$O$65536,14,FALSE)</f>
        <v>925.44999999999959</v>
      </c>
      <c r="R630" s="6">
        <f>+VLOOKUP($A630,[1]Congest!$A$1:$O$65536,15,FALSE)-+VLOOKUP($D630,[1]Congest!$A$1:$O$65536,15,FALSE)</f>
        <v>279.69999999999982</v>
      </c>
    </row>
    <row r="631" spans="1:18" x14ac:dyDescent="0.2">
      <c r="A631" s="5">
        <v>23982</v>
      </c>
      <c r="B631" s="6" t="str">
        <f>+VLOOKUP(A631,[1]Congest!$A$1:$C$65536,2,FALSE)</f>
        <v>INDECK___OLEAN</v>
      </c>
      <c r="C631" s="6" t="str">
        <f>+VLOOKUP(A631,[1]Congest!$A$1:$C$65536,3,FALSE)</f>
        <v>WEST</v>
      </c>
      <c r="D631" s="5">
        <v>61756</v>
      </c>
      <c r="E631" s="6" t="str">
        <f>+VLOOKUP(D631,[1]Congest!$A$1:$C$65536,2,FALSE)</f>
        <v>MHK VL</v>
      </c>
      <c r="F631" s="6" t="str">
        <f>+VLOOKUP(D631,[1]Congest!$A$1:$C$65536,3,FALSE)</f>
        <v>MHK VL</v>
      </c>
      <c r="G631" s="5">
        <v>3</v>
      </c>
      <c r="I631" s="6">
        <v>-656</v>
      </c>
      <c r="L631" s="6">
        <f t="shared" si="21"/>
        <v>-1375.35</v>
      </c>
      <c r="M631" s="6">
        <f>+VLOOKUP($A631,[1]Congest!$A$1:$O$65536,10,FALSE)-+VLOOKUP($D631,[1]Congest!$A$1:$O$65536,10,FALSE)</f>
        <v>-329.33</v>
      </c>
      <c r="N631" s="6">
        <f>+VLOOKUP($A631,[1]Congest!$A$1:$O$65536,11,FALSE)-+VLOOKUP($D631,[1]Congest!$A$1:$O$65536,11,FALSE)</f>
        <v>-99.27</v>
      </c>
      <c r="O631" s="6">
        <f>+VLOOKUP($A631,[1]Congest!$A$1:$O$65536,12,FALSE)-+VLOOKUP($D631,[1]Congest!$A$1:$O$65536,12,FALSE)</f>
        <v>-370.29000000000008</v>
      </c>
      <c r="P631" s="6">
        <f>+VLOOKUP($A631,[1]Congest!$A$1:$O$65536,13,FALSE)-+VLOOKUP($D631,[1]Congest!$A$1:$O$65536,13,FALSE)</f>
        <v>-220.91999999999996</v>
      </c>
      <c r="Q631" s="6">
        <f>+VLOOKUP($A631,[1]Congest!$A$1:$O$65536,14,FALSE)-+VLOOKUP($D631,[1]Congest!$A$1:$O$65536,14,FALSE)</f>
        <v>-279.46999999999997</v>
      </c>
      <c r="R631" s="6">
        <f>+VLOOKUP($A631,[1]Congest!$A$1:$O$65536,15,FALSE)-+VLOOKUP($D631,[1]Congest!$A$1:$O$65536,15,FALSE)</f>
        <v>-76.069999999999993</v>
      </c>
    </row>
    <row r="632" spans="1:18" x14ac:dyDescent="0.2">
      <c r="A632" s="5">
        <v>24039</v>
      </c>
      <c r="B632" s="6" t="str">
        <f>+VLOOKUP(A632,[1]Congest!$A$1:$C$65536,2,FALSE)</f>
        <v>GARDENVILLE___LBMP</v>
      </c>
      <c r="C632" s="6" t="str">
        <f>+VLOOKUP(A632,[1]Congest!$A$1:$C$65536,3,FALSE)</f>
        <v>WEST</v>
      </c>
      <c r="D632" s="5">
        <v>23561</v>
      </c>
      <c r="E632" s="6" t="str">
        <f>+VLOOKUP(D632,[1]Congest!$A$1:$C$65536,2,FALSE)</f>
        <v>HUNTLEY___67</v>
      </c>
      <c r="F632" s="6" t="str">
        <f>+VLOOKUP(D632,[1]Congest!$A$1:$C$65536,3,FALSE)</f>
        <v>WEST</v>
      </c>
      <c r="G632" s="5">
        <v>5</v>
      </c>
      <c r="I632" s="6">
        <v>-84.32</v>
      </c>
      <c r="L632" s="6">
        <f t="shared" si="21"/>
        <v>-103.41000000000028</v>
      </c>
      <c r="M632" s="6">
        <f>+VLOOKUP($A632,[1]Congest!$A$1:$O$65536,10,FALSE)-+VLOOKUP($D632,[1]Congest!$A$1:$O$65536,10,FALSE)</f>
        <v>-24</v>
      </c>
      <c r="N632" s="6">
        <f>+VLOOKUP($A632,[1]Congest!$A$1:$O$65536,11,FALSE)-+VLOOKUP($D632,[1]Congest!$A$1:$O$65536,11,FALSE)</f>
        <v>-2.7399999999999807</v>
      </c>
      <c r="O632" s="6">
        <f>+VLOOKUP($A632,[1]Congest!$A$1:$O$65536,12,FALSE)-+VLOOKUP($D632,[1]Congest!$A$1:$O$65536,12,FALSE)</f>
        <v>-29.620000000000232</v>
      </c>
      <c r="P632" s="6">
        <f>+VLOOKUP($A632,[1]Congest!$A$1:$O$65536,13,FALSE)-+VLOOKUP($D632,[1]Congest!$A$1:$O$65536,13,FALSE)</f>
        <v>-16.779999999999944</v>
      </c>
      <c r="Q632" s="6">
        <f>+VLOOKUP($A632,[1]Congest!$A$1:$O$65536,14,FALSE)-+VLOOKUP($D632,[1]Congest!$A$1:$O$65536,14,FALSE)</f>
        <v>-24.260000000000105</v>
      </c>
      <c r="R632" s="6">
        <f>+VLOOKUP($A632,[1]Congest!$A$1:$O$65536,15,FALSE)-+VLOOKUP($D632,[1]Congest!$A$1:$O$65536,15,FALSE)</f>
        <v>-6.0100000000000193</v>
      </c>
    </row>
    <row r="633" spans="1:18" x14ac:dyDescent="0.2">
      <c r="A633" s="5">
        <v>24050</v>
      </c>
      <c r="B633" s="6" t="str">
        <f>+VLOOKUP(A633,[1]Congest!$A$1:$C$65536,2,FALSE)</f>
        <v>E_CANADA_MHWK_HY</v>
      </c>
      <c r="C633" s="6" t="str">
        <f>+VLOOKUP(A633,[1]Congest!$A$1:$C$65536,3,FALSE)</f>
        <v>CAPITL</v>
      </c>
      <c r="D633" s="5">
        <v>23743</v>
      </c>
      <c r="E633" s="6" t="str">
        <f>+VLOOKUP(D633,[1]Congest!$A$1:$C$65536,2,FALSE)</f>
        <v>JARVIS____</v>
      </c>
      <c r="F633" s="6" t="str">
        <f>+VLOOKUP(D633,[1]Congest!$A$1:$C$65536,3,FALSE)</f>
        <v>MHK VL</v>
      </c>
      <c r="G633" s="5">
        <v>3</v>
      </c>
      <c r="I633" s="6">
        <v>-87.6</v>
      </c>
      <c r="L633" s="6">
        <f t="shared" si="21"/>
        <v>0</v>
      </c>
      <c r="M633" s="6">
        <f>+VLOOKUP($A633,[1]Congest!$A$1:$O$65536,10,FALSE)-+VLOOKUP($D633,[1]Congest!$A$1:$O$65536,10,FALSE)</f>
        <v>0</v>
      </c>
      <c r="N633" s="6">
        <f>+VLOOKUP($A633,[1]Congest!$A$1:$O$65536,11,FALSE)-+VLOOKUP($D633,[1]Congest!$A$1:$O$65536,11,FALSE)</f>
        <v>0</v>
      </c>
      <c r="O633" s="6">
        <f>+VLOOKUP($A633,[1]Congest!$A$1:$O$65536,12,FALSE)-+VLOOKUP($D633,[1]Congest!$A$1:$O$65536,12,FALSE)</f>
        <v>0</v>
      </c>
      <c r="P633" s="6">
        <f>+VLOOKUP($A633,[1]Congest!$A$1:$O$65536,13,FALSE)-+VLOOKUP($D633,[1]Congest!$A$1:$O$65536,13,FALSE)</f>
        <v>0</v>
      </c>
      <c r="Q633" s="6">
        <f>+VLOOKUP($A633,[1]Congest!$A$1:$O$65536,14,FALSE)-+VLOOKUP($D633,[1]Congest!$A$1:$O$65536,14,FALSE)</f>
        <v>0</v>
      </c>
      <c r="R633" s="6">
        <f>+VLOOKUP($A633,[1]Congest!$A$1:$O$65536,15,FALSE)-+VLOOKUP($D633,[1]Congest!$A$1:$O$65536,15,FALSE)</f>
        <v>0</v>
      </c>
    </row>
    <row r="634" spans="1:18" x14ac:dyDescent="0.2">
      <c r="A634" s="5">
        <v>24122</v>
      </c>
      <c r="B634" s="6" t="str">
        <f>+VLOOKUP(A634,[1]Congest!$A$1:$C$65536,2,FALSE)</f>
        <v>GOWANUS_GT3_1</v>
      </c>
      <c r="C634" s="6" t="str">
        <f>+VLOOKUP(A634,[1]Congest!$A$1:$C$65536,3,FALSE)</f>
        <v>N.Y.C.</v>
      </c>
      <c r="D634" s="5">
        <v>23729</v>
      </c>
      <c r="E634" s="6" t="str">
        <f>+VLOOKUP(D634,[1]Congest!$A$1:$C$65536,2,FALSE)</f>
        <v>RAVENSWOOD_GT_1</v>
      </c>
      <c r="F634" s="6" t="str">
        <f>+VLOOKUP(D634,[1]Congest!$A$1:$C$65536,3,FALSE)</f>
        <v>N.Y.C.</v>
      </c>
      <c r="G634" s="5">
        <v>18</v>
      </c>
      <c r="I634" s="6">
        <v>-41.14</v>
      </c>
      <c r="L634" s="6">
        <f t="shared" si="21"/>
        <v>0</v>
      </c>
      <c r="M634" s="6">
        <f>+VLOOKUP($A634,[1]Congest!$A$1:$O$65536,10,FALSE)-+VLOOKUP($D634,[1]Congest!$A$1:$O$65536,10,FALSE)</f>
        <v>0</v>
      </c>
      <c r="N634" s="6">
        <f>+VLOOKUP($A634,[1]Congest!$A$1:$O$65536,11,FALSE)-+VLOOKUP($D634,[1]Congest!$A$1:$O$65536,11,FALSE)</f>
        <v>0</v>
      </c>
      <c r="O634" s="6">
        <f>+VLOOKUP($A634,[1]Congest!$A$1:$O$65536,12,FALSE)-+VLOOKUP($D634,[1]Congest!$A$1:$O$65536,12,FALSE)</f>
        <v>0</v>
      </c>
      <c r="P634" s="6">
        <f>+VLOOKUP($A634,[1]Congest!$A$1:$O$65536,13,FALSE)-+VLOOKUP($D634,[1]Congest!$A$1:$O$65536,13,FALSE)</f>
        <v>0</v>
      </c>
      <c r="Q634" s="6">
        <f>+VLOOKUP($A634,[1]Congest!$A$1:$O$65536,14,FALSE)-+VLOOKUP($D634,[1]Congest!$A$1:$O$65536,14,FALSE)</f>
        <v>0</v>
      </c>
      <c r="R634" s="6">
        <f>+VLOOKUP($A634,[1]Congest!$A$1:$O$65536,15,FALSE)-+VLOOKUP($D634,[1]Congest!$A$1:$O$65536,15,FALSE)</f>
        <v>0</v>
      </c>
    </row>
    <row r="635" spans="1:18" x14ac:dyDescent="0.2">
      <c r="A635" s="5">
        <v>24156</v>
      </c>
      <c r="B635" s="6" t="str">
        <f>+VLOOKUP(A635,[1]Congest!$A$1:$C$65536,2,FALSE)</f>
        <v>NYPA_GOWANUS_____GT1</v>
      </c>
      <c r="C635" s="6" t="str">
        <f>+VLOOKUP(A635,[1]Congest!$A$1:$C$65536,3,FALSE)</f>
        <v>N.Y.C.</v>
      </c>
      <c r="D635" s="5">
        <v>61761</v>
      </c>
      <c r="E635" s="6" t="str">
        <f>+VLOOKUP(D635,[1]Congest!$A$1:$C$65536,2,FALSE)</f>
        <v>N.Y.C.</v>
      </c>
      <c r="F635" s="6" t="str">
        <f>+VLOOKUP(D635,[1]Congest!$A$1:$C$65536,3,FALSE)</f>
        <v>N.Y.C.</v>
      </c>
      <c r="G635" s="5">
        <v>7</v>
      </c>
      <c r="I635" s="6">
        <v>-5054.4799999999996</v>
      </c>
      <c r="L635" s="6">
        <f t="shared" si="21"/>
        <v>23167.1</v>
      </c>
      <c r="M635" s="6">
        <f>+VLOOKUP($A635,[1]Congest!$A$1:$O$65536,10,FALSE)-+VLOOKUP($D635,[1]Congest!$A$1:$O$65536,10,FALSE)</f>
        <v>2583.54</v>
      </c>
      <c r="N635" s="6">
        <f>+VLOOKUP($A635,[1]Congest!$A$1:$O$65536,11,FALSE)-+VLOOKUP($D635,[1]Congest!$A$1:$O$65536,11,FALSE)</f>
        <v>3456.39</v>
      </c>
      <c r="O635" s="6">
        <f>+VLOOKUP($A635,[1]Congest!$A$1:$O$65536,12,FALSE)-+VLOOKUP($D635,[1]Congest!$A$1:$O$65536,12,FALSE)</f>
        <v>2999.7199999999993</v>
      </c>
      <c r="P635" s="6">
        <f>+VLOOKUP($A635,[1]Congest!$A$1:$O$65536,13,FALSE)-+VLOOKUP($D635,[1]Congest!$A$1:$O$65536,13,FALSE)</f>
        <v>3333.5299999999993</v>
      </c>
      <c r="Q635" s="6">
        <f>+VLOOKUP($A635,[1]Congest!$A$1:$O$65536,14,FALSE)-+VLOOKUP($D635,[1]Congest!$A$1:$O$65536,14,FALSE)</f>
        <v>5275.4299999999994</v>
      </c>
      <c r="R635" s="6">
        <f>+VLOOKUP($A635,[1]Congest!$A$1:$O$65536,15,FALSE)-+VLOOKUP($D635,[1]Congest!$A$1:$O$65536,15,FALSE)</f>
        <v>5518.4900000000016</v>
      </c>
    </row>
    <row r="636" spans="1:18" x14ac:dyDescent="0.2">
      <c r="A636" s="5">
        <v>24250</v>
      </c>
      <c r="B636" s="6" t="str">
        <f>+VLOOKUP(A636,[1]Congest!$A$1:$C$65536,2,FALSE)</f>
        <v>RAVENSWOOD_GT3_3</v>
      </c>
      <c r="C636" s="6" t="str">
        <f>+VLOOKUP(A636,[1]Congest!$A$1:$C$65536,3,FALSE)</f>
        <v>N.Y.C.</v>
      </c>
      <c r="D636" s="5">
        <v>23519</v>
      </c>
      <c r="E636" s="6" t="str">
        <f>+VLOOKUP(D636,[1]Congest!$A$1:$C$65536,2,FALSE)</f>
        <v>POLETTI____</v>
      </c>
      <c r="F636" s="6" t="str">
        <f>+VLOOKUP(D636,[1]Congest!$A$1:$C$65536,3,FALSE)</f>
        <v>N.Y.C.</v>
      </c>
      <c r="G636" s="5">
        <v>10</v>
      </c>
      <c r="I636" s="6">
        <v>-786.16</v>
      </c>
      <c r="L636" s="6">
        <f t="shared" si="21"/>
        <v>3115.6599999999985</v>
      </c>
      <c r="M636" s="6">
        <f>+VLOOKUP($A636,[1]Congest!$A$1:$O$65536,10,FALSE)-+VLOOKUP($D636,[1]Congest!$A$1:$O$65536,10,FALSE)</f>
        <v>3.7900000000004184</v>
      </c>
      <c r="N636" s="6">
        <f>+VLOOKUP($A636,[1]Congest!$A$1:$O$65536,11,FALSE)-+VLOOKUP($D636,[1]Congest!$A$1:$O$65536,11,FALSE)</f>
        <v>60.700000000000045</v>
      </c>
      <c r="O636" s="6">
        <f>+VLOOKUP($A636,[1]Congest!$A$1:$O$65536,12,FALSE)-+VLOOKUP($D636,[1]Congest!$A$1:$O$65536,12,FALSE)</f>
        <v>1157.0699999999993</v>
      </c>
      <c r="P636" s="6">
        <f>+VLOOKUP($A636,[1]Congest!$A$1:$O$65536,13,FALSE)-+VLOOKUP($D636,[1]Congest!$A$1:$O$65536,13,FALSE)</f>
        <v>885.37000000000012</v>
      </c>
      <c r="Q636" s="6">
        <f>+VLOOKUP($A636,[1]Congest!$A$1:$O$65536,14,FALSE)-+VLOOKUP($D636,[1]Congest!$A$1:$O$65536,14,FALSE)</f>
        <v>85.699999999997999</v>
      </c>
      <c r="R636" s="6">
        <f>+VLOOKUP($A636,[1]Congest!$A$1:$O$65536,15,FALSE)-+VLOOKUP($D636,[1]Congest!$A$1:$O$65536,15,FALSE)</f>
        <v>923.03000000000065</v>
      </c>
    </row>
    <row r="637" spans="1:18" x14ac:dyDescent="0.2">
      <c r="A637" s="5">
        <v>24252</v>
      </c>
      <c r="B637" s="6" t="str">
        <f>+VLOOKUP(A637,[1]Congest!$A$1:$C$65536,2,FALSE)</f>
        <v>RAVENSWOOD_GT_4</v>
      </c>
      <c r="C637" s="6" t="str">
        <f>+VLOOKUP(A637,[1]Congest!$A$1:$C$65536,3,FALSE)</f>
        <v>N.Y.C.</v>
      </c>
      <c r="D637" s="5">
        <v>23519</v>
      </c>
      <c r="E637" s="6" t="str">
        <f>+VLOOKUP(D637,[1]Congest!$A$1:$C$65536,2,FALSE)</f>
        <v>POLETTI____</v>
      </c>
      <c r="F637" s="6" t="str">
        <f>+VLOOKUP(D637,[1]Congest!$A$1:$C$65536,3,FALSE)</f>
        <v>N.Y.C.</v>
      </c>
      <c r="G637" s="5">
        <v>2</v>
      </c>
      <c r="I637" s="6">
        <v>-1095</v>
      </c>
      <c r="L637" s="6">
        <f t="shared" si="21"/>
        <v>2505.6499999999987</v>
      </c>
      <c r="M637" s="6">
        <f>+VLOOKUP($A637,[1]Congest!$A$1:$O$65536,10,FALSE)-+VLOOKUP($D637,[1]Congest!$A$1:$O$65536,10,FALSE)</f>
        <v>3.7900000000004184</v>
      </c>
      <c r="N637" s="6">
        <f>+VLOOKUP($A637,[1]Congest!$A$1:$O$65536,11,FALSE)-+VLOOKUP($D637,[1]Congest!$A$1:$O$65536,11,FALSE)</f>
        <v>60.700000000000045</v>
      </c>
      <c r="O637" s="6">
        <f>+VLOOKUP($A637,[1]Congest!$A$1:$O$65536,12,FALSE)-+VLOOKUP($D637,[1]Congest!$A$1:$O$65536,12,FALSE)</f>
        <v>1387.9599999999996</v>
      </c>
      <c r="P637" s="6">
        <f>+VLOOKUP($A637,[1]Congest!$A$1:$O$65536,13,FALSE)-+VLOOKUP($D637,[1]Congest!$A$1:$O$65536,13,FALSE)</f>
        <v>44.470000000000255</v>
      </c>
      <c r="Q637" s="6">
        <f>+VLOOKUP($A637,[1]Congest!$A$1:$O$65536,14,FALSE)-+VLOOKUP($D637,[1]Congest!$A$1:$O$65536,14,FALSE)</f>
        <v>85.699999999997999</v>
      </c>
      <c r="R637" s="6">
        <f>+VLOOKUP($A637,[1]Congest!$A$1:$O$65536,15,FALSE)-+VLOOKUP($D637,[1]Congest!$A$1:$O$65536,15,FALSE)</f>
        <v>923.03000000000065</v>
      </c>
    </row>
    <row r="638" spans="1:18" x14ac:dyDescent="0.2">
      <c r="A638" s="5">
        <v>24260</v>
      </c>
      <c r="B638" s="6" t="str">
        <f>+VLOOKUP(A638,[1]Congest!$A$1:$C$65536,2,FALSE)</f>
        <v>74TH STREET_GT_1</v>
      </c>
      <c r="C638" s="6" t="str">
        <f>+VLOOKUP(A638,[1]Congest!$A$1:$C$65536,3,FALSE)</f>
        <v>N.Y.C.</v>
      </c>
      <c r="D638" s="5">
        <v>23519</v>
      </c>
      <c r="E638" s="6" t="str">
        <f>+VLOOKUP(D638,[1]Congest!$A$1:$C$65536,2,FALSE)</f>
        <v>POLETTI____</v>
      </c>
      <c r="F638" s="6" t="str">
        <f>+VLOOKUP(D638,[1]Congest!$A$1:$C$65536,3,FALSE)</f>
        <v>N.Y.C.</v>
      </c>
      <c r="G638" s="5">
        <v>10</v>
      </c>
      <c r="I638" s="6">
        <v>-786.16</v>
      </c>
      <c r="L638" s="6">
        <f t="shared" si="21"/>
        <v>1260.7600000000023</v>
      </c>
      <c r="M638" s="6">
        <f>+VLOOKUP($A638,[1]Congest!$A$1:$O$65536,10,FALSE)-+VLOOKUP($D638,[1]Congest!$A$1:$O$65536,10,FALSE)</f>
        <v>3.7900000000004184</v>
      </c>
      <c r="N638" s="6">
        <f>+VLOOKUP($A638,[1]Congest!$A$1:$O$65536,11,FALSE)-+VLOOKUP($D638,[1]Congest!$A$1:$O$65536,11,FALSE)</f>
        <v>60.700000000000045</v>
      </c>
      <c r="O638" s="6">
        <f>+VLOOKUP($A638,[1]Congest!$A$1:$O$65536,12,FALSE)-+VLOOKUP($D638,[1]Congest!$A$1:$O$65536,12,FALSE)</f>
        <v>-0.6500000000005457</v>
      </c>
      <c r="P638" s="6">
        <f>+VLOOKUP($A638,[1]Congest!$A$1:$O$65536,13,FALSE)-+VLOOKUP($D638,[1]Congest!$A$1:$O$65536,13,FALSE)</f>
        <v>-0.48000000000001819</v>
      </c>
      <c r="Q638" s="6">
        <f>+VLOOKUP($A638,[1]Congest!$A$1:$O$65536,14,FALSE)-+VLOOKUP($D638,[1]Congest!$A$1:$O$65536,14,FALSE)</f>
        <v>1.7800000000006548</v>
      </c>
      <c r="R638" s="6">
        <f>+VLOOKUP($A638,[1]Congest!$A$1:$O$65536,15,FALSE)-+VLOOKUP($D638,[1]Congest!$A$1:$O$65536,15,FALSE)</f>
        <v>1195.6200000000017</v>
      </c>
    </row>
    <row r="639" spans="1:18" x14ac:dyDescent="0.2">
      <c r="A639" s="5">
        <v>24260</v>
      </c>
      <c r="B639" s="6" t="str">
        <f>+VLOOKUP(A639,[1]Congest!$A$1:$C$65536,2,FALSE)</f>
        <v>74TH STREET_GT_1</v>
      </c>
      <c r="C639" s="6" t="str">
        <f>+VLOOKUP(A639,[1]Congest!$A$1:$C$65536,3,FALSE)</f>
        <v>N.Y.C.</v>
      </c>
      <c r="D639" s="5">
        <v>23620</v>
      </c>
      <c r="E639" s="6" t="str">
        <f>+VLOOKUP(D639,[1]Congest!$A$1:$C$65536,2,FALSE)</f>
        <v>HUDAV+59+74_TH_GRP</v>
      </c>
      <c r="F639" s="6" t="str">
        <f>+VLOOKUP(D639,[1]Congest!$A$1:$C$65536,3,FALSE)</f>
        <v>N.Y.C.</v>
      </c>
      <c r="G639" s="5">
        <v>6</v>
      </c>
      <c r="I639" s="6">
        <v>-744.6</v>
      </c>
      <c r="L639" s="6">
        <f t="shared" si="21"/>
        <v>0</v>
      </c>
      <c r="M639" s="6">
        <f>+VLOOKUP($A639,[1]Congest!$A$1:$O$65536,10,FALSE)-+VLOOKUP($D639,[1]Congest!$A$1:$O$65536,10,FALSE)</f>
        <v>0</v>
      </c>
      <c r="N639" s="6">
        <f>+VLOOKUP($A639,[1]Congest!$A$1:$O$65536,11,FALSE)-+VLOOKUP($D639,[1]Congest!$A$1:$O$65536,11,FALSE)</f>
        <v>0</v>
      </c>
      <c r="O639" s="6">
        <f>+VLOOKUP($A639,[1]Congest!$A$1:$O$65536,12,FALSE)-+VLOOKUP($D639,[1]Congest!$A$1:$O$65536,12,FALSE)</f>
        <v>0</v>
      </c>
      <c r="P639" s="6">
        <f>+VLOOKUP($A639,[1]Congest!$A$1:$O$65536,13,FALSE)-+VLOOKUP($D639,[1]Congest!$A$1:$O$65536,13,FALSE)</f>
        <v>0</v>
      </c>
      <c r="Q639" s="6">
        <f>+VLOOKUP($A639,[1]Congest!$A$1:$O$65536,14,FALSE)-+VLOOKUP($D639,[1]Congest!$A$1:$O$65536,14,FALSE)</f>
        <v>0</v>
      </c>
      <c r="R639" s="6">
        <f>+VLOOKUP($A639,[1]Congest!$A$1:$O$65536,15,FALSE)-+VLOOKUP($D639,[1]Congest!$A$1:$O$65536,15,FALSE)</f>
        <v>0</v>
      </c>
    </row>
    <row r="640" spans="1:18" x14ac:dyDescent="0.2">
      <c r="A640" s="5">
        <v>61752</v>
      </c>
      <c r="B640" s="6" t="str">
        <f>+VLOOKUP(A640,[1]Congest!$A$1:$C$65536,2,FALSE)</f>
        <v>WEST</v>
      </c>
      <c r="C640" s="6" t="str">
        <f>+VLOOKUP(A640,[1]Congest!$A$1:$C$65536,3,FALSE)</f>
        <v>WEST</v>
      </c>
      <c r="D640" s="5">
        <v>23646</v>
      </c>
      <c r="E640" s="6" t="str">
        <f>+VLOOKUP(D640,[1]Congest!$A$1:$C$65536,2,FALSE)</f>
        <v>RANKINE____</v>
      </c>
      <c r="F640" s="6" t="str">
        <f>+VLOOKUP(D640,[1]Congest!$A$1:$C$65536,3,FALSE)</f>
        <v>WEST</v>
      </c>
      <c r="G640" s="5">
        <v>1</v>
      </c>
      <c r="I640" s="6">
        <v>12.01</v>
      </c>
      <c r="L640" s="6">
        <f t="shared" si="21"/>
        <v>72.919999999999845</v>
      </c>
      <c r="M640" s="6">
        <f>+VLOOKUP($A640,[1]Congest!$A$1:$O$65536,10,FALSE)-+VLOOKUP($D640,[1]Congest!$A$1:$O$65536,10,FALSE)</f>
        <v>17.479999999999905</v>
      </c>
      <c r="N640" s="6">
        <f>+VLOOKUP($A640,[1]Congest!$A$1:$O$65536,11,FALSE)-+VLOOKUP($D640,[1]Congest!$A$1:$O$65536,11,FALSE)</f>
        <v>1.9299999999999926</v>
      </c>
      <c r="O640" s="6">
        <f>+VLOOKUP($A640,[1]Congest!$A$1:$O$65536,12,FALSE)-+VLOOKUP($D640,[1]Congest!$A$1:$O$65536,12,FALSE)</f>
        <v>20.740000000000009</v>
      </c>
      <c r="P640" s="6">
        <f>+VLOOKUP($A640,[1]Congest!$A$1:$O$65536,13,FALSE)-+VLOOKUP($D640,[1]Congest!$A$1:$O$65536,13,FALSE)</f>
        <v>11.939999999999969</v>
      </c>
      <c r="Q640" s="6">
        <f>+VLOOKUP($A640,[1]Congest!$A$1:$O$65536,14,FALSE)-+VLOOKUP($D640,[1]Congest!$A$1:$O$65536,14,FALSE)</f>
        <v>16.729999999999961</v>
      </c>
      <c r="R640" s="6">
        <f>+VLOOKUP($A640,[1]Congest!$A$1:$O$65536,15,FALSE)-+VLOOKUP($D640,[1]Congest!$A$1:$O$65536,15,FALSE)</f>
        <v>4.1000000000000085</v>
      </c>
    </row>
    <row r="641" spans="1:18" x14ac:dyDescent="0.2">
      <c r="A641" s="5">
        <v>61752</v>
      </c>
      <c r="B641" s="6" t="str">
        <f>+VLOOKUP(A641,[1]Congest!$A$1:$C$65536,2,FALSE)</f>
        <v>WEST</v>
      </c>
      <c r="C641" s="6" t="str">
        <f>+VLOOKUP(A641,[1]Congest!$A$1:$C$65536,3,FALSE)</f>
        <v>WEST</v>
      </c>
      <c r="D641" s="5">
        <v>23811</v>
      </c>
      <c r="E641" s="6" t="str">
        <f>+VLOOKUP(D641,[1]Congest!$A$1:$C$65536,2,FALSE)</f>
        <v>NEG WEST___LANCASTR</v>
      </c>
      <c r="F641" s="6" t="str">
        <f>+VLOOKUP(D641,[1]Congest!$A$1:$C$65536,3,FALSE)</f>
        <v>WEST</v>
      </c>
      <c r="G641" s="5">
        <v>20</v>
      </c>
      <c r="I641" s="6">
        <v>-48.95</v>
      </c>
      <c r="L641" s="6">
        <f t="shared" si="21"/>
        <v>206.13999999999993</v>
      </c>
      <c r="M641" s="6">
        <f>+VLOOKUP($A641,[1]Congest!$A$1:$O$65536,10,FALSE)-+VLOOKUP($D641,[1]Congest!$A$1:$O$65536,10,FALSE)</f>
        <v>48.909999999999968</v>
      </c>
      <c r="N641" s="6">
        <f>+VLOOKUP($A641,[1]Congest!$A$1:$O$65536,11,FALSE)-+VLOOKUP($D641,[1]Congest!$A$1:$O$65536,11,FALSE)</f>
        <v>6.0999999999999943</v>
      </c>
      <c r="O641" s="6">
        <f>+VLOOKUP($A641,[1]Congest!$A$1:$O$65536,12,FALSE)-+VLOOKUP($D641,[1]Congest!$A$1:$O$65536,12,FALSE)</f>
        <v>59.519999999999925</v>
      </c>
      <c r="P641" s="6">
        <f>+VLOOKUP($A641,[1]Congest!$A$1:$O$65536,13,FALSE)-+VLOOKUP($D641,[1]Congest!$A$1:$O$65536,13,FALSE)</f>
        <v>34.580000000000041</v>
      </c>
      <c r="Q641" s="6">
        <f>+VLOOKUP($A641,[1]Congest!$A$1:$O$65536,14,FALSE)-+VLOOKUP($D641,[1]Congest!$A$1:$O$65536,14,FALSE)</f>
        <v>45.120000000000005</v>
      </c>
      <c r="R641" s="6">
        <f>+VLOOKUP($A641,[1]Congest!$A$1:$O$65536,15,FALSE)-+VLOOKUP($D641,[1]Congest!$A$1:$O$65536,15,FALSE)</f>
        <v>11.909999999999997</v>
      </c>
    </row>
    <row r="642" spans="1:18" x14ac:dyDescent="0.2">
      <c r="A642" s="5">
        <v>61752</v>
      </c>
      <c r="B642" s="6" t="str">
        <f>+VLOOKUP(A642,[1]Congest!$A$1:$C$65536,2,FALSE)</f>
        <v>WEST</v>
      </c>
      <c r="C642" s="6" t="str">
        <f>+VLOOKUP(A642,[1]Congest!$A$1:$C$65536,3,FALSE)</f>
        <v>WEST</v>
      </c>
      <c r="D642" s="5">
        <v>61754</v>
      </c>
      <c r="E642" s="6" t="str">
        <f>+VLOOKUP(D642,[1]Congest!$A$1:$C$65536,2,FALSE)</f>
        <v>CENTRL</v>
      </c>
      <c r="F642" s="6" t="str">
        <f>+VLOOKUP(D642,[1]Congest!$A$1:$C$65536,3,FALSE)</f>
        <v>CENTRL</v>
      </c>
      <c r="G642" s="5">
        <v>20</v>
      </c>
      <c r="I642" s="6">
        <v>-36.450000000000003</v>
      </c>
      <c r="L642" s="6">
        <f t="shared" si="21"/>
        <v>-316.38000000000011</v>
      </c>
      <c r="M642" s="6">
        <f>+VLOOKUP($A642,[1]Congest!$A$1:$O$65536,10,FALSE)-+VLOOKUP($D642,[1]Congest!$A$1:$O$65536,10,FALSE)</f>
        <v>-63.040000000000077</v>
      </c>
      <c r="N642" s="6">
        <f>+VLOOKUP($A642,[1]Congest!$A$1:$O$65536,11,FALSE)-+VLOOKUP($D642,[1]Congest!$A$1:$O$65536,11,FALSE)</f>
        <v>-48.940000000000012</v>
      </c>
      <c r="O642" s="6">
        <f>+VLOOKUP($A642,[1]Congest!$A$1:$O$65536,12,FALSE)-+VLOOKUP($D642,[1]Congest!$A$1:$O$65536,12,FALSE)</f>
        <v>-76.930000000000064</v>
      </c>
      <c r="P642" s="6">
        <f>+VLOOKUP($A642,[1]Congest!$A$1:$O$65536,13,FALSE)-+VLOOKUP($D642,[1]Congest!$A$1:$O$65536,13,FALSE)</f>
        <v>-45.560000000000031</v>
      </c>
      <c r="Q642" s="6">
        <f>+VLOOKUP($A642,[1]Congest!$A$1:$O$65536,14,FALSE)-+VLOOKUP($D642,[1]Congest!$A$1:$O$65536,14,FALSE)</f>
        <v>-64.769999999999953</v>
      </c>
      <c r="R642" s="6">
        <f>+VLOOKUP($A642,[1]Congest!$A$1:$O$65536,15,FALSE)-+VLOOKUP($D642,[1]Congest!$A$1:$O$65536,15,FALSE)</f>
        <v>-17.139999999999993</v>
      </c>
    </row>
    <row r="643" spans="1:18" x14ac:dyDescent="0.2">
      <c r="A643" s="5">
        <v>61754</v>
      </c>
      <c r="B643" s="6" t="str">
        <f>+VLOOKUP(A643,[1]Congest!$A$1:$C$65536,2,FALSE)</f>
        <v>CENTRL</v>
      </c>
      <c r="C643" s="6" t="str">
        <f>+VLOOKUP(A643,[1]Congest!$A$1:$C$65536,3,FALSE)</f>
        <v>CENTRL</v>
      </c>
      <c r="D643" s="5">
        <v>24024</v>
      </c>
      <c r="E643" s="6" t="str">
        <f>+VLOOKUP(D643,[1]Congest!$A$1:$C$65536,2,FALSE)</f>
        <v>SITHE___BATAVIA</v>
      </c>
      <c r="F643" s="6" t="str">
        <f>+VLOOKUP(D643,[1]Congest!$A$1:$C$65536,3,FALSE)</f>
        <v>GENESE</v>
      </c>
      <c r="G643" s="5">
        <v>15</v>
      </c>
      <c r="I643" s="6">
        <v>-93.6</v>
      </c>
      <c r="L643" s="6">
        <f t="shared" si="21"/>
        <v>148.7700000000001</v>
      </c>
      <c r="M643" s="6">
        <f>+VLOOKUP($A643,[1]Congest!$A$1:$O$65536,10,FALSE)-+VLOOKUP($D643,[1]Congest!$A$1:$O$65536,10,FALSE)</f>
        <v>21.460000000000093</v>
      </c>
      <c r="N643" s="6">
        <f>+VLOOKUP($A643,[1]Congest!$A$1:$O$65536,11,FALSE)-+VLOOKUP($D643,[1]Congest!$A$1:$O$65536,11,FALSE)</f>
        <v>45.819999999999979</v>
      </c>
      <c r="O643" s="6">
        <f>+VLOOKUP($A643,[1]Congest!$A$1:$O$65536,12,FALSE)-+VLOOKUP($D643,[1]Congest!$A$1:$O$65536,12,FALSE)</f>
        <v>27.670000000000073</v>
      </c>
      <c r="P643" s="6">
        <f>+VLOOKUP($A643,[1]Congest!$A$1:$O$65536,13,FALSE)-+VLOOKUP($D643,[1]Congest!$A$1:$O$65536,13,FALSE)</f>
        <v>18.75</v>
      </c>
      <c r="Q643" s="6">
        <f>+VLOOKUP($A643,[1]Congest!$A$1:$O$65536,14,FALSE)-+VLOOKUP($D643,[1]Congest!$A$1:$O$65536,14,FALSE)</f>
        <v>27.639999999999958</v>
      </c>
      <c r="R643" s="6">
        <f>+VLOOKUP($A643,[1]Congest!$A$1:$O$65536,15,FALSE)-+VLOOKUP($D643,[1]Congest!$A$1:$O$65536,15,FALSE)</f>
        <v>7.43</v>
      </c>
    </row>
    <row r="644" spans="1:18" x14ac:dyDescent="0.2">
      <c r="A644" s="5">
        <v>61756</v>
      </c>
      <c r="B644" s="6" t="str">
        <f>+VLOOKUP(A644,[1]Congest!$A$1:$C$65536,2,FALSE)</f>
        <v>MHK VL</v>
      </c>
      <c r="C644" s="6" t="str">
        <f>+VLOOKUP(A644,[1]Congest!$A$1:$C$65536,3,FALSE)</f>
        <v>MHK VL</v>
      </c>
      <c r="D644" s="5">
        <v>23743</v>
      </c>
      <c r="E644" s="6" t="str">
        <f>+VLOOKUP(D644,[1]Congest!$A$1:$C$65536,2,FALSE)</f>
        <v>JARVIS____</v>
      </c>
      <c r="F644" s="6" t="str">
        <f>+VLOOKUP(D644,[1]Congest!$A$1:$C$65536,3,FALSE)</f>
        <v>MHK VL</v>
      </c>
      <c r="G644" s="5">
        <v>2</v>
      </c>
      <c r="I644" s="6">
        <v>-795.08</v>
      </c>
      <c r="L644" s="6">
        <f t="shared" si="21"/>
        <v>-509.79</v>
      </c>
      <c r="M644" s="6">
        <f>+VLOOKUP($A644,[1]Congest!$A$1:$O$65536,10,FALSE)-+VLOOKUP($D644,[1]Congest!$A$1:$O$65536,10,FALSE)</f>
        <v>-114.92000000000002</v>
      </c>
      <c r="N644" s="6">
        <f>+VLOOKUP($A644,[1]Congest!$A$1:$O$65536,11,FALSE)-+VLOOKUP($D644,[1]Congest!$A$1:$O$65536,11,FALSE)</f>
        <v>-42.03</v>
      </c>
      <c r="O644" s="6">
        <f>+VLOOKUP($A644,[1]Congest!$A$1:$O$65536,12,FALSE)-+VLOOKUP($D644,[1]Congest!$A$1:$O$65536,12,FALSE)</f>
        <v>-140.94999999999999</v>
      </c>
      <c r="P644" s="6">
        <f>+VLOOKUP($A644,[1]Congest!$A$1:$O$65536,13,FALSE)-+VLOOKUP($D644,[1]Congest!$A$1:$O$65536,13,FALSE)</f>
        <v>-87.100000000000009</v>
      </c>
      <c r="Q644" s="6">
        <f>+VLOOKUP($A644,[1]Congest!$A$1:$O$65536,14,FALSE)-+VLOOKUP($D644,[1]Congest!$A$1:$O$65536,14,FALSE)</f>
        <v>-107.91000000000001</v>
      </c>
      <c r="R644" s="6">
        <f>+VLOOKUP($A644,[1]Congest!$A$1:$O$65536,15,FALSE)-+VLOOKUP($D644,[1]Congest!$A$1:$O$65536,15,FALSE)</f>
        <v>-16.880000000000003</v>
      </c>
    </row>
    <row r="645" spans="1:18" x14ac:dyDescent="0.2">
      <c r="A645" s="5">
        <v>61756</v>
      </c>
      <c r="B645" s="6" t="str">
        <f>+VLOOKUP(A645,[1]Congest!$A$1:$C$65536,2,FALSE)</f>
        <v>MHK VL</v>
      </c>
      <c r="C645" s="6" t="str">
        <f>+VLOOKUP(A645,[1]Congest!$A$1:$C$65536,3,FALSE)</f>
        <v>MHK VL</v>
      </c>
      <c r="D645" s="5">
        <v>23778</v>
      </c>
      <c r="E645" s="6" t="str">
        <f>+VLOOKUP(D645,[1]Congest!$A$1:$C$65536,2,FALSE)</f>
        <v>GLEN PARK____</v>
      </c>
      <c r="F645" s="6" t="str">
        <f>+VLOOKUP(D645,[1]Congest!$A$1:$C$65536,3,FALSE)</f>
        <v>MHK VL</v>
      </c>
      <c r="G645" s="5">
        <v>20</v>
      </c>
      <c r="I645" s="6">
        <v>-423.43</v>
      </c>
      <c r="L645" s="6">
        <f t="shared" si="21"/>
        <v>66.490000000000052</v>
      </c>
      <c r="M645" s="6">
        <f>+VLOOKUP($A645,[1]Congest!$A$1:$O$65536,10,FALSE)-+VLOOKUP($D645,[1]Congest!$A$1:$O$65536,10,FALSE)</f>
        <v>25.260000000000012</v>
      </c>
      <c r="N645" s="6">
        <f>+VLOOKUP($A645,[1]Congest!$A$1:$O$65536,11,FALSE)-+VLOOKUP($D645,[1]Congest!$A$1:$O$65536,11,FALSE)</f>
        <v>22.840000000000003</v>
      </c>
      <c r="O645" s="6">
        <f>+VLOOKUP($A645,[1]Congest!$A$1:$O$65536,12,FALSE)-+VLOOKUP($D645,[1]Congest!$A$1:$O$65536,12,FALSE)</f>
        <v>7.9000000000000199</v>
      </c>
      <c r="P645" s="6">
        <f>+VLOOKUP($A645,[1]Congest!$A$1:$O$65536,13,FALSE)-+VLOOKUP($D645,[1]Congest!$A$1:$O$65536,13,FALSE)</f>
        <v>14.170000000000002</v>
      </c>
      <c r="Q645" s="6">
        <f>+VLOOKUP($A645,[1]Congest!$A$1:$O$65536,14,FALSE)-+VLOOKUP($D645,[1]Congest!$A$1:$O$65536,14,FALSE)</f>
        <v>1.2700000000000173</v>
      </c>
      <c r="R645" s="6">
        <f>+VLOOKUP($A645,[1]Congest!$A$1:$O$65536,15,FALSE)-+VLOOKUP($D645,[1]Congest!$A$1:$O$65536,15,FALSE)</f>
        <v>-4.950000000000002</v>
      </c>
    </row>
    <row r="646" spans="1:18" x14ac:dyDescent="0.2">
      <c r="A646" s="5">
        <v>61756</v>
      </c>
      <c r="B646" s="6" t="str">
        <f>+VLOOKUP(A646,[1]Congest!$A$1:$C$65536,2,FALSE)</f>
        <v>MHK VL</v>
      </c>
      <c r="C646" s="6" t="str">
        <f>+VLOOKUP(A646,[1]Congest!$A$1:$C$65536,3,FALSE)</f>
        <v>MHK VL</v>
      </c>
      <c r="D646" s="5">
        <v>23805</v>
      </c>
      <c r="E646" s="6" t="str">
        <f>+VLOOKUP(D646,[1]Congest!$A$1:$C$65536,2,FALSE)</f>
        <v>WATERTOWN___HYD</v>
      </c>
      <c r="F646" s="6" t="str">
        <f>+VLOOKUP(D646,[1]Congest!$A$1:$C$65536,3,FALSE)</f>
        <v>MHK VL</v>
      </c>
      <c r="G646" s="5">
        <v>20</v>
      </c>
      <c r="I646" s="6">
        <v>-453.39</v>
      </c>
      <c r="L646" s="6">
        <f t="shared" si="21"/>
        <v>17.919999999999963</v>
      </c>
      <c r="M646" s="6">
        <f>+VLOOKUP($A646,[1]Congest!$A$1:$O$65536,10,FALSE)-+VLOOKUP($D646,[1]Congest!$A$1:$O$65536,10,FALSE)</f>
        <v>13.169999999999995</v>
      </c>
      <c r="N646" s="6">
        <f>+VLOOKUP($A646,[1]Congest!$A$1:$O$65536,11,FALSE)-+VLOOKUP($D646,[1]Congest!$A$1:$O$65536,11,FALSE)</f>
        <v>18.370000000000012</v>
      </c>
      <c r="O646" s="6">
        <f>+VLOOKUP($A646,[1]Congest!$A$1:$O$65536,12,FALSE)-+VLOOKUP($D646,[1]Congest!$A$1:$O$65536,12,FALSE)</f>
        <v>-4.390000000000029</v>
      </c>
      <c r="P646" s="6">
        <f>+VLOOKUP($A646,[1]Congest!$A$1:$O$65536,13,FALSE)-+VLOOKUP($D646,[1]Congest!$A$1:$O$65536,13,FALSE)</f>
        <v>6.2599999999999909</v>
      </c>
      <c r="Q646" s="6">
        <f>+VLOOKUP($A646,[1]Congest!$A$1:$O$65536,14,FALSE)-+VLOOKUP($D646,[1]Congest!$A$1:$O$65536,14,FALSE)</f>
        <v>-7.6900000000000048</v>
      </c>
      <c r="R646" s="6">
        <f>+VLOOKUP($A646,[1]Congest!$A$1:$O$65536,15,FALSE)-+VLOOKUP($D646,[1]Congest!$A$1:$O$65536,15,FALSE)</f>
        <v>-7.8000000000000007</v>
      </c>
    </row>
    <row r="647" spans="1:18" x14ac:dyDescent="0.2">
      <c r="A647" s="5">
        <v>61756</v>
      </c>
      <c r="B647" s="6" t="str">
        <f>+VLOOKUP(A647,[1]Congest!$A$1:$C$65536,2,FALSE)</f>
        <v>MHK VL</v>
      </c>
      <c r="C647" s="6" t="str">
        <f>+VLOOKUP(A647,[1]Congest!$A$1:$C$65536,3,FALSE)</f>
        <v>MHK VL</v>
      </c>
      <c r="D647" s="5">
        <v>23807</v>
      </c>
      <c r="E647" s="6" t="str">
        <f>+VLOOKUP(D647,[1]Congest!$A$1:$C$65536,2,FALSE)</f>
        <v>DOGLEVILLE___HYD</v>
      </c>
      <c r="F647" s="6" t="str">
        <f>+VLOOKUP(D647,[1]Congest!$A$1:$C$65536,3,FALSE)</f>
        <v>CAPITL</v>
      </c>
      <c r="G647" s="5">
        <v>2</v>
      </c>
      <c r="I647" s="6">
        <v>-707.48</v>
      </c>
      <c r="L647" s="6">
        <f t="shared" si="21"/>
        <v>-509.79</v>
      </c>
      <c r="M647" s="6">
        <f>+VLOOKUP($A647,[1]Congest!$A$1:$O$65536,10,FALSE)-+VLOOKUP($D647,[1]Congest!$A$1:$O$65536,10,FALSE)</f>
        <v>-114.92000000000002</v>
      </c>
      <c r="N647" s="6">
        <f>+VLOOKUP($A647,[1]Congest!$A$1:$O$65536,11,FALSE)-+VLOOKUP($D647,[1]Congest!$A$1:$O$65536,11,FALSE)</f>
        <v>-42.03</v>
      </c>
      <c r="O647" s="6">
        <f>+VLOOKUP($A647,[1]Congest!$A$1:$O$65536,12,FALSE)-+VLOOKUP($D647,[1]Congest!$A$1:$O$65536,12,FALSE)</f>
        <v>-140.94999999999999</v>
      </c>
      <c r="P647" s="6">
        <f>+VLOOKUP($A647,[1]Congest!$A$1:$O$65536,13,FALSE)-+VLOOKUP($D647,[1]Congest!$A$1:$O$65536,13,FALSE)</f>
        <v>-87.100000000000009</v>
      </c>
      <c r="Q647" s="6">
        <f>+VLOOKUP($A647,[1]Congest!$A$1:$O$65536,14,FALSE)-+VLOOKUP($D647,[1]Congest!$A$1:$O$65536,14,FALSE)</f>
        <v>-107.91000000000001</v>
      </c>
      <c r="R647" s="6">
        <f>+VLOOKUP($A647,[1]Congest!$A$1:$O$65536,15,FALSE)-+VLOOKUP($D647,[1]Congest!$A$1:$O$65536,15,FALSE)</f>
        <v>-16.880000000000003</v>
      </c>
    </row>
    <row r="648" spans="1:18" x14ac:dyDescent="0.2">
      <c r="A648" s="5">
        <v>61756</v>
      </c>
      <c r="B648" s="6" t="str">
        <f>+VLOOKUP(A648,[1]Congest!$A$1:$C$65536,2,FALSE)</f>
        <v>MHK VL</v>
      </c>
      <c r="C648" s="6" t="str">
        <f>+VLOOKUP(A648,[1]Congest!$A$1:$C$65536,3,FALSE)</f>
        <v>MHK VL</v>
      </c>
      <c r="D648" s="5">
        <v>24013</v>
      </c>
      <c r="E648" s="6" t="str">
        <f>+VLOOKUP(D648,[1]Congest!$A$1:$C$65536,2,FALSE)</f>
        <v>LITTLE FALLS___HYD</v>
      </c>
      <c r="F648" s="6" t="str">
        <f>+VLOOKUP(D648,[1]Congest!$A$1:$C$65536,3,FALSE)</f>
        <v>CAPITL</v>
      </c>
      <c r="G648" s="5">
        <v>2</v>
      </c>
      <c r="I648" s="6">
        <v>-707.48</v>
      </c>
      <c r="L648" s="6">
        <f t="shared" si="21"/>
        <v>-509.79</v>
      </c>
      <c r="M648" s="6">
        <f>+VLOOKUP($A648,[1]Congest!$A$1:$O$65536,10,FALSE)-+VLOOKUP($D648,[1]Congest!$A$1:$O$65536,10,FALSE)</f>
        <v>-114.92000000000002</v>
      </c>
      <c r="N648" s="6">
        <f>+VLOOKUP($A648,[1]Congest!$A$1:$O$65536,11,FALSE)-+VLOOKUP($D648,[1]Congest!$A$1:$O$65536,11,FALSE)</f>
        <v>-42.03</v>
      </c>
      <c r="O648" s="6">
        <f>+VLOOKUP($A648,[1]Congest!$A$1:$O$65536,12,FALSE)-+VLOOKUP($D648,[1]Congest!$A$1:$O$65536,12,FALSE)</f>
        <v>-140.94999999999999</v>
      </c>
      <c r="P648" s="6">
        <f>+VLOOKUP($A648,[1]Congest!$A$1:$O$65536,13,FALSE)-+VLOOKUP($D648,[1]Congest!$A$1:$O$65536,13,FALSE)</f>
        <v>-87.100000000000009</v>
      </c>
      <c r="Q648" s="6">
        <f>+VLOOKUP($A648,[1]Congest!$A$1:$O$65536,14,FALSE)-+VLOOKUP($D648,[1]Congest!$A$1:$O$65536,14,FALSE)</f>
        <v>-107.91000000000001</v>
      </c>
      <c r="R648" s="6">
        <f>+VLOOKUP($A648,[1]Congest!$A$1:$O$65536,15,FALSE)-+VLOOKUP($D648,[1]Congest!$A$1:$O$65536,15,FALSE)</f>
        <v>-16.880000000000003</v>
      </c>
    </row>
    <row r="649" spans="1:18" x14ac:dyDescent="0.2">
      <c r="A649" s="5">
        <v>61756</v>
      </c>
      <c r="B649" s="6" t="str">
        <f>+VLOOKUP(A649,[1]Congest!$A$1:$C$65536,2,FALSE)</f>
        <v>MHK VL</v>
      </c>
      <c r="C649" s="6" t="str">
        <f>+VLOOKUP(A649,[1]Congest!$A$1:$C$65536,3,FALSE)</f>
        <v>MHK VL</v>
      </c>
      <c r="D649" s="5">
        <v>24021</v>
      </c>
      <c r="E649" s="6" t="str">
        <f>+VLOOKUP(D649,[1]Congest!$A$1:$C$65536,2,FALSE)</f>
        <v>SITHE___OGDNSBRG</v>
      </c>
      <c r="F649" s="6" t="str">
        <f>+VLOOKUP(D649,[1]Congest!$A$1:$C$65536,3,FALSE)</f>
        <v>MHK VL</v>
      </c>
      <c r="G649" s="5">
        <v>2</v>
      </c>
      <c r="I649" s="6">
        <v>-746.17</v>
      </c>
      <c r="L649" s="6">
        <f t="shared" si="21"/>
        <v>-498.48</v>
      </c>
      <c r="M649" s="6">
        <f>+VLOOKUP($A649,[1]Congest!$A$1:$O$65536,10,FALSE)-+VLOOKUP($D649,[1]Congest!$A$1:$O$65536,10,FALSE)</f>
        <v>-107.97999999999999</v>
      </c>
      <c r="N649" s="6">
        <f>+VLOOKUP($A649,[1]Congest!$A$1:$O$65536,11,FALSE)-+VLOOKUP($D649,[1]Congest!$A$1:$O$65536,11,FALSE)</f>
        <v>-33.28</v>
      </c>
      <c r="O649" s="6">
        <f>+VLOOKUP($A649,[1]Congest!$A$1:$O$65536,12,FALSE)-+VLOOKUP($D649,[1]Congest!$A$1:$O$65536,12,FALSE)</f>
        <v>-128.30000000000001</v>
      </c>
      <c r="P649" s="6">
        <f>+VLOOKUP($A649,[1]Congest!$A$1:$O$65536,13,FALSE)-+VLOOKUP($D649,[1]Congest!$A$1:$O$65536,13,FALSE)</f>
        <v>-74.870000000000019</v>
      </c>
      <c r="Q649" s="6">
        <f>+VLOOKUP($A649,[1]Congest!$A$1:$O$65536,14,FALSE)-+VLOOKUP($D649,[1]Congest!$A$1:$O$65536,14,FALSE)</f>
        <v>-82.66</v>
      </c>
      <c r="R649" s="6">
        <f>+VLOOKUP($A649,[1]Congest!$A$1:$O$65536,15,FALSE)-+VLOOKUP($D649,[1]Congest!$A$1:$O$65536,15,FALSE)</f>
        <v>-71.390000000000015</v>
      </c>
    </row>
    <row r="650" spans="1:18" x14ac:dyDescent="0.2">
      <c r="A650" s="5">
        <v>61756</v>
      </c>
      <c r="B650" s="6" t="str">
        <f>+VLOOKUP(A650,[1]Congest!$A$1:$C$65536,2,FALSE)</f>
        <v>MHK VL</v>
      </c>
      <c r="C650" s="6" t="str">
        <f>+VLOOKUP(A650,[1]Congest!$A$1:$C$65536,3,FALSE)</f>
        <v>MHK VL</v>
      </c>
      <c r="D650" s="5">
        <v>24023</v>
      </c>
      <c r="E650" s="6" t="str">
        <f>+VLOOKUP(D650,[1]Congest!$A$1:$C$65536,2,FALSE)</f>
        <v>PYRITES___HYD</v>
      </c>
      <c r="F650" s="6" t="str">
        <f>+VLOOKUP(D650,[1]Congest!$A$1:$C$65536,3,FALSE)</f>
        <v>MHK VL</v>
      </c>
      <c r="G650" s="5">
        <v>1</v>
      </c>
      <c r="I650" s="6">
        <v>-733.47</v>
      </c>
      <c r="L650" s="6">
        <f t="shared" si="21"/>
        <v>-384.54</v>
      </c>
      <c r="M650" s="6">
        <f>+VLOOKUP($A650,[1]Congest!$A$1:$O$65536,10,FALSE)-+VLOOKUP($D650,[1]Congest!$A$1:$O$65536,10,FALSE)</f>
        <v>-93.250000000000014</v>
      </c>
      <c r="N650" s="6">
        <f>+VLOOKUP($A650,[1]Congest!$A$1:$O$65536,11,FALSE)-+VLOOKUP($D650,[1]Congest!$A$1:$O$65536,11,FALSE)</f>
        <v>-26.410000000000004</v>
      </c>
      <c r="O650" s="6">
        <f>+VLOOKUP($A650,[1]Congest!$A$1:$O$65536,12,FALSE)-+VLOOKUP($D650,[1]Congest!$A$1:$O$65536,12,FALSE)</f>
        <v>-96.95</v>
      </c>
      <c r="P650" s="6">
        <f>+VLOOKUP($A650,[1]Congest!$A$1:$O$65536,13,FALSE)-+VLOOKUP($D650,[1]Congest!$A$1:$O$65536,13,FALSE)</f>
        <v>-47.720000000000013</v>
      </c>
      <c r="Q650" s="6">
        <f>+VLOOKUP($A650,[1]Congest!$A$1:$O$65536,14,FALSE)-+VLOOKUP($D650,[1]Congest!$A$1:$O$65536,14,FALSE)</f>
        <v>-60</v>
      </c>
      <c r="R650" s="6">
        <f>+VLOOKUP($A650,[1]Congest!$A$1:$O$65536,15,FALSE)-+VLOOKUP($D650,[1]Congest!$A$1:$O$65536,15,FALSE)</f>
        <v>-60.21</v>
      </c>
    </row>
    <row r="651" spans="1:18" x14ac:dyDescent="0.2">
      <c r="A651" s="5">
        <v>61756</v>
      </c>
      <c r="B651" s="6" t="str">
        <f>+VLOOKUP(A651,[1]Congest!$A$1:$C$65536,2,FALSE)</f>
        <v>MHK VL</v>
      </c>
      <c r="C651" s="6" t="str">
        <f>+VLOOKUP(A651,[1]Congest!$A$1:$C$65536,3,FALSE)</f>
        <v>MHK VL</v>
      </c>
      <c r="D651" s="5">
        <v>24049</v>
      </c>
      <c r="E651" s="6" t="str">
        <f>+VLOOKUP(D651,[1]Congest!$A$1:$C$65536,2,FALSE)</f>
        <v>WEST CANADA___HYD</v>
      </c>
      <c r="F651" s="6" t="str">
        <f>+VLOOKUP(D651,[1]Congest!$A$1:$C$65536,3,FALSE)</f>
        <v>MHK VL</v>
      </c>
      <c r="G651" s="5">
        <v>32</v>
      </c>
      <c r="I651" s="6">
        <v>-795.51</v>
      </c>
      <c r="L651" s="6">
        <f t="shared" si="21"/>
        <v>-509.79</v>
      </c>
      <c r="M651" s="6">
        <f>+VLOOKUP($A651,[1]Congest!$A$1:$O$65536,10,FALSE)-+VLOOKUP($D651,[1]Congest!$A$1:$O$65536,10,FALSE)</f>
        <v>-114.92000000000002</v>
      </c>
      <c r="N651" s="6">
        <f>+VLOOKUP($A651,[1]Congest!$A$1:$O$65536,11,FALSE)-+VLOOKUP($D651,[1]Congest!$A$1:$O$65536,11,FALSE)</f>
        <v>-42.03</v>
      </c>
      <c r="O651" s="6">
        <f>+VLOOKUP($A651,[1]Congest!$A$1:$O$65536,12,FALSE)-+VLOOKUP($D651,[1]Congest!$A$1:$O$65536,12,FALSE)</f>
        <v>-140.94999999999999</v>
      </c>
      <c r="P651" s="6">
        <f>+VLOOKUP($A651,[1]Congest!$A$1:$O$65536,13,FALSE)-+VLOOKUP($D651,[1]Congest!$A$1:$O$65536,13,FALSE)</f>
        <v>-87.100000000000009</v>
      </c>
      <c r="Q651" s="6">
        <f>+VLOOKUP($A651,[1]Congest!$A$1:$O$65536,14,FALSE)-+VLOOKUP($D651,[1]Congest!$A$1:$O$65536,14,FALSE)</f>
        <v>-107.91000000000001</v>
      </c>
      <c r="R651" s="6">
        <f>+VLOOKUP($A651,[1]Congest!$A$1:$O$65536,15,FALSE)-+VLOOKUP($D651,[1]Congest!$A$1:$O$65536,15,FALSE)</f>
        <v>-16.880000000000003</v>
      </c>
    </row>
    <row r="652" spans="1:18" x14ac:dyDescent="0.2">
      <c r="A652" s="5">
        <v>61756</v>
      </c>
      <c r="B652" s="6" t="str">
        <f>+VLOOKUP(A652,[1]Congest!$A$1:$C$65536,2,FALSE)</f>
        <v>MHK VL</v>
      </c>
      <c r="C652" s="6" t="str">
        <f>+VLOOKUP(A652,[1]Congest!$A$1:$C$65536,3,FALSE)</f>
        <v>MHK VL</v>
      </c>
      <c r="D652" s="5">
        <v>24050</v>
      </c>
      <c r="E652" s="6" t="str">
        <f>+VLOOKUP(D652,[1]Congest!$A$1:$C$65536,2,FALSE)</f>
        <v>E_CANADA_MHWK_HY</v>
      </c>
      <c r="F652" s="6" t="str">
        <f>+VLOOKUP(D652,[1]Congest!$A$1:$C$65536,3,FALSE)</f>
        <v>CAPITL</v>
      </c>
      <c r="G652" s="5">
        <v>2</v>
      </c>
      <c r="I652" s="6">
        <v>-707.48</v>
      </c>
      <c r="L652" s="6">
        <f t="shared" si="21"/>
        <v>-509.79</v>
      </c>
      <c r="M652" s="6">
        <f>+VLOOKUP($A652,[1]Congest!$A$1:$O$65536,10,FALSE)-+VLOOKUP($D652,[1]Congest!$A$1:$O$65536,10,FALSE)</f>
        <v>-114.92000000000002</v>
      </c>
      <c r="N652" s="6">
        <f>+VLOOKUP($A652,[1]Congest!$A$1:$O$65536,11,FALSE)-+VLOOKUP($D652,[1]Congest!$A$1:$O$65536,11,FALSE)</f>
        <v>-42.03</v>
      </c>
      <c r="O652" s="6">
        <f>+VLOOKUP($A652,[1]Congest!$A$1:$O$65536,12,FALSE)-+VLOOKUP($D652,[1]Congest!$A$1:$O$65536,12,FALSE)</f>
        <v>-140.94999999999999</v>
      </c>
      <c r="P652" s="6">
        <f>+VLOOKUP($A652,[1]Congest!$A$1:$O$65536,13,FALSE)-+VLOOKUP($D652,[1]Congest!$A$1:$O$65536,13,FALSE)</f>
        <v>-87.100000000000009</v>
      </c>
      <c r="Q652" s="6">
        <f>+VLOOKUP($A652,[1]Congest!$A$1:$O$65536,14,FALSE)-+VLOOKUP($D652,[1]Congest!$A$1:$O$65536,14,FALSE)</f>
        <v>-107.91000000000001</v>
      </c>
      <c r="R652" s="6">
        <f>+VLOOKUP($A652,[1]Congest!$A$1:$O$65536,15,FALSE)-+VLOOKUP($D652,[1]Congest!$A$1:$O$65536,15,FALSE)</f>
        <v>-16.880000000000003</v>
      </c>
    </row>
    <row r="653" spans="1:18" x14ac:dyDescent="0.2">
      <c r="A653" s="5">
        <v>61756</v>
      </c>
      <c r="B653" s="6" t="str">
        <f>+VLOOKUP(A653,[1]Congest!$A$1:$C$65536,2,FALSE)</f>
        <v>MHK VL</v>
      </c>
      <c r="C653" s="6" t="str">
        <f>+VLOOKUP(A653,[1]Congest!$A$1:$C$65536,3,FALSE)</f>
        <v>MHK VL</v>
      </c>
      <c r="D653" s="5">
        <v>24056</v>
      </c>
      <c r="E653" s="6" t="str">
        <f>+VLOOKUP(D653,[1]Congest!$A$1:$C$65536,2,FALSE)</f>
        <v>UPPER RAQUET___HYD</v>
      </c>
      <c r="F653" s="6" t="str">
        <f>+VLOOKUP(D653,[1]Congest!$A$1:$C$65536,3,FALSE)</f>
        <v>MHK VL</v>
      </c>
      <c r="G653" s="5">
        <v>7</v>
      </c>
      <c r="I653" s="6">
        <v>-732.34</v>
      </c>
      <c r="L653" s="6">
        <f t="shared" si="21"/>
        <v>-381.52000000000004</v>
      </c>
      <c r="M653" s="6">
        <f>+VLOOKUP($A653,[1]Congest!$A$1:$O$65536,10,FALSE)-+VLOOKUP($D653,[1]Congest!$A$1:$O$65536,10,FALSE)</f>
        <v>-93.06</v>
      </c>
      <c r="N653" s="6">
        <f>+VLOOKUP($A653,[1]Congest!$A$1:$O$65536,11,FALSE)-+VLOOKUP($D653,[1]Congest!$A$1:$O$65536,11,FALSE)</f>
        <v>-25.810000000000002</v>
      </c>
      <c r="O653" s="6">
        <f>+VLOOKUP($A653,[1]Congest!$A$1:$O$65536,12,FALSE)-+VLOOKUP($D653,[1]Congest!$A$1:$O$65536,12,FALSE)</f>
        <v>-96.850000000000009</v>
      </c>
      <c r="P653" s="6">
        <f>+VLOOKUP($A653,[1]Congest!$A$1:$O$65536,13,FALSE)-+VLOOKUP($D653,[1]Congest!$A$1:$O$65536,13,FALSE)</f>
        <v>-47.640000000000015</v>
      </c>
      <c r="Q653" s="6">
        <f>+VLOOKUP($A653,[1]Congest!$A$1:$O$65536,14,FALSE)-+VLOOKUP($D653,[1]Congest!$A$1:$O$65536,14,FALSE)</f>
        <v>-59.74</v>
      </c>
      <c r="R653" s="6">
        <f>+VLOOKUP($A653,[1]Congest!$A$1:$O$65536,15,FALSE)-+VLOOKUP($D653,[1]Congest!$A$1:$O$65536,15,FALSE)</f>
        <v>-58.419999999999995</v>
      </c>
    </row>
    <row r="654" spans="1:18" x14ac:dyDescent="0.2">
      <c r="A654" s="5">
        <v>61756</v>
      </c>
      <c r="B654" s="6" t="str">
        <f>+VLOOKUP(A654,[1]Congest!$A$1:$C$65536,2,FALSE)</f>
        <v>MHK VL</v>
      </c>
      <c r="C654" s="6" t="str">
        <f>+VLOOKUP(A654,[1]Congest!$A$1:$C$65536,3,FALSE)</f>
        <v>MHK VL</v>
      </c>
      <c r="D654" s="5">
        <v>24057</v>
      </c>
      <c r="E654" s="6" t="str">
        <f>+VLOOKUP(D654,[1]Congest!$A$1:$C$65536,2,FALSE)</f>
        <v>LOWER RAQUET___HYD</v>
      </c>
      <c r="F654" s="6" t="str">
        <f>+VLOOKUP(D654,[1]Congest!$A$1:$C$65536,3,FALSE)</f>
        <v>MHK VL</v>
      </c>
      <c r="G654" s="5">
        <v>2</v>
      </c>
      <c r="I654" s="6">
        <v>-732.34</v>
      </c>
      <c r="L654" s="6">
        <f t="shared" si="21"/>
        <v>-381.52000000000004</v>
      </c>
      <c r="M654" s="6">
        <f>+VLOOKUP($A654,[1]Congest!$A$1:$O$65536,10,FALSE)-+VLOOKUP($D654,[1]Congest!$A$1:$O$65536,10,FALSE)</f>
        <v>-93.06</v>
      </c>
      <c r="N654" s="6">
        <f>+VLOOKUP($A654,[1]Congest!$A$1:$O$65536,11,FALSE)-+VLOOKUP($D654,[1]Congest!$A$1:$O$65536,11,FALSE)</f>
        <v>-25.810000000000002</v>
      </c>
      <c r="O654" s="6">
        <f>+VLOOKUP($A654,[1]Congest!$A$1:$O$65536,12,FALSE)-+VLOOKUP($D654,[1]Congest!$A$1:$O$65536,12,FALSE)</f>
        <v>-96.850000000000009</v>
      </c>
      <c r="P654" s="6">
        <f>+VLOOKUP($A654,[1]Congest!$A$1:$O$65536,13,FALSE)-+VLOOKUP($D654,[1]Congest!$A$1:$O$65536,13,FALSE)</f>
        <v>-47.640000000000015</v>
      </c>
      <c r="Q654" s="6">
        <f>+VLOOKUP($A654,[1]Congest!$A$1:$O$65536,14,FALSE)-+VLOOKUP($D654,[1]Congest!$A$1:$O$65536,14,FALSE)</f>
        <v>-59.74</v>
      </c>
      <c r="R654" s="6">
        <f>+VLOOKUP($A654,[1]Congest!$A$1:$O$65536,15,FALSE)-+VLOOKUP($D654,[1]Congest!$A$1:$O$65536,15,FALSE)</f>
        <v>-58.419999999999995</v>
      </c>
    </row>
    <row r="655" spans="1:18" x14ac:dyDescent="0.2">
      <c r="A655" s="5">
        <v>61756</v>
      </c>
      <c r="B655" s="6" t="str">
        <f>+VLOOKUP(A655,[1]Congest!$A$1:$C$65536,2,FALSE)</f>
        <v>MHK VL</v>
      </c>
      <c r="C655" s="6" t="str">
        <f>+VLOOKUP(A655,[1]Congest!$A$1:$C$65536,3,FALSE)</f>
        <v>MHK VL</v>
      </c>
      <c r="D655" s="5">
        <v>24060</v>
      </c>
      <c r="E655" s="6" t="str">
        <f>+VLOOKUP(D655,[1]Congest!$A$1:$C$65536,2,FALSE)</f>
        <v>CARR STREET_E._SYR</v>
      </c>
      <c r="F655" s="6" t="str">
        <f>+VLOOKUP(D655,[1]Congest!$A$1:$C$65536,3,FALSE)</f>
        <v>CENTRL</v>
      </c>
      <c r="G655" s="5">
        <v>25</v>
      </c>
      <c r="I655" s="6">
        <v>-180.5</v>
      </c>
      <c r="L655" s="6">
        <f t="shared" si="21"/>
        <v>518.82999999999993</v>
      </c>
      <c r="M655" s="6">
        <f>+VLOOKUP($A655,[1]Congest!$A$1:$O$65536,10,FALSE)-+VLOOKUP($D655,[1]Congest!$A$1:$O$65536,10,FALSE)</f>
        <v>133.02000000000004</v>
      </c>
      <c r="N655" s="6">
        <f>+VLOOKUP($A655,[1]Congest!$A$1:$O$65536,11,FALSE)-+VLOOKUP($D655,[1]Congest!$A$1:$O$65536,11,FALSE)</f>
        <v>62.349999999999994</v>
      </c>
      <c r="O655" s="6">
        <f>+VLOOKUP($A655,[1]Congest!$A$1:$O$65536,12,FALSE)-+VLOOKUP($D655,[1]Congest!$A$1:$O$65536,12,FALSE)</f>
        <v>126.11999999999992</v>
      </c>
      <c r="P655" s="6">
        <f>+VLOOKUP($A655,[1]Congest!$A$1:$O$65536,13,FALSE)-+VLOOKUP($D655,[1]Congest!$A$1:$O$65536,13,FALSE)</f>
        <v>85.330000000000013</v>
      </c>
      <c r="Q655" s="6">
        <f>+VLOOKUP($A655,[1]Congest!$A$1:$O$65536,14,FALSE)-+VLOOKUP($D655,[1]Congest!$A$1:$O$65536,14,FALSE)</f>
        <v>89.659999999999968</v>
      </c>
      <c r="R655" s="6">
        <f>+VLOOKUP($A655,[1]Congest!$A$1:$O$65536,15,FALSE)-+VLOOKUP($D655,[1]Congest!$A$1:$O$65536,15,FALSE)</f>
        <v>22.349999999999998</v>
      </c>
    </row>
    <row r="656" spans="1:18" x14ac:dyDescent="0.2">
      <c r="A656" s="5">
        <v>61758</v>
      </c>
      <c r="B656" s="6" t="str">
        <f>+VLOOKUP(A656,[1]Congest!$A$1:$C$65536,2,FALSE)</f>
        <v>HUD VL</v>
      </c>
      <c r="C656" s="6" t="str">
        <f>+VLOOKUP(A656,[1]Congest!$A$1:$C$65536,3,FALSE)</f>
        <v>HUD VL</v>
      </c>
      <c r="D656" s="5">
        <v>24000</v>
      </c>
      <c r="E656" s="6" t="str">
        <f>+VLOOKUP(D656,[1]Congest!$A$1:$C$65536,2,FALSE)</f>
        <v>PLEASANTVLY___LBMP</v>
      </c>
      <c r="F656" s="6" t="str">
        <f>+VLOOKUP(D656,[1]Congest!$A$1:$C$65536,3,FALSE)</f>
        <v>HUD VL</v>
      </c>
      <c r="G656" s="5">
        <v>5</v>
      </c>
      <c r="I656" s="6">
        <v>83.13</v>
      </c>
      <c r="L656" s="6">
        <f t="shared" si="21"/>
        <v>1123.1299999999997</v>
      </c>
      <c r="M656" s="6">
        <f>+VLOOKUP($A656,[1]Congest!$A$1:$O$65536,10,FALSE)-+VLOOKUP($D656,[1]Congest!$A$1:$O$65536,10,FALSE)</f>
        <v>72.770000000000891</v>
      </c>
      <c r="N656" s="6">
        <f>+VLOOKUP($A656,[1]Congest!$A$1:$O$65536,11,FALSE)-+VLOOKUP($D656,[1]Congest!$A$1:$O$65536,11,FALSE)</f>
        <v>233.10000000000008</v>
      </c>
      <c r="O656" s="6">
        <f>+VLOOKUP($A656,[1]Congest!$A$1:$O$65536,12,FALSE)-+VLOOKUP($D656,[1]Congest!$A$1:$O$65536,12,FALSE)</f>
        <v>91.759999999999309</v>
      </c>
      <c r="P656" s="6">
        <f>+VLOOKUP($A656,[1]Congest!$A$1:$O$65536,13,FALSE)-+VLOOKUP($D656,[1]Congest!$A$1:$O$65536,13,FALSE)</f>
        <v>41.769999999999982</v>
      </c>
      <c r="Q656" s="6">
        <f>+VLOOKUP($A656,[1]Congest!$A$1:$O$65536,14,FALSE)-+VLOOKUP($D656,[1]Congest!$A$1:$O$65536,14,FALSE)</f>
        <v>530.77999999999929</v>
      </c>
      <c r="R656" s="6">
        <f>+VLOOKUP($A656,[1]Congest!$A$1:$O$65536,15,FALSE)-+VLOOKUP($D656,[1]Congest!$A$1:$O$65536,15,FALSE)</f>
        <v>152.95000000000016</v>
      </c>
    </row>
    <row r="657" spans="1:18" x14ac:dyDescent="0.2">
      <c r="A657" s="5">
        <v>61758</v>
      </c>
      <c r="B657" s="6" t="str">
        <f>+VLOOKUP(A657,[1]Congest!$A$1:$C$65536,2,FALSE)</f>
        <v>HUD VL</v>
      </c>
      <c r="C657" s="6" t="str">
        <f>+VLOOKUP(A657,[1]Congest!$A$1:$C$65536,3,FALSE)</f>
        <v>HUD VL</v>
      </c>
      <c r="D657" s="5">
        <v>61760</v>
      </c>
      <c r="E657" s="6" t="str">
        <f>+VLOOKUP(D657,[1]Congest!$A$1:$C$65536,2,FALSE)</f>
        <v>DUNWOD</v>
      </c>
      <c r="F657" s="6" t="str">
        <f>+VLOOKUP(D657,[1]Congest!$A$1:$C$65536,3,FALSE)</f>
        <v>DUNWOD</v>
      </c>
      <c r="G657" s="5">
        <v>10</v>
      </c>
      <c r="I657" s="6">
        <v>61.98</v>
      </c>
      <c r="L657" s="6">
        <f t="shared" si="21"/>
        <v>191.06000000000006</v>
      </c>
      <c r="M657" s="6">
        <f>+VLOOKUP($A657,[1]Congest!$A$1:$O$65536,10,FALSE)-+VLOOKUP($D657,[1]Congest!$A$1:$O$65536,10,FALSE)</f>
        <v>10.340000000000146</v>
      </c>
      <c r="N657" s="6">
        <f>+VLOOKUP($A657,[1]Congest!$A$1:$O$65536,11,FALSE)-+VLOOKUP($D657,[1]Congest!$A$1:$O$65536,11,FALSE)</f>
        <v>455.94000000000011</v>
      </c>
      <c r="O657" s="6">
        <f>+VLOOKUP($A657,[1]Congest!$A$1:$O$65536,12,FALSE)-+VLOOKUP($D657,[1]Congest!$A$1:$O$65536,12,FALSE)</f>
        <v>21.239999999999782</v>
      </c>
      <c r="P657" s="6">
        <f>+VLOOKUP($A657,[1]Congest!$A$1:$O$65536,13,FALSE)-+VLOOKUP($D657,[1]Congest!$A$1:$O$65536,13,FALSE)</f>
        <v>36.6099999999999</v>
      </c>
      <c r="Q657" s="6">
        <f>+VLOOKUP($A657,[1]Congest!$A$1:$O$65536,14,FALSE)-+VLOOKUP($D657,[1]Congest!$A$1:$O$65536,14,FALSE)</f>
        <v>-340.44000000000005</v>
      </c>
      <c r="R657" s="6">
        <f>+VLOOKUP($A657,[1]Congest!$A$1:$O$65536,15,FALSE)-+VLOOKUP($D657,[1]Congest!$A$1:$O$65536,15,FALSE)</f>
        <v>7.3700000000002319</v>
      </c>
    </row>
    <row r="658" spans="1:18" x14ac:dyDescent="0.2">
      <c r="A658" s="5">
        <v>61758</v>
      </c>
      <c r="B658" s="6" t="str">
        <f>+VLOOKUP(A658,[1]Congest!$A$1:$C$65536,2,FALSE)</f>
        <v>HUD VL</v>
      </c>
      <c r="C658" s="6" t="str">
        <f>+VLOOKUP(A658,[1]Congest!$A$1:$C$65536,3,FALSE)</f>
        <v>HUD VL</v>
      </c>
      <c r="D658" s="5">
        <v>61761</v>
      </c>
      <c r="E658" s="6" t="str">
        <f>+VLOOKUP(D658,[1]Congest!$A$1:$C$65536,2,FALSE)</f>
        <v>N.Y.C.</v>
      </c>
      <c r="F658" s="6" t="str">
        <f>+VLOOKUP(D658,[1]Congest!$A$1:$C$65536,3,FALSE)</f>
        <v>N.Y.C.</v>
      </c>
      <c r="G658" s="5">
        <v>20</v>
      </c>
      <c r="I658" s="6">
        <v>7819.2</v>
      </c>
      <c r="L658" s="6">
        <f t="shared" si="21"/>
        <v>13427.029999999999</v>
      </c>
      <c r="M658" s="6">
        <f>+VLOOKUP($A658,[1]Congest!$A$1:$O$65536,10,FALSE)-+VLOOKUP($D658,[1]Congest!$A$1:$O$65536,10,FALSE)</f>
        <v>299.82000000000016</v>
      </c>
      <c r="N658" s="6">
        <f>+VLOOKUP($A658,[1]Congest!$A$1:$O$65536,11,FALSE)-+VLOOKUP($D658,[1]Congest!$A$1:$O$65536,11,FALSE)</f>
        <v>2953.24</v>
      </c>
      <c r="O658" s="6">
        <f>+VLOOKUP($A658,[1]Congest!$A$1:$O$65536,12,FALSE)-+VLOOKUP($D658,[1]Congest!$A$1:$O$65536,12,FALSE)</f>
        <v>506.03999999999905</v>
      </c>
      <c r="P658" s="6">
        <f>+VLOOKUP($A658,[1]Congest!$A$1:$O$65536,13,FALSE)-+VLOOKUP($D658,[1]Congest!$A$1:$O$65536,13,FALSE)</f>
        <v>1760.0399999999993</v>
      </c>
      <c r="Q658" s="6">
        <f>+VLOOKUP($A658,[1]Congest!$A$1:$O$65536,14,FALSE)-+VLOOKUP($D658,[1]Congest!$A$1:$O$65536,14,FALSE)</f>
        <v>2990.3399999999988</v>
      </c>
      <c r="R658" s="6">
        <f>+VLOOKUP($A658,[1]Congest!$A$1:$O$65536,15,FALSE)-+VLOOKUP($D658,[1]Congest!$A$1:$O$65536,15,FALSE)</f>
        <v>4917.550000000002</v>
      </c>
    </row>
    <row r="659" spans="1:18" x14ac:dyDescent="0.2">
      <c r="A659" s="5">
        <v>61844</v>
      </c>
      <c r="B659" s="6" t="str">
        <f>+VLOOKUP(A659,[1]Congest!$A$1:$C$65536,2,FALSE)</f>
        <v>H Q</v>
      </c>
      <c r="C659" s="6" t="str">
        <f>+VLOOKUP(A659,[1]Congest!$A$1:$C$65536,3,FALSE)</f>
        <v>H Q</v>
      </c>
      <c r="D659" s="5">
        <v>24008</v>
      </c>
      <c r="E659" s="6" t="str">
        <f>+VLOOKUP(D659,[1]Congest!$A$1:$C$65536,2,FALSE)</f>
        <v>NYISO_LBMP_REFERENCE</v>
      </c>
      <c r="F659" s="6" t="str">
        <f>+VLOOKUP(D659,[1]Congest!$A$1:$C$65536,3,FALSE)</f>
        <v>MHK VL</v>
      </c>
      <c r="G659" s="5">
        <v>665</v>
      </c>
      <c r="I659" s="6">
        <v>130.32</v>
      </c>
      <c r="L659" s="6">
        <f t="shared" si="21"/>
        <v>850.26</v>
      </c>
      <c r="M659" s="6">
        <f>+VLOOKUP($A659,[1]Congest!$A$1:$O$65536,10,FALSE)-+VLOOKUP($D659,[1]Congest!$A$1:$O$65536,10,FALSE)</f>
        <v>63.15</v>
      </c>
      <c r="N659" s="6">
        <f>+VLOOKUP($A659,[1]Congest!$A$1:$O$65536,11,FALSE)-+VLOOKUP($D659,[1]Congest!$A$1:$O$65536,11,FALSE)</f>
        <v>137.68</v>
      </c>
      <c r="O659" s="6">
        <f>+VLOOKUP($A659,[1]Congest!$A$1:$O$65536,12,FALSE)-+VLOOKUP($D659,[1]Congest!$A$1:$O$65536,12,FALSE)</f>
        <v>37.059999999999981</v>
      </c>
      <c r="P659" s="6">
        <f>+VLOOKUP($A659,[1]Congest!$A$1:$O$65536,13,FALSE)-+VLOOKUP($D659,[1]Congest!$A$1:$O$65536,13,FALSE)</f>
        <v>5.0199999999999996</v>
      </c>
      <c r="Q659" s="6">
        <f>+VLOOKUP($A659,[1]Congest!$A$1:$O$65536,14,FALSE)-+VLOOKUP($D659,[1]Congest!$A$1:$O$65536,14,FALSE)</f>
        <v>319.54000000000002</v>
      </c>
      <c r="R659" s="6">
        <f>+VLOOKUP($A659,[1]Congest!$A$1:$O$65536,15,FALSE)-+VLOOKUP($D659,[1]Congest!$A$1:$O$65536,15,FALSE)</f>
        <v>287.81</v>
      </c>
    </row>
    <row r="660" spans="1:18" x14ac:dyDescent="0.2">
      <c r="A660" s="5">
        <v>61846</v>
      </c>
      <c r="B660" s="6" t="str">
        <f>+VLOOKUP(A660,[1]Congest!$A$1:$C$65536,2,FALSE)</f>
        <v>O H</v>
      </c>
      <c r="C660" s="6" t="str">
        <f>+VLOOKUP(A660,[1]Congest!$A$1:$C$65536,3,FALSE)</f>
        <v>O H</v>
      </c>
      <c r="D660" s="5">
        <v>61752</v>
      </c>
      <c r="E660" s="6" t="str">
        <f>+VLOOKUP(D660,[1]Congest!$A$1:$C$65536,2,FALSE)</f>
        <v>WEST</v>
      </c>
      <c r="F660" s="6" t="str">
        <f>+VLOOKUP(D660,[1]Congest!$A$1:$C$65536,3,FALSE)</f>
        <v>WEST</v>
      </c>
      <c r="G660" s="5">
        <v>5</v>
      </c>
      <c r="I660" s="6">
        <v>165.61</v>
      </c>
      <c r="L660" s="6">
        <f t="shared" si="21"/>
        <v>215.49000000000029</v>
      </c>
      <c r="M660" s="6">
        <f>+VLOOKUP($A660,[1]Congest!$A$1:$O$65536,10,FALSE)-+VLOOKUP($D660,[1]Congest!$A$1:$O$65536,10,FALSE)</f>
        <v>35.520000000000039</v>
      </c>
      <c r="N660" s="6">
        <f>+VLOOKUP($A660,[1]Congest!$A$1:$O$65536,11,FALSE)-+VLOOKUP($D660,[1]Congest!$A$1:$O$65536,11,FALSE)</f>
        <v>73.37</v>
      </c>
      <c r="O660" s="6">
        <f>+VLOOKUP($A660,[1]Congest!$A$1:$O$65536,12,FALSE)-+VLOOKUP($D660,[1]Congest!$A$1:$O$65536,12,FALSE)</f>
        <v>49.810000000000173</v>
      </c>
      <c r="P660" s="6">
        <f>+VLOOKUP($A660,[1]Congest!$A$1:$O$65536,13,FALSE)-+VLOOKUP($D660,[1]Congest!$A$1:$O$65536,13,FALSE)</f>
        <v>23.630000000000052</v>
      </c>
      <c r="Q660" s="6">
        <f>+VLOOKUP($A660,[1]Congest!$A$1:$O$65536,14,FALSE)-+VLOOKUP($D660,[1]Congest!$A$1:$O$65536,14,FALSE)</f>
        <v>16.220000000000027</v>
      </c>
      <c r="R660" s="6">
        <f>+VLOOKUP($A660,[1]Congest!$A$1:$O$65536,15,FALSE)-+VLOOKUP($D660,[1]Congest!$A$1:$O$65536,15,FALSE)</f>
        <v>16.940000000000005</v>
      </c>
    </row>
    <row r="661" spans="1:18" x14ac:dyDescent="0.2">
      <c r="A661" s="5">
        <v>61847</v>
      </c>
      <c r="B661" s="6" t="str">
        <f>+VLOOKUP(A661,[1]Congest!$A$1:$C$65536,2,FALSE)</f>
        <v>PJM</v>
      </c>
      <c r="C661" s="6" t="str">
        <f>+VLOOKUP(A661,[1]Congest!$A$1:$C$65536,3,FALSE)</f>
        <v>PJM</v>
      </c>
      <c r="D661" s="5">
        <v>61752</v>
      </c>
      <c r="E661" s="6" t="str">
        <f>+VLOOKUP(D661,[1]Congest!$A$1:$C$65536,2,FALSE)</f>
        <v>WEST</v>
      </c>
      <c r="F661" s="6" t="str">
        <f>+VLOOKUP(D661,[1]Congest!$A$1:$C$65536,3,FALSE)</f>
        <v>WEST</v>
      </c>
      <c r="G661" s="5">
        <v>23</v>
      </c>
      <c r="I661" s="6">
        <v>500</v>
      </c>
      <c r="L661" s="6">
        <f t="shared" si="21"/>
        <v>8574.7299999999977</v>
      </c>
      <c r="M661" s="6">
        <f>+VLOOKUP($A661,[1]Congest!$A$1:$O$65536,10,FALSE)-+VLOOKUP($D661,[1]Congest!$A$1:$O$65536,10,FALSE)</f>
        <v>6032.3099999999995</v>
      </c>
      <c r="N661" s="6">
        <f>+VLOOKUP($A661,[1]Congest!$A$1:$O$65536,11,FALSE)-+VLOOKUP($D661,[1]Congest!$A$1:$O$65536,11,FALSE)</f>
        <v>1181.0000000000002</v>
      </c>
      <c r="O661" s="6">
        <f>+VLOOKUP($A661,[1]Congest!$A$1:$O$65536,12,FALSE)-+VLOOKUP($D661,[1]Congest!$A$1:$O$65536,12,FALSE)</f>
        <v>525.5</v>
      </c>
      <c r="P661" s="6">
        <f>+VLOOKUP($A661,[1]Congest!$A$1:$O$65536,13,FALSE)-+VLOOKUP($D661,[1]Congest!$A$1:$O$65536,13,FALSE)</f>
        <v>765.04</v>
      </c>
      <c r="Q661" s="6">
        <f>+VLOOKUP($A661,[1]Congest!$A$1:$O$65536,14,FALSE)-+VLOOKUP($D661,[1]Congest!$A$1:$O$65536,14,FALSE)</f>
        <v>10.149999999999977</v>
      </c>
      <c r="R661" s="6">
        <f>+VLOOKUP($A661,[1]Congest!$A$1:$O$65536,15,FALSE)-+VLOOKUP($D661,[1]Congest!$A$1:$O$65536,15,FALSE)</f>
        <v>60.729999999999976</v>
      </c>
    </row>
    <row r="662" spans="1:18" x14ac:dyDescent="0.2">
      <c r="B662" s="6"/>
      <c r="C662" s="6"/>
      <c r="E662" s="6"/>
      <c r="F662" s="6"/>
      <c r="I662" s="6"/>
      <c r="L662" s="6"/>
      <c r="M662" s="6"/>
      <c r="N662" s="6"/>
      <c r="O662" s="6"/>
      <c r="P662" s="6"/>
      <c r="Q662" s="6"/>
      <c r="R662" s="6"/>
    </row>
    <row r="663" spans="1:18" x14ac:dyDescent="0.2">
      <c r="B663" s="6"/>
      <c r="C663" s="6"/>
      <c r="E663" s="6"/>
      <c r="F663" s="6"/>
      <c r="I663" s="6"/>
      <c r="L663" s="6"/>
      <c r="M663" s="6"/>
      <c r="N663" s="6"/>
      <c r="O663" s="6"/>
      <c r="P663" s="6"/>
      <c r="Q663" s="6"/>
      <c r="R663" s="6"/>
    </row>
    <row r="664" spans="1:18" x14ac:dyDescent="0.2">
      <c r="B664" s="6"/>
      <c r="C664" s="6"/>
      <c r="E664" s="6"/>
      <c r="F664" s="6"/>
      <c r="I664" s="6"/>
      <c r="L664" s="6"/>
      <c r="M664" s="6"/>
      <c r="N664" s="6"/>
      <c r="O664" s="6"/>
      <c r="P664" s="6"/>
      <c r="Q664" s="6"/>
      <c r="R664" s="6"/>
    </row>
    <row r="665" spans="1:18" x14ac:dyDescent="0.2">
      <c r="B665" s="6"/>
      <c r="C665" s="6"/>
      <c r="E665" s="6"/>
      <c r="F665" s="6"/>
      <c r="I665" s="6"/>
      <c r="L665" s="6"/>
      <c r="M665" s="6"/>
      <c r="N665" s="6"/>
      <c r="O665" s="6"/>
      <c r="P665" s="6"/>
      <c r="Q665" s="6"/>
      <c r="R665" s="6"/>
    </row>
    <row r="666" spans="1:18" x14ac:dyDescent="0.2">
      <c r="B666" s="6"/>
      <c r="C666" s="6"/>
      <c r="E666" s="6"/>
      <c r="F666" s="6"/>
      <c r="I666" s="6"/>
      <c r="L666" s="6"/>
      <c r="M666" s="6"/>
      <c r="N666" s="6"/>
      <c r="O666" s="6"/>
      <c r="P666" s="6"/>
      <c r="Q666" s="6"/>
      <c r="R666" s="6"/>
    </row>
    <row r="667" spans="1:18" x14ac:dyDescent="0.2">
      <c r="B667" s="6"/>
      <c r="C667" s="6"/>
      <c r="E667" s="6"/>
      <c r="F667" s="6"/>
      <c r="I667" s="6"/>
      <c r="L667" s="6"/>
      <c r="M667" s="6"/>
      <c r="N667" s="6"/>
      <c r="O667" s="6"/>
      <c r="P667" s="6"/>
      <c r="Q667" s="6"/>
      <c r="R667" s="6"/>
    </row>
    <row r="668" spans="1:18" x14ac:dyDescent="0.2">
      <c r="B668" s="6"/>
      <c r="C668" s="6"/>
      <c r="E668" s="6"/>
      <c r="F668" s="6"/>
      <c r="I668" s="6"/>
      <c r="L668" s="6"/>
      <c r="M668" s="6"/>
      <c r="N668" s="6"/>
      <c r="O668" s="6"/>
      <c r="P668" s="6"/>
      <c r="Q668" s="6"/>
      <c r="R668" s="6"/>
    </row>
    <row r="669" spans="1:18" x14ac:dyDescent="0.2">
      <c r="B669" s="6"/>
      <c r="C669" s="6"/>
      <c r="E669" s="6"/>
      <c r="F669" s="6"/>
      <c r="I669" s="6"/>
      <c r="L669" s="6"/>
      <c r="M669" s="6"/>
      <c r="N669" s="6"/>
      <c r="O669" s="6"/>
      <c r="P669" s="6"/>
      <c r="Q669" s="6"/>
      <c r="R669" s="6"/>
    </row>
    <row r="670" spans="1:18" x14ac:dyDescent="0.2">
      <c r="B670" s="6"/>
      <c r="C670" s="6"/>
      <c r="E670" s="6"/>
      <c r="F670" s="6"/>
      <c r="I670" s="6"/>
      <c r="L670" s="6"/>
      <c r="M670" s="6"/>
      <c r="N670" s="6"/>
      <c r="O670" s="6"/>
      <c r="P670" s="6"/>
      <c r="Q670" s="6"/>
      <c r="R670" s="6"/>
    </row>
    <row r="671" spans="1:18" x14ac:dyDescent="0.2">
      <c r="B671" s="6"/>
      <c r="C671" s="6"/>
      <c r="E671" s="6"/>
      <c r="F671" s="6"/>
      <c r="I671" s="6"/>
      <c r="L671" s="6"/>
      <c r="M671" s="6"/>
      <c r="N671" s="6"/>
      <c r="O671" s="6"/>
      <c r="P671" s="6"/>
      <c r="Q671" s="6"/>
      <c r="R671" s="6"/>
    </row>
    <row r="672" spans="1:18" x14ac:dyDescent="0.2">
      <c r="B672" s="6"/>
      <c r="C672" s="6"/>
      <c r="E672" s="6"/>
      <c r="F672" s="6"/>
      <c r="I672" s="6"/>
      <c r="L672" s="6"/>
      <c r="M672" s="6"/>
      <c r="N672" s="6"/>
      <c r="O672" s="6"/>
      <c r="P672" s="6"/>
      <c r="Q672" s="6"/>
      <c r="R672" s="6"/>
    </row>
    <row r="673" spans="2:18" x14ac:dyDescent="0.2">
      <c r="B673" s="6"/>
      <c r="C673" s="6"/>
      <c r="E673" s="6"/>
      <c r="F673" s="6"/>
      <c r="I673" s="6"/>
      <c r="L673" s="6"/>
      <c r="M673" s="6"/>
      <c r="N673" s="6"/>
      <c r="O673" s="6"/>
      <c r="P673" s="6"/>
      <c r="Q673" s="6"/>
      <c r="R673" s="6"/>
    </row>
    <row r="674" spans="2:18" x14ac:dyDescent="0.2">
      <c r="B674" s="6"/>
      <c r="C674" s="6"/>
      <c r="E674" s="6"/>
      <c r="F674" s="6"/>
      <c r="I674" s="6"/>
      <c r="L674" s="6"/>
      <c r="M674" s="6"/>
      <c r="N674" s="6"/>
      <c r="O674" s="6"/>
      <c r="P674" s="6"/>
      <c r="Q674" s="6"/>
      <c r="R674" s="6"/>
    </row>
    <row r="675" spans="2:18" x14ac:dyDescent="0.2">
      <c r="B675" s="6"/>
      <c r="C675" s="6"/>
      <c r="E675" s="6"/>
      <c r="F675" s="6"/>
      <c r="I675" s="6"/>
      <c r="L675" s="6"/>
      <c r="M675" s="6"/>
      <c r="N675" s="6"/>
      <c r="O675" s="6"/>
      <c r="P675" s="6"/>
      <c r="Q675" s="6"/>
      <c r="R675" s="6"/>
    </row>
    <row r="676" spans="2:18" x14ac:dyDescent="0.2">
      <c r="B676" s="6"/>
      <c r="C676" s="6"/>
      <c r="E676" s="6"/>
      <c r="F676" s="6"/>
      <c r="I676" s="6"/>
      <c r="L676" s="6"/>
      <c r="M676" s="6"/>
      <c r="N676" s="6"/>
      <c r="O676" s="6"/>
      <c r="P676" s="6"/>
      <c r="Q676" s="6"/>
      <c r="R676" s="6"/>
    </row>
    <row r="677" spans="2:18" x14ac:dyDescent="0.2">
      <c r="B677" s="6"/>
      <c r="C677" s="6"/>
      <c r="E677" s="6"/>
      <c r="F677" s="6"/>
      <c r="I677" s="6"/>
      <c r="L677" s="6"/>
      <c r="M677" s="6"/>
      <c r="N677" s="6"/>
      <c r="O677" s="6"/>
      <c r="P677" s="6"/>
      <c r="Q677" s="6"/>
      <c r="R677" s="6"/>
    </row>
    <row r="678" spans="2:18" x14ac:dyDescent="0.2">
      <c r="B678" s="6"/>
      <c r="C678" s="6"/>
      <c r="E678" s="6"/>
      <c r="F678" s="6"/>
      <c r="I678" s="6"/>
      <c r="L678" s="6"/>
      <c r="M678" s="6"/>
      <c r="N678" s="6"/>
      <c r="O678" s="6"/>
      <c r="P678" s="6"/>
      <c r="Q678" s="6"/>
      <c r="R678" s="6"/>
    </row>
  </sheetData>
  <sheetCalcPr fullCalcOnLoad="1"/>
  <phoneticPr fontId="0" type="noConversion"/>
  <pageMargins left="0.5" right="0.5" top="0.4" bottom="0.4" header="0.25" footer="0.15"/>
  <pageSetup scale="95" fitToHeight="6" orientation="landscape" r:id="rId1"/>
  <headerFooter alignWithMargins="0"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5"/>
  <sheetViews>
    <sheetView tabSelected="1" topLeftCell="A3" zoomScaleNormal="100" workbookViewId="0">
      <selection activeCell="AA167" sqref="AA167"/>
    </sheetView>
  </sheetViews>
  <sheetFormatPr defaultRowHeight="12.75" x14ac:dyDescent="0.2"/>
  <cols>
    <col min="1" max="1" width="9.42578125" bestFit="1" customWidth="1"/>
    <col min="2" max="2" width="18.7109375" customWidth="1"/>
    <col min="4" max="4" width="9.42578125" bestFit="1" customWidth="1"/>
    <col min="5" max="5" width="18.7109375" customWidth="1"/>
    <col min="7" max="7" width="8.7109375" bestFit="1" customWidth="1"/>
    <col min="8" max="8" width="11" bestFit="1" customWidth="1"/>
    <col min="9" max="9" width="10.7109375" customWidth="1"/>
    <col min="10" max="10" width="15.7109375" customWidth="1"/>
    <col min="11" max="11" width="2.7109375" customWidth="1"/>
    <col min="12" max="12" width="18.140625" bestFit="1" customWidth="1"/>
    <col min="13" max="24" width="0" hidden="1" customWidth="1"/>
  </cols>
  <sheetData>
    <row r="1" spans="1:25" x14ac:dyDescent="0.2">
      <c r="A1" s="11" t="s">
        <v>94</v>
      </c>
      <c r="B1" s="1"/>
      <c r="C1" s="7"/>
      <c r="D1" s="9"/>
      <c r="E1" s="8"/>
      <c r="F1" s="9"/>
      <c r="G1" s="7"/>
      <c r="H1" s="7"/>
      <c r="I1" s="10"/>
      <c r="J1" s="6"/>
      <c r="K1" s="10"/>
    </row>
    <row r="2" spans="1:25" x14ac:dyDescent="0.2">
      <c r="A2" s="3" t="s">
        <v>0</v>
      </c>
      <c r="B2" s="2"/>
      <c r="C2" s="2"/>
      <c r="D2" s="3" t="s">
        <v>1</v>
      </c>
      <c r="E2" s="2"/>
      <c r="F2" s="15"/>
      <c r="G2" s="16" t="s">
        <v>2</v>
      </c>
      <c r="H2" s="15" t="s">
        <v>3</v>
      </c>
      <c r="I2" s="13" t="s">
        <v>4</v>
      </c>
      <c r="J2" s="13" t="s">
        <v>5</v>
      </c>
      <c r="K2" s="4"/>
      <c r="L2" s="2" t="s">
        <v>95</v>
      </c>
    </row>
    <row r="3" spans="1:25" x14ac:dyDescent="0.2">
      <c r="A3" s="8">
        <v>23512</v>
      </c>
      <c r="B3" s="1" t="s">
        <v>46</v>
      </c>
      <c r="C3" s="7" t="s">
        <v>30</v>
      </c>
      <c r="D3" s="8">
        <v>23786</v>
      </c>
      <c r="E3" s="1" t="s">
        <v>55</v>
      </c>
      <c r="F3" s="7" t="s">
        <v>30</v>
      </c>
      <c r="G3" s="12">
        <v>1</v>
      </c>
      <c r="H3" s="12"/>
      <c r="I3" s="6">
        <v>-25667.98</v>
      </c>
      <c r="J3" s="6">
        <f>+G3*I3</f>
        <v>-25667.98</v>
      </c>
      <c r="L3" s="6">
        <f>+SUM(M3:X3)</f>
        <v>-31366.47</v>
      </c>
      <c r="M3" s="1">
        <f>VLOOKUP($A3,[1]Congest!$A$1:$T$65536,COLUMN([1]Congest!I$1:I$65536),FALSE)-VLOOKUP($D3,[1]Congest!$A$1:$T$65536,COLUMN([1]Congest!I$1:I$65536),FALSE)</f>
        <v>-132.25</v>
      </c>
      <c r="N3" s="1">
        <f>VLOOKUP($A3,[1]Congest!$A$1:$T$65536,COLUMN([1]Congest!J$1:J$65536),FALSE)-VLOOKUP($D3,[1]Congest!$A$1:$T$65536,COLUMN([1]Congest!J$1:J$65536),FALSE)</f>
        <v>-589.99000000000024</v>
      </c>
      <c r="O3" s="1">
        <f>VLOOKUP($A3,[1]Congest!$A$1:$T$65536,COLUMN([1]Congest!K$1:K$65536),FALSE)-VLOOKUP($D3,[1]Congest!$A$1:$T$65536,COLUMN([1]Congest!K$1:K$65536),FALSE)</f>
        <v>-5287.41</v>
      </c>
      <c r="P3" s="1">
        <f>VLOOKUP($A3,[1]Congest!$A$1:$T$65536,COLUMN([1]Congest!L$1:L$65536),FALSE)-VLOOKUP($D3,[1]Congest!$A$1:$T$65536,COLUMN([1]Congest!L$1:L$65536),FALSE)</f>
        <v>227.10000000000082</v>
      </c>
      <c r="Q3" s="1">
        <f>VLOOKUP($A3,[1]Congest!$A$1:$T$65536,COLUMN([1]Congest!M$1:M$65536),FALSE)-VLOOKUP($D3,[1]Congest!$A$1:$T$65536,COLUMN([1]Congest!M$1:M$65536),FALSE)</f>
        <v>-2949.9700000000003</v>
      </c>
      <c r="R3" s="1">
        <f>VLOOKUP($A3,[1]Congest!$A$1:$T$65536,COLUMN([1]Congest!N$1:N$65536),FALSE)-VLOOKUP($D3,[1]Congest!$A$1:$T$65536,COLUMN([1]Congest!N$1:N$65536),FALSE)</f>
        <v>-71.300000000001091</v>
      </c>
      <c r="S3" s="1">
        <f>VLOOKUP($A3,[1]Congest!$A$1:$T$65536,COLUMN([1]Congest!O$1:O$65536),FALSE)-VLOOKUP($D3,[1]Congest!$A$1:$T$65536,COLUMN([1]Congest!O$1:O$65536),FALSE)</f>
        <v>-1170</v>
      </c>
      <c r="T3" s="1">
        <f>VLOOKUP($A3,[1]Congest!$A$1:$T$65536,COLUMN([1]Congest!P$1:P$65536),FALSE)-VLOOKUP($D3,[1]Congest!$A$1:$T$65536,COLUMN([1]Congest!P$1:P$65536),FALSE)</f>
        <v>-2630.2199999999975</v>
      </c>
      <c r="U3" s="1">
        <f>VLOOKUP($A3,[1]Congest!$A$1:$T$65536,COLUMN([1]Congest!Q$1:Q$65536),FALSE)-VLOOKUP($D3,[1]Congest!$A$1:$T$65536,COLUMN([1]Congest!Q$1:Q$65536),FALSE)</f>
        <v>-7119.4899999999989</v>
      </c>
      <c r="V3" s="1">
        <f>VLOOKUP($A3,[1]Congest!$A$1:$T$65536,COLUMN([1]Congest!R$1:R$65536),FALSE)-VLOOKUP($D3,[1]Congest!$A$1:$T$65536,COLUMN([1]Congest!R$1:R$65536),FALSE)</f>
        <v>-6524.0800000000008</v>
      </c>
      <c r="W3" s="1">
        <f>VLOOKUP($A3,[1]Congest!$A$1:$T$65536,COLUMN([1]Congest!S$1:S$65536),FALSE)-VLOOKUP($D3,[1]Congest!$A$1:$T$65536,COLUMN([1]Congest!S$1:S$65536),FALSE)</f>
        <v>-3596.9300000000003</v>
      </c>
      <c r="X3" s="1">
        <f>VLOOKUP($A3,[1]Congest!$A$1:$T$65536,COLUMN([1]Congest!T$1:T$65536),FALSE)-VLOOKUP($D3,[1]Congest!$A$1:$T$65536,COLUMN([1]Congest!T$1:T$65536),FALSE)</f>
        <v>-1521.9300000000003</v>
      </c>
    </row>
    <row r="4" spans="1:25" x14ac:dyDescent="0.2">
      <c r="A4" s="8">
        <v>23770</v>
      </c>
      <c r="B4" s="1" t="s">
        <v>88</v>
      </c>
      <c r="C4" s="7" t="s">
        <v>30</v>
      </c>
      <c r="D4" s="8">
        <v>23786</v>
      </c>
      <c r="E4" s="1" t="s">
        <v>55</v>
      </c>
      <c r="F4" s="7" t="s">
        <v>30</v>
      </c>
      <c r="G4" s="12">
        <v>3</v>
      </c>
      <c r="H4" s="12"/>
      <c r="I4" s="6">
        <v>-25698.65</v>
      </c>
      <c r="J4" s="6">
        <f>+G4*I4</f>
        <v>-77095.950000000012</v>
      </c>
      <c r="L4" s="6">
        <f>+SUM(M4:X4)</f>
        <v>-31391.73</v>
      </c>
      <c r="M4" s="1">
        <f>VLOOKUP($A4,[1]Congest!$A$1:$T$65536,COLUMN([1]Congest!I$1:I$65536),FALSE)-VLOOKUP($D4,[1]Congest!$A$1:$T$65536,COLUMN([1]Congest!I$1:I$65536),FALSE)</f>
        <v>-132.25</v>
      </c>
      <c r="N4" s="1">
        <f>VLOOKUP($A4,[1]Congest!$A$1:$T$65536,COLUMN([1]Congest!J$1:J$65536),FALSE)-VLOOKUP($D4,[1]Congest!$A$1:$T$65536,COLUMN([1]Congest!J$1:J$65536),FALSE)</f>
        <v>-615.25</v>
      </c>
      <c r="O4" s="1">
        <f>VLOOKUP($A4,[1]Congest!$A$1:$T$65536,COLUMN([1]Congest!K$1:K$65536),FALSE)-VLOOKUP($D4,[1]Congest!$A$1:$T$65536,COLUMN([1]Congest!K$1:K$65536),FALSE)</f>
        <v>-5287.41</v>
      </c>
      <c r="P4" s="1">
        <f>VLOOKUP($A4,[1]Congest!$A$1:$T$65536,COLUMN([1]Congest!L$1:L$65536),FALSE)-VLOOKUP($D4,[1]Congest!$A$1:$T$65536,COLUMN([1]Congest!L$1:L$65536),FALSE)</f>
        <v>227.10000000000082</v>
      </c>
      <c r="Q4" s="1">
        <f>VLOOKUP($A4,[1]Congest!$A$1:$T$65536,COLUMN([1]Congest!M$1:M$65536),FALSE)-VLOOKUP($D4,[1]Congest!$A$1:$T$65536,COLUMN([1]Congest!M$1:M$65536),FALSE)</f>
        <v>-2949.9700000000003</v>
      </c>
      <c r="R4" s="1">
        <f>VLOOKUP($A4,[1]Congest!$A$1:$T$65536,COLUMN([1]Congest!N$1:N$65536),FALSE)-VLOOKUP($D4,[1]Congest!$A$1:$T$65536,COLUMN([1]Congest!N$1:N$65536),FALSE)</f>
        <v>-71.300000000001091</v>
      </c>
      <c r="S4" s="1">
        <f>VLOOKUP($A4,[1]Congest!$A$1:$T$65536,COLUMN([1]Congest!O$1:O$65536),FALSE)-VLOOKUP($D4,[1]Congest!$A$1:$T$65536,COLUMN([1]Congest!O$1:O$65536),FALSE)</f>
        <v>-1170</v>
      </c>
      <c r="T4" s="1">
        <f>VLOOKUP($A4,[1]Congest!$A$1:$T$65536,COLUMN([1]Congest!P$1:P$65536),FALSE)-VLOOKUP($D4,[1]Congest!$A$1:$T$65536,COLUMN([1]Congest!P$1:P$65536),FALSE)</f>
        <v>-2630.2199999999975</v>
      </c>
      <c r="U4" s="1">
        <f>VLOOKUP($A4,[1]Congest!$A$1:$T$65536,COLUMN([1]Congest!Q$1:Q$65536),FALSE)-VLOOKUP($D4,[1]Congest!$A$1:$T$65536,COLUMN([1]Congest!Q$1:Q$65536),FALSE)</f>
        <v>-7119.4899999999989</v>
      </c>
      <c r="V4" s="1">
        <f>VLOOKUP($A4,[1]Congest!$A$1:$T$65536,COLUMN([1]Congest!R$1:R$65536),FALSE)-VLOOKUP($D4,[1]Congest!$A$1:$T$65536,COLUMN([1]Congest!R$1:R$65536),FALSE)</f>
        <v>-6524.0800000000008</v>
      </c>
      <c r="W4" s="1">
        <f>VLOOKUP($A4,[1]Congest!$A$1:$T$65536,COLUMN([1]Congest!S$1:S$65536),FALSE)-VLOOKUP($D4,[1]Congest!$A$1:$T$65536,COLUMN([1]Congest!S$1:S$65536),FALSE)</f>
        <v>-3596.9300000000003</v>
      </c>
      <c r="X4" s="1">
        <f>VLOOKUP($A4,[1]Congest!$A$1:$T$65536,COLUMN([1]Congest!T$1:T$65536),FALSE)-VLOOKUP($D4,[1]Congest!$A$1:$T$65536,COLUMN([1]Congest!T$1:T$65536),FALSE)</f>
        <v>-1521.9300000000003</v>
      </c>
    </row>
    <row r="5" spans="1:25" x14ac:dyDescent="0.2">
      <c r="A5" s="8">
        <v>24261</v>
      </c>
      <c r="B5" s="1" t="s">
        <v>89</v>
      </c>
      <c r="C5" s="7" t="s">
        <v>30</v>
      </c>
      <c r="D5" s="8">
        <v>23786</v>
      </c>
      <c r="E5" s="1" t="s">
        <v>55</v>
      </c>
      <c r="F5" s="7" t="s">
        <v>30</v>
      </c>
      <c r="G5" s="12">
        <v>2</v>
      </c>
      <c r="H5" s="12"/>
      <c r="I5" s="6">
        <v>-1319</v>
      </c>
      <c r="J5" s="6">
        <f>+G5*I5</f>
        <v>-2638</v>
      </c>
      <c r="L5" s="6">
        <f>+SUM(M5:X5)</f>
        <v>-3598.7400000000016</v>
      </c>
      <c r="M5" s="1">
        <f>VLOOKUP($A5,[1]Congest!$A$1:$T$65536,COLUMN([1]Congest!I$1:I$65536),FALSE)-VLOOKUP($D5,[1]Congest!$A$1:$T$65536,COLUMN([1]Congest!I$1:I$65536),FALSE)</f>
        <v>1.5</v>
      </c>
      <c r="N5" s="1">
        <f>VLOOKUP($A5,[1]Congest!$A$1:$T$65536,COLUMN([1]Congest!J$1:J$65536),FALSE)-VLOOKUP($D5,[1]Congest!$A$1:$T$65536,COLUMN([1]Congest!J$1:J$65536),FALSE)</f>
        <v>3.8400000000001455</v>
      </c>
      <c r="O5" s="1">
        <f>VLOOKUP($A5,[1]Congest!$A$1:$T$65536,COLUMN([1]Congest!K$1:K$65536),FALSE)-VLOOKUP($D5,[1]Congest!$A$1:$T$65536,COLUMN([1]Congest!K$1:K$65536),FALSE)</f>
        <v>60.870000000000118</v>
      </c>
      <c r="P5" s="1">
        <f>VLOOKUP($A5,[1]Congest!$A$1:$T$65536,COLUMN([1]Congest!L$1:L$65536),FALSE)-VLOOKUP($D5,[1]Congest!$A$1:$T$65536,COLUMN([1]Congest!L$1:L$65536),FALSE)</f>
        <v>0</v>
      </c>
      <c r="Q5" s="1">
        <f>VLOOKUP($A5,[1]Congest!$A$1:$T$65536,COLUMN([1]Congest!M$1:M$65536),FALSE)-VLOOKUP($D5,[1]Congest!$A$1:$T$65536,COLUMN([1]Congest!M$1:M$65536),FALSE)</f>
        <v>-4.680000000000291</v>
      </c>
      <c r="R5" s="1">
        <f>VLOOKUP($A5,[1]Congest!$A$1:$T$65536,COLUMN([1]Congest!N$1:N$65536),FALSE)-VLOOKUP($D5,[1]Congest!$A$1:$T$65536,COLUMN([1]Congest!N$1:N$65536),FALSE)</f>
        <v>0</v>
      </c>
      <c r="S5" s="1">
        <f>VLOOKUP($A5,[1]Congest!$A$1:$T$65536,COLUMN([1]Congest!O$1:O$65536),FALSE)-VLOOKUP($D5,[1]Congest!$A$1:$T$65536,COLUMN([1]Congest!O$1:O$65536),FALSE)</f>
        <v>561.72000000000025</v>
      </c>
      <c r="T5" s="1">
        <f>VLOOKUP($A5,[1]Congest!$A$1:$T$65536,COLUMN([1]Congest!P$1:P$65536),FALSE)-VLOOKUP($D5,[1]Congest!$A$1:$T$65536,COLUMN([1]Congest!P$1:P$65536),FALSE)</f>
        <v>-329.22000000000116</v>
      </c>
      <c r="U5" s="1">
        <f>VLOOKUP($A5,[1]Congest!$A$1:$T$65536,COLUMN([1]Congest!Q$1:Q$65536),FALSE)-VLOOKUP($D5,[1]Congest!$A$1:$T$65536,COLUMN([1]Congest!Q$1:Q$65536),FALSE)</f>
        <v>0</v>
      </c>
      <c r="V5" s="1">
        <f>VLOOKUP($A5,[1]Congest!$A$1:$T$65536,COLUMN([1]Congest!R$1:R$65536),FALSE)-VLOOKUP($D5,[1]Congest!$A$1:$T$65536,COLUMN([1]Congest!R$1:R$65536),FALSE)</f>
        <v>-422.46000000000026</v>
      </c>
      <c r="W5" s="1">
        <f>VLOOKUP($A5,[1]Congest!$A$1:$T$65536,COLUMN([1]Congest!S$1:S$65536),FALSE)-VLOOKUP($D5,[1]Congest!$A$1:$T$65536,COLUMN([1]Congest!S$1:S$65536),FALSE)</f>
        <v>-2207.5900000000006</v>
      </c>
      <c r="X5" s="1">
        <f>VLOOKUP($A5,[1]Congest!$A$1:$T$65536,COLUMN([1]Congest!T$1:T$65536),FALSE)-VLOOKUP($D5,[1]Congest!$A$1:$T$65536,COLUMN([1]Congest!T$1:T$65536),FALSE)</f>
        <v>-1262.72</v>
      </c>
    </row>
    <row r="6" spans="1:25" x14ac:dyDescent="0.2">
      <c r="A6" s="8">
        <v>61756</v>
      </c>
      <c r="B6" s="1" t="s">
        <v>22</v>
      </c>
      <c r="C6" s="7" t="s">
        <v>22</v>
      </c>
      <c r="D6" s="8">
        <v>23777</v>
      </c>
      <c r="E6" s="1" t="s">
        <v>79</v>
      </c>
      <c r="F6" s="7" t="s">
        <v>22</v>
      </c>
      <c r="G6" s="12">
        <v>20</v>
      </c>
      <c r="H6" s="12"/>
      <c r="I6" s="6">
        <v>-1640.25</v>
      </c>
      <c r="J6" s="6">
        <f>+G6*I6</f>
        <v>-32805</v>
      </c>
      <c r="L6" s="6">
        <f>+SUM(M6:X6)</f>
        <v>-153.15999999999997</v>
      </c>
      <c r="M6" s="1">
        <f>VLOOKUP($A6,[1]Congest!$A$1:$T$65536,COLUMN([1]Congest!I$1:I$65536),FALSE)-VLOOKUP($D6,[1]Congest!$A$1:$T$65536,COLUMN([1]Congest!I$1:I$65536),FALSE)</f>
        <v>-0.85999999999999943</v>
      </c>
      <c r="N6" s="1">
        <f>VLOOKUP($A6,[1]Congest!$A$1:$T$65536,COLUMN([1]Congest!J$1:J$65536),FALSE)-VLOOKUP($D6,[1]Congest!$A$1:$T$65536,COLUMN([1]Congest!J$1:J$65536),FALSE)</f>
        <v>-7.4099999999999966</v>
      </c>
      <c r="O6" s="1">
        <f>VLOOKUP($A6,[1]Congest!$A$1:$T$65536,COLUMN([1]Congest!K$1:K$65536),FALSE)-VLOOKUP($D6,[1]Congest!$A$1:$T$65536,COLUMN([1]Congest!K$1:K$65536),FALSE)</f>
        <v>8.1799999999999855</v>
      </c>
      <c r="P6" s="1">
        <f>VLOOKUP($A6,[1]Congest!$A$1:$T$65536,COLUMN([1]Congest!L$1:L$65536),FALSE)-VLOOKUP($D6,[1]Congest!$A$1:$T$65536,COLUMN([1]Congest!L$1:L$65536),FALSE)</f>
        <v>-9.9200000000000159</v>
      </c>
      <c r="Q6" s="1">
        <f>VLOOKUP($A6,[1]Congest!$A$1:$T$65536,COLUMN([1]Congest!M$1:M$65536),FALSE)-VLOOKUP($D6,[1]Congest!$A$1:$T$65536,COLUMN([1]Congest!M$1:M$65536),FALSE)</f>
        <v>-0.17000000000000881</v>
      </c>
      <c r="R6" s="1">
        <f>VLOOKUP($A6,[1]Congest!$A$1:$T$65536,COLUMN([1]Congest!N$1:N$65536),FALSE)-VLOOKUP($D6,[1]Congest!$A$1:$T$65536,COLUMN([1]Congest!N$1:N$65536),FALSE)</f>
        <v>-12.469999999999999</v>
      </c>
      <c r="S6" s="1">
        <f>VLOOKUP($A6,[1]Congest!$A$1:$T$65536,COLUMN([1]Congest!O$1:O$65536),FALSE)-VLOOKUP($D6,[1]Congest!$A$1:$T$65536,COLUMN([1]Congest!O$1:O$65536),FALSE)</f>
        <v>2.4299999999999979</v>
      </c>
      <c r="T6" s="1">
        <f>VLOOKUP($A6,[1]Congest!$A$1:$T$65536,COLUMN([1]Congest!P$1:P$65536),FALSE)-VLOOKUP($D6,[1]Congest!$A$1:$T$65536,COLUMN([1]Congest!P$1:P$65536),FALSE)</f>
        <v>-17.649999999999977</v>
      </c>
      <c r="U6" s="1">
        <f>VLOOKUP($A6,[1]Congest!$A$1:$T$65536,COLUMN([1]Congest!Q$1:Q$65536),FALSE)-VLOOKUP($D6,[1]Congest!$A$1:$T$65536,COLUMN([1]Congest!Q$1:Q$65536),FALSE)</f>
        <v>-96.72999999999999</v>
      </c>
      <c r="V6" s="1">
        <f>VLOOKUP($A6,[1]Congest!$A$1:$T$65536,COLUMN([1]Congest!R$1:R$65536),FALSE)-VLOOKUP($D6,[1]Congest!$A$1:$T$65536,COLUMN([1]Congest!R$1:R$65536),FALSE)</f>
        <v>-13.82</v>
      </c>
      <c r="W6" s="1">
        <f>VLOOKUP($A6,[1]Congest!$A$1:$T$65536,COLUMN([1]Congest!S$1:S$65536),FALSE)-VLOOKUP($D6,[1]Congest!$A$1:$T$65536,COLUMN([1]Congest!S$1:S$65536),FALSE)</f>
        <v>-4.8699999999999903</v>
      </c>
      <c r="X6" s="1">
        <f>VLOOKUP($A6,[1]Congest!$A$1:$T$65536,COLUMN([1]Congest!T$1:T$65536),FALSE)-VLOOKUP($D6,[1]Congest!$A$1:$T$65536,COLUMN([1]Congest!T$1:T$65536),FALSE)</f>
        <v>0.13</v>
      </c>
    </row>
    <row r="7" spans="1:25" x14ac:dyDescent="0.2">
      <c r="A7" s="8">
        <v>61847</v>
      </c>
      <c r="B7" s="1" t="s">
        <v>41</v>
      </c>
      <c r="C7" s="7" t="s">
        <v>41</v>
      </c>
      <c r="D7" s="8">
        <v>23565</v>
      </c>
      <c r="E7" s="1" t="s">
        <v>90</v>
      </c>
      <c r="F7" s="7" t="s">
        <v>12</v>
      </c>
      <c r="G7" s="12">
        <v>20</v>
      </c>
      <c r="H7" s="12"/>
      <c r="I7" s="6">
        <v>-444.36</v>
      </c>
      <c r="J7" s="6">
        <f>+G7*I7</f>
        <v>-8887.2000000000007</v>
      </c>
      <c r="L7" s="6">
        <f>+SUM(M7:X7)</f>
        <v>15601.439999999999</v>
      </c>
      <c r="M7" s="1">
        <f>VLOOKUP($A7,[1]Congest!$A$1:$T$65536,COLUMN([1]Congest!I$1:I$65536),FALSE)-VLOOKUP($D7,[1]Congest!$A$1:$T$65536,COLUMN([1]Congest!I$1:I$65536),FALSE)</f>
        <v>5415.3600000000006</v>
      </c>
      <c r="N7" s="1">
        <f>VLOOKUP($A7,[1]Congest!$A$1:$T$65536,COLUMN([1]Congest!J$1:J$65536),FALSE)-VLOOKUP($D7,[1]Congest!$A$1:$T$65536,COLUMN([1]Congest!J$1:J$65536),FALSE)</f>
        <v>6084.0199999999986</v>
      </c>
      <c r="O7" s="1">
        <f>VLOOKUP($A7,[1]Congest!$A$1:$T$65536,COLUMN([1]Congest!K$1:K$65536),FALSE)-VLOOKUP($D7,[1]Congest!$A$1:$T$65536,COLUMN([1]Congest!K$1:K$65536),FALSE)</f>
        <v>1187.8100000000002</v>
      </c>
      <c r="P7" s="1">
        <f>VLOOKUP($A7,[1]Congest!$A$1:$T$65536,COLUMN([1]Congest!L$1:L$65536),FALSE)-VLOOKUP($D7,[1]Congest!$A$1:$T$65536,COLUMN([1]Congest!L$1:L$65536),FALSE)</f>
        <v>586.91999999999985</v>
      </c>
      <c r="Q7" s="1">
        <f>VLOOKUP($A7,[1]Congest!$A$1:$T$65536,COLUMN([1]Congest!M$1:M$65536),FALSE)-VLOOKUP($D7,[1]Congest!$A$1:$T$65536,COLUMN([1]Congest!M$1:M$65536),FALSE)</f>
        <v>800.42000000000007</v>
      </c>
      <c r="R7" s="1">
        <f>VLOOKUP($A7,[1]Congest!$A$1:$T$65536,COLUMN([1]Congest!N$1:N$65536),FALSE)-VLOOKUP($D7,[1]Congest!$A$1:$T$65536,COLUMN([1]Congest!N$1:N$65536),FALSE)</f>
        <v>56.45999999999998</v>
      </c>
      <c r="S7" s="1">
        <f>VLOOKUP($A7,[1]Congest!$A$1:$T$65536,COLUMN([1]Congest!O$1:O$65536),FALSE)-VLOOKUP($D7,[1]Congest!$A$1:$T$65536,COLUMN([1]Congest!O$1:O$65536),FALSE)</f>
        <v>72.509999999999962</v>
      </c>
      <c r="T7" s="1">
        <f>VLOOKUP($A7,[1]Congest!$A$1:$T$65536,COLUMN([1]Congest!P$1:P$65536),FALSE)-VLOOKUP($D7,[1]Congest!$A$1:$T$65536,COLUMN([1]Congest!P$1:P$65536),FALSE)</f>
        <v>1029.04</v>
      </c>
      <c r="U7" s="1">
        <f>VLOOKUP($A7,[1]Congest!$A$1:$T$65536,COLUMN([1]Congest!Q$1:Q$65536),FALSE)-VLOOKUP($D7,[1]Congest!$A$1:$T$65536,COLUMN([1]Congest!Q$1:Q$65536),FALSE)</f>
        <v>-169.13000000000002</v>
      </c>
      <c r="V7" s="1">
        <f>VLOOKUP($A7,[1]Congest!$A$1:$T$65536,COLUMN([1]Congest!R$1:R$65536),FALSE)-VLOOKUP($D7,[1]Congest!$A$1:$T$65536,COLUMN([1]Congest!R$1:R$65536),FALSE)</f>
        <v>-9.8899999999999721</v>
      </c>
      <c r="W7" s="1">
        <f>VLOOKUP($A7,[1]Congest!$A$1:$T$65536,COLUMN([1]Congest!S$1:S$65536),FALSE)-VLOOKUP($D7,[1]Congest!$A$1:$T$65536,COLUMN([1]Congest!S$1:S$65536),FALSE)</f>
        <v>380.15999999999991</v>
      </c>
      <c r="X7" s="1">
        <f>VLOOKUP($A7,[1]Congest!$A$1:$T$65536,COLUMN([1]Congest!T$1:T$65536),FALSE)-VLOOKUP($D7,[1]Congest!$A$1:$T$65536,COLUMN([1]Congest!T$1:T$65536),FALSE)</f>
        <v>167.76</v>
      </c>
    </row>
    <row r="8" spans="1:25" x14ac:dyDescent="0.2">
      <c r="A8" s="11" t="s">
        <v>93</v>
      </c>
      <c r="B8" s="1"/>
      <c r="C8" s="7"/>
      <c r="D8" s="9"/>
      <c r="E8" s="8"/>
      <c r="F8" s="9"/>
      <c r="G8" s="7"/>
      <c r="H8" s="7"/>
      <c r="I8" s="10"/>
      <c r="J8" s="6"/>
      <c r="K8" s="10"/>
    </row>
    <row r="9" spans="1:25" x14ac:dyDescent="0.2">
      <c r="A9" s="3" t="s">
        <v>0</v>
      </c>
      <c r="B9" s="2"/>
      <c r="C9" s="2"/>
      <c r="D9" s="3" t="s">
        <v>1</v>
      </c>
      <c r="E9" s="2"/>
      <c r="F9" s="15"/>
      <c r="G9" s="16" t="s">
        <v>2</v>
      </c>
      <c r="H9" s="15" t="s">
        <v>3</v>
      </c>
      <c r="I9" s="13" t="s">
        <v>4</v>
      </c>
      <c r="J9" s="13" t="s">
        <v>5</v>
      </c>
      <c r="K9" s="4"/>
      <c r="L9" s="2" t="s">
        <v>96</v>
      </c>
    </row>
    <row r="10" spans="1:25" x14ac:dyDescent="0.2">
      <c r="A10" s="8">
        <v>23606</v>
      </c>
      <c r="B10" s="1" t="s">
        <v>91</v>
      </c>
      <c r="C10" s="7" t="s">
        <v>19</v>
      </c>
      <c r="D10" s="8">
        <v>23760</v>
      </c>
      <c r="E10" s="1" t="s">
        <v>65</v>
      </c>
      <c r="F10" s="7" t="s">
        <v>12</v>
      </c>
      <c r="G10" s="12">
        <v>40</v>
      </c>
      <c r="H10" s="12"/>
      <c r="I10" s="6">
        <v>-1477.75</v>
      </c>
      <c r="J10" s="6">
        <f>+G10*I10</f>
        <v>-59110</v>
      </c>
      <c r="L10" s="6">
        <f>2*SUM(M10:X10)</f>
        <v>-851.43999999999971</v>
      </c>
      <c r="M10" s="1">
        <f>VLOOKUP($A10,[1]Congest!$A$1:$T$65536,COLUMN([1]Congest!I$1:I$65536),FALSE)-VLOOKUP($D10,[1]Congest!$A$1:$T$65536,COLUMN([1]Congest!I$1:I$65536),FALSE)</f>
        <v>-934.26</v>
      </c>
      <c r="N10" s="1">
        <f>VLOOKUP($A10,[1]Congest!$A$1:$T$65536,COLUMN([1]Congest!J$1:J$65536),FALSE)-VLOOKUP($D10,[1]Congest!$A$1:$T$65536,COLUMN([1]Congest!J$1:J$65536),FALSE)</f>
        <v>154.44</v>
      </c>
      <c r="O10" s="1">
        <f>VLOOKUP($A10,[1]Congest!$A$1:$T$65536,COLUMN([1]Congest!K$1:K$65536),FALSE)-VLOOKUP($D10,[1]Congest!$A$1:$T$65536,COLUMN([1]Congest!K$1:K$65536),FALSE)</f>
        <v>36.97</v>
      </c>
      <c r="P10" s="1">
        <f>VLOOKUP($A10,[1]Congest!$A$1:$T$65536,COLUMN([1]Congest!L$1:L$65536),FALSE)-VLOOKUP($D10,[1]Congest!$A$1:$T$65536,COLUMN([1]Congest!L$1:L$65536),FALSE)</f>
        <v>192.70999999999998</v>
      </c>
      <c r="Q10" s="1">
        <f>VLOOKUP($A10,[1]Congest!$A$1:$T$65536,COLUMN([1]Congest!M$1:M$65536),FALSE)-VLOOKUP($D10,[1]Congest!$A$1:$T$65536,COLUMN([1]Congest!M$1:M$65536),FALSE)</f>
        <v>92.44</v>
      </c>
      <c r="R10" s="1">
        <f>VLOOKUP($A10,[1]Congest!$A$1:$T$65536,COLUMN([1]Congest!N$1:N$65536),FALSE)-VLOOKUP($D10,[1]Congest!$A$1:$T$65536,COLUMN([1]Congest!N$1:N$65536),FALSE)</f>
        <v>149.29999999999998</v>
      </c>
      <c r="S10" s="1">
        <f>VLOOKUP($A10,[1]Congest!$A$1:$T$65536,COLUMN([1]Congest!O$1:O$65536),FALSE)-VLOOKUP($D10,[1]Congest!$A$1:$T$65536,COLUMN([1]Congest!O$1:O$65536),FALSE)</f>
        <v>41.689999999999991</v>
      </c>
      <c r="T10" s="1">
        <f>VLOOKUP($A10,[1]Congest!$A$1:$T$65536,COLUMN([1]Congest!P$1:P$65536),FALSE)-VLOOKUP($D10,[1]Congest!$A$1:$T$65536,COLUMN([1]Congest!P$1:P$65536),FALSE)</f>
        <v>-237.59</v>
      </c>
      <c r="U10" s="1">
        <f>VLOOKUP($A10,[1]Congest!$A$1:$T$65536,COLUMN([1]Congest!Q$1:Q$65536),FALSE)-VLOOKUP($D10,[1]Congest!$A$1:$T$65536,COLUMN([1]Congest!Q$1:Q$65536),FALSE)</f>
        <v>9.9299999999999926</v>
      </c>
      <c r="V10" s="1">
        <f>VLOOKUP($A10,[1]Congest!$A$1:$T$65536,COLUMN([1]Congest!R$1:R$65536),FALSE)-VLOOKUP($D10,[1]Congest!$A$1:$T$65536,COLUMN([1]Congest!R$1:R$65536),FALSE)</f>
        <v>55.860000000000007</v>
      </c>
      <c r="W10" s="1">
        <f>VLOOKUP($A10,[1]Congest!$A$1:$T$65536,COLUMN([1]Congest!S$1:S$65536),FALSE)-VLOOKUP($D10,[1]Congest!$A$1:$T$65536,COLUMN([1]Congest!S$1:S$65536),FALSE)</f>
        <v>12.789999999999978</v>
      </c>
      <c r="X10" s="1">
        <f>VLOOKUP($A10,[1]Congest!$A$1:$T$65536,COLUMN([1]Congest!T$1:T$65536),FALSE)-VLOOKUP($D10,[1]Congest!$A$1:$T$65536,COLUMN([1]Congest!T$1:T$65536),FALSE)</f>
        <v>0</v>
      </c>
    </row>
    <row r="11" spans="1:25" x14ac:dyDescent="0.2">
      <c r="A11" s="8"/>
      <c r="B11" s="1"/>
      <c r="C11" s="7"/>
      <c r="D11" s="9"/>
      <c r="E11" s="8"/>
      <c r="F11" s="1"/>
      <c r="G11" s="7"/>
      <c r="H11" s="10"/>
      <c r="I11" s="6"/>
      <c r="J11" s="14"/>
    </row>
    <row r="12" spans="1:25" ht="13.5" thickBot="1" x14ac:dyDescent="0.25">
      <c r="A12" s="8"/>
      <c r="B12" s="1"/>
      <c r="C12" s="7"/>
      <c r="D12" s="9"/>
      <c r="E12" s="8"/>
      <c r="F12" s="1"/>
      <c r="G12" s="7"/>
      <c r="I12" s="6"/>
      <c r="J12" s="17">
        <f>+SUM(J3:J7,J10)</f>
        <v>-206204.13</v>
      </c>
      <c r="L12" s="17">
        <f>+SUMPRODUCT(G3:G7,L3:L7)+G10*L10</f>
        <v>142168.85999999999</v>
      </c>
    </row>
    <row r="13" spans="1:25" ht="13.5" thickTop="1" x14ac:dyDescent="0.2">
      <c r="A13" s="11" t="s">
        <v>92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25" x14ac:dyDescent="0.2">
      <c r="A14" s="19" t="s">
        <v>0</v>
      </c>
      <c r="B14" s="13"/>
      <c r="C14" s="13"/>
      <c r="D14" s="19" t="s">
        <v>1</v>
      </c>
      <c r="E14" s="13"/>
      <c r="F14" s="13"/>
      <c r="G14" s="19" t="s">
        <v>2</v>
      </c>
      <c r="H14" s="13" t="s">
        <v>3</v>
      </c>
      <c r="I14" s="13" t="s">
        <v>4</v>
      </c>
      <c r="J14" s="13" t="s">
        <v>5</v>
      </c>
      <c r="K14" s="20"/>
      <c r="L14" s="13" t="s">
        <v>7</v>
      </c>
    </row>
    <row r="15" spans="1:25" x14ac:dyDescent="0.2">
      <c r="A15" s="5">
        <v>23517</v>
      </c>
      <c r="B15" s="6" t="s">
        <v>45</v>
      </c>
      <c r="C15" s="6" t="s">
        <v>30</v>
      </c>
      <c r="D15" s="5">
        <v>23512</v>
      </c>
      <c r="E15" s="6" t="s">
        <v>46</v>
      </c>
      <c r="F15" s="6" t="s">
        <v>30</v>
      </c>
      <c r="G15" s="5">
        <v>12</v>
      </c>
      <c r="H15" s="6">
        <v>0</v>
      </c>
      <c r="I15" s="6">
        <v>0</v>
      </c>
      <c r="J15" s="6">
        <v>0</v>
      </c>
      <c r="K15" s="5"/>
      <c r="L15" s="6">
        <v>701.46000000000095</v>
      </c>
      <c r="M15" s="14"/>
      <c r="Y15" s="23" t="s">
        <v>102</v>
      </c>
    </row>
    <row r="16" spans="1:25" x14ac:dyDescent="0.2">
      <c r="A16" s="5">
        <v>23517</v>
      </c>
      <c r="B16" s="6" t="s">
        <v>45</v>
      </c>
      <c r="C16" s="6" t="s">
        <v>30</v>
      </c>
      <c r="D16" s="5">
        <v>23512</v>
      </c>
      <c r="E16" s="6" t="s">
        <v>46</v>
      </c>
      <c r="F16" s="6" t="s">
        <v>30</v>
      </c>
      <c r="G16" s="5">
        <v>15</v>
      </c>
      <c r="H16" s="6">
        <v>100</v>
      </c>
      <c r="I16" s="6">
        <v>16.649999999997817</v>
      </c>
      <c r="J16" s="6">
        <v>249.74999999996726</v>
      </c>
      <c r="K16" s="5"/>
      <c r="L16" s="6">
        <v>701.46000000000095</v>
      </c>
      <c r="M16" s="14"/>
      <c r="Y16" s="24" t="s">
        <v>103</v>
      </c>
    </row>
    <row r="17" spans="1:25" x14ac:dyDescent="0.2">
      <c r="A17" s="5">
        <v>23518</v>
      </c>
      <c r="B17" s="6" t="s">
        <v>47</v>
      </c>
      <c r="C17" s="6" t="s">
        <v>30</v>
      </c>
      <c r="D17" s="5">
        <v>23512</v>
      </c>
      <c r="E17" s="6" t="s">
        <v>46</v>
      </c>
      <c r="F17" s="6" t="s">
        <v>30</v>
      </c>
      <c r="G17" s="5">
        <v>10</v>
      </c>
      <c r="H17" s="6">
        <v>100</v>
      </c>
      <c r="I17" s="6">
        <v>100</v>
      </c>
      <c r="J17" s="6">
        <v>1000</v>
      </c>
      <c r="K17" s="5"/>
      <c r="L17" s="6">
        <v>1463.29</v>
      </c>
      <c r="M17" s="14"/>
      <c r="Y17" s="25" t="s">
        <v>104</v>
      </c>
    </row>
    <row r="18" spans="1:25" x14ac:dyDescent="0.2">
      <c r="A18" s="5">
        <v>23518</v>
      </c>
      <c r="B18" s="6" t="s">
        <v>47</v>
      </c>
      <c r="C18" s="6" t="s">
        <v>30</v>
      </c>
      <c r="D18" s="5">
        <v>23512</v>
      </c>
      <c r="E18" s="6" t="s">
        <v>46</v>
      </c>
      <c r="F18" s="6" t="s">
        <v>30</v>
      </c>
      <c r="G18" s="18">
        <v>15</v>
      </c>
      <c r="H18" s="6">
        <v>170</v>
      </c>
      <c r="I18" s="6">
        <v>137.92999999999665</v>
      </c>
      <c r="J18" s="6">
        <v>2068.9499999999498</v>
      </c>
      <c r="K18" s="5"/>
      <c r="L18" s="6">
        <v>1463.29</v>
      </c>
      <c r="M18" s="14"/>
      <c r="Y18" s="26" t="s">
        <v>105</v>
      </c>
    </row>
    <row r="19" spans="1:25" x14ac:dyDescent="0.2">
      <c r="A19" s="5">
        <v>23518</v>
      </c>
      <c r="B19" s="6" t="s">
        <v>47</v>
      </c>
      <c r="C19" s="6" t="s">
        <v>30</v>
      </c>
      <c r="D19" s="5">
        <v>23517</v>
      </c>
      <c r="E19" s="6" t="s">
        <v>45</v>
      </c>
      <c r="F19" s="6" t="s">
        <v>30</v>
      </c>
      <c r="G19" s="5">
        <v>6</v>
      </c>
      <c r="H19" s="6">
        <v>100</v>
      </c>
      <c r="I19" s="6">
        <v>100</v>
      </c>
      <c r="J19" s="6">
        <v>600</v>
      </c>
      <c r="K19" s="5"/>
      <c r="L19" s="6">
        <v>761.83</v>
      </c>
    </row>
    <row r="20" spans="1:25" x14ac:dyDescent="0.2">
      <c r="A20" s="5">
        <v>23518</v>
      </c>
      <c r="B20" s="6" t="s">
        <v>47</v>
      </c>
      <c r="C20" s="6" t="s">
        <v>30</v>
      </c>
      <c r="D20" s="5">
        <v>23534</v>
      </c>
      <c r="E20" s="6" t="s">
        <v>74</v>
      </c>
      <c r="F20" s="6" t="s">
        <v>30</v>
      </c>
      <c r="G20" s="5">
        <v>2</v>
      </c>
      <c r="H20" s="6">
        <v>170</v>
      </c>
      <c r="I20" s="6">
        <v>170</v>
      </c>
      <c r="J20" s="6">
        <v>340</v>
      </c>
      <c r="K20" s="5"/>
      <c r="L20" s="6">
        <v>1488.55</v>
      </c>
    </row>
    <row r="21" spans="1:25" x14ac:dyDescent="0.2">
      <c r="A21" s="5">
        <v>23518</v>
      </c>
      <c r="B21" s="6" t="s">
        <v>47</v>
      </c>
      <c r="C21" s="6" t="s">
        <v>30</v>
      </c>
      <c r="D21" s="5">
        <v>23534</v>
      </c>
      <c r="E21" s="6" t="s">
        <v>74</v>
      </c>
      <c r="F21" s="6" t="s">
        <v>30</v>
      </c>
      <c r="G21" s="5">
        <v>7</v>
      </c>
      <c r="H21" s="6">
        <v>185</v>
      </c>
      <c r="I21" s="6">
        <v>185</v>
      </c>
      <c r="J21" s="6">
        <v>1295</v>
      </c>
      <c r="K21" s="5"/>
      <c r="L21" s="6">
        <v>1488.55</v>
      </c>
    </row>
    <row r="22" spans="1:25" x14ac:dyDescent="0.2">
      <c r="A22" s="5">
        <v>23526</v>
      </c>
      <c r="B22" s="6" t="s">
        <v>48</v>
      </c>
      <c r="C22" s="6" t="s">
        <v>49</v>
      </c>
      <c r="D22" s="5">
        <v>23588</v>
      </c>
      <c r="E22" s="6" t="s">
        <v>50</v>
      </c>
      <c r="F22" s="6" t="s">
        <v>49</v>
      </c>
      <c r="G22" s="5">
        <v>20</v>
      </c>
      <c r="H22" s="6">
        <v>0</v>
      </c>
      <c r="I22" s="6">
        <v>-7.8900000000003274</v>
      </c>
      <c r="J22" s="6">
        <v>-157.80000000000655</v>
      </c>
      <c r="K22" s="5"/>
      <c r="L22" s="6">
        <v>1564.82</v>
      </c>
    </row>
    <row r="23" spans="1:25" x14ac:dyDescent="0.2">
      <c r="A23" s="5">
        <v>23526</v>
      </c>
      <c r="B23" s="6" t="s">
        <v>48</v>
      </c>
      <c r="C23" s="6" t="s">
        <v>49</v>
      </c>
      <c r="D23" s="5">
        <v>23588</v>
      </c>
      <c r="E23" s="6" t="s">
        <v>50</v>
      </c>
      <c r="F23" s="6" t="s">
        <v>49</v>
      </c>
      <c r="G23" s="18">
        <v>30</v>
      </c>
      <c r="H23" s="6">
        <v>170</v>
      </c>
      <c r="I23" s="6">
        <v>-9.7800000000006548</v>
      </c>
      <c r="J23" s="6">
        <v>-293.40000000001965</v>
      </c>
      <c r="K23" s="5"/>
      <c r="L23" s="6">
        <v>1564.82</v>
      </c>
    </row>
    <row r="24" spans="1:25" x14ac:dyDescent="0.2">
      <c r="A24" s="5">
        <v>23530</v>
      </c>
      <c r="B24" s="6" t="s">
        <v>75</v>
      </c>
      <c r="C24" s="6" t="s">
        <v>57</v>
      </c>
      <c r="D24" s="5">
        <v>23655</v>
      </c>
      <c r="E24" s="6" t="s">
        <v>59</v>
      </c>
      <c r="F24" s="6" t="s">
        <v>60</v>
      </c>
      <c r="G24" s="18">
        <v>7</v>
      </c>
      <c r="H24" s="6">
        <v>100</v>
      </c>
      <c r="I24" s="6">
        <v>100</v>
      </c>
      <c r="J24" s="6">
        <v>700</v>
      </c>
      <c r="K24" s="5"/>
      <c r="L24" s="6">
        <v>681.42</v>
      </c>
    </row>
    <row r="25" spans="1:25" x14ac:dyDescent="0.2">
      <c r="A25" s="5">
        <v>23535</v>
      </c>
      <c r="B25" s="6" t="s">
        <v>51</v>
      </c>
      <c r="C25" s="6" t="s">
        <v>30</v>
      </c>
      <c r="D25" s="5">
        <v>23515</v>
      </c>
      <c r="E25" s="6" t="s">
        <v>52</v>
      </c>
      <c r="F25" s="6" t="s">
        <v>30</v>
      </c>
      <c r="G25" s="5">
        <v>11</v>
      </c>
      <c r="H25" s="6">
        <v>0</v>
      </c>
      <c r="I25" s="6">
        <v>0</v>
      </c>
      <c r="J25" s="6">
        <v>0</v>
      </c>
      <c r="K25" s="5"/>
      <c r="L25" s="6">
        <v>1075.97</v>
      </c>
    </row>
    <row r="26" spans="1:25" x14ac:dyDescent="0.2">
      <c r="A26" s="5">
        <v>23535</v>
      </c>
      <c r="B26" s="6" t="s">
        <v>51</v>
      </c>
      <c r="C26" s="6" t="s">
        <v>30</v>
      </c>
      <c r="D26" s="5">
        <v>23524</v>
      </c>
      <c r="E26" s="6" t="s">
        <v>53</v>
      </c>
      <c r="F26" s="6" t="s">
        <v>30</v>
      </c>
      <c r="G26" s="5">
        <v>8</v>
      </c>
      <c r="H26" s="6">
        <v>100</v>
      </c>
      <c r="I26" s="6">
        <v>100</v>
      </c>
      <c r="J26" s="6">
        <v>800</v>
      </c>
      <c r="K26" s="5"/>
      <c r="L26" s="6">
        <v>2300.3000000000002</v>
      </c>
    </row>
    <row r="27" spans="1:25" x14ac:dyDescent="0.2">
      <c r="A27" s="5">
        <v>23535</v>
      </c>
      <c r="B27" s="6" t="s">
        <v>51</v>
      </c>
      <c r="C27" s="6" t="s">
        <v>30</v>
      </c>
      <c r="D27" s="5">
        <v>23524</v>
      </c>
      <c r="E27" s="6" t="s">
        <v>53</v>
      </c>
      <c r="F27" s="6" t="s">
        <v>30</v>
      </c>
      <c r="G27" s="5">
        <v>18</v>
      </c>
      <c r="H27" s="6">
        <v>150</v>
      </c>
      <c r="I27" s="6">
        <v>100</v>
      </c>
      <c r="J27" s="6">
        <v>1800</v>
      </c>
      <c r="K27" s="5"/>
      <c r="L27" s="6">
        <v>2300.3000000000002</v>
      </c>
    </row>
    <row r="28" spans="1:25" x14ac:dyDescent="0.2">
      <c r="A28" s="5">
        <v>23535</v>
      </c>
      <c r="B28" s="6" t="s">
        <v>51</v>
      </c>
      <c r="C28" s="6" t="s">
        <v>30</v>
      </c>
      <c r="D28" s="5">
        <v>23524</v>
      </c>
      <c r="E28" s="6" t="s">
        <v>53</v>
      </c>
      <c r="F28" s="6" t="s">
        <v>30</v>
      </c>
      <c r="G28" s="18">
        <v>29</v>
      </c>
      <c r="H28" s="6">
        <v>100</v>
      </c>
      <c r="I28" s="6">
        <v>100</v>
      </c>
      <c r="J28" s="6">
        <v>2900</v>
      </c>
      <c r="K28" s="5"/>
      <c r="L28" s="6">
        <v>2300.3000000000002</v>
      </c>
    </row>
    <row r="29" spans="1:25" x14ac:dyDescent="0.2">
      <c r="A29" s="5">
        <v>23535</v>
      </c>
      <c r="B29" s="6" t="s">
        <v>51</v>
      </c>
      <c r="C29" s="6" t="s">
        <v>30</v>
      </c>
      <c r="D29" s="5">
        <v>23540</v>
      </c>
      <c r="E29" s="6" t="s">
        <v>54</v>
      </c>
      <c r="F29" s="6" t="s">
        <v>30</v>
      </c>
      <c r="G29" s="5">
        <v>20</v>
      </c>
      <c r="H29" s="6">
        <v>0</v>
      </c>
      <c r="I29" s="6">
        <v>-1262.2</v>
      </c>
      <c r="J29" s="6">
        <v>-25244</v>
      </c>
      <c r="K29" s="5"/>
      <c r="L29" s="6">
        <v>1091.1500000000001</v>
      </c>
    </row>
    <row r="30" spans="1:25" x14ac:dyDescent="0.2">
      <c r="A30" s="5">
        <v>23535</v>
      </c>
      <c r="B30" s="6" t="s">
        <v>51</v>
      </c>
      <c r="C30" s="6" t="s">
        <v>30</v>
      </c>
      <c r="D30" s="5">
        <v>23540</v>
      </c>
      <c r="E30" s="6" t="s">
        <v>54</v>
      </c>
      <c r="F30" s="6" t="s">
        <v>30</v>
      </c>
      <c r="G30" s="18">
        <v>30</v>
      </c>
      <c r="H30" s="6">
        <v>150</v>
      </c>
      <c r="I30" s="6">
        <v>-1028.68</v>
      </c>
      <c r="J30" s="6">
        <v>-30860.400000000001</v>
      </c>
      <c r="K30" s="5"/>
      <c r="L30" s="6">
        <v>1091.1500000000001</v>
      </c>
    </row>
    <row r="31" spans="1:25" x14ac:dyDescent="0.2">
      <c r="A31" s="5">
        <v>23535</v>
      </c>
      <c r="B31" s="6" t="s">
        <v>51</v>
      </c>
      <c r="C31" s="6" t="s">
        <v>30</v>
      </c>
      <c r="D31" s="5">
        <v>23540</v>
      </c>
      <c r="E31" s="6" t="s">
        <v>54</v>
      </c>
      <c r="F31" s="6" t="s">
        <v>30</v>
      </c>
      <c r="G31" s="5">
        <v>30</v>
      </c>
      <c r="H31" s="6">
        <v>100</v>
      </c>
      <c r="I31" s="6">
        <v>-776.28000000000065</v>
      </c>
      <c r="J31" s="6">
        <v>-23288.400000000001</v>
      </c>
      <c r="K31" s="5"/>
      <c r="L31" s="6">
        <v>1091.1500000000001</v>
      </c>
    </row>
    <row r="32" spans="1:25" x14ac:dyDescent="0.2">
      <c r="A32" s="5">
        <v>23535</v>
      </c>
      <c r="B32" s="6" t="s">
        <v>51</v>
      </c>
      <c r="C32" s="6" t="s">
        <v>30</v>
      </c>
      <c r="D32" s="5">
        <v>23786</v>
      </c>
      <c r="E32" s="6" t="s">
        <v>55</v>
      </c>
      <c r="F32" s="6" t="s">
        <v>30</v>
      </c>
      <c r="G32" s="18">
        <v>20</v>
      </c>
      <c r="H32" s="6">
        <v>0</v>
      </c>
      <c r="I32" s="6">
        <v>-1507.96</v>
      </c>
      <c r="J32" s="6">
        <v>-30159.200000000001</v>
      </c>
      <c r="K32" s="5"/>
      <c r="L32" s="6">
        <v>1648.19</v>
      </c>
    </row>
    <row r="33" spans="1:12" x14ac:dyDescent="0.2">
      <c r="A33" s="5">
        <v>23535</v>
      </c>
      <c r="B33" s="6" t="s">
        <v>51</v>
      </c>
      <c r="C33" s="6" t="s">
        <v>30</v>
      </c>
      <c r="D33" s="5">
        <v>23786</v>
      </c>
      <c r="E33" s="6" t="s">
        <v>55</v>
      </c>
      <c r="F33" s="6" t="s">
        <v>30</v>
      </c>
      <c r="G33" s="5">
        <v>30</v>
      </c>
      <c r="H33" s="6">
        <v>150</v>
      </c>
      <c r="I33" s="6">
        <v>-1241.17</v>
      </c>
      <c r="J33" s="6">
        <v>-37235.1</v>
      </c>
      <c r="K33" s="5"/>
      <c r="L33" s="6">
        <v>1648.19</v>
      </c>
    </row>
    <row r="34" spans="1:12" x14ac:dyDescent="0.2">
      <c r="A34" s="5">
        <v>23535</v>
      </c>
      <c r="B34" s="6" t="s">
        <v>51</v>
      </c>
      <c r="C34" s="6" t="s">
        <v>30</v>
      </c>
      <c r="D34" s="5">
        <v>23786</v>
      </c>
      <c r="E34" s="6" t="s">
        <v>55</v>
      </c>
      <c r="F34" s="6" t="s">
        <v>30</v>
      </c>
      <c r="G34" s="18">
        <v>30</v>
      </c>
      <c r="H34" s="6">
        <v>100</v>
      </c>
      <c r="I34" s="6">
        <v>-1030.8399999999999</v>
      </c>
      <c r="J34" s="6">
        <v>-30925.200000000001</v>
      </c>
      <c r="K34" s="5"/>
      <c r="L34" s="6">
        <v>1648.19</v>
      </c>
    </row>
    <row r="35" spans="1:12" x14ac:dyDescent="0.2">
      <c r="A35" s="5">
        <v>23543</v>
      </c>
      <c r="B35" s="6" t="s">
        <v>11</v>
      </c>
      <c r="C35" s="6" t="s">
        <v>12</v>
      </c>
      <c r="D35" s="5">
        <v>23811</v>
      </c>
      <c r="E35" s="6" t="s">
        <v>13</v>
      </c>
      <c r="F35" s="6" t="s">
        <v>12</v>
      </c>
      <c r="G35" s="18">
        <v>7</v>
      </c>
      <c r="H35" s="6">
        <v>100</v>
      </c>
      <c r="I35" s="6">
        <v>81.28</v>
      </c>
      <c r="J35" s="6">
        <v>568.96</v>
      </c>
      <c r="K35" s="5"/>
      <c r="L35" s="6">
        <v>468.04</v>
      </c>
    </row>
    <row r="36" spans="1:12" x14ac:dyDescent="0.2">
      <c r="A36" s="5">
        <v>23575</v>
      </c>
      <c r="B36" s="6" t="s">
        <v>76</v>
      </c>
      <c r="C36" s="6" t="s">
        <v>19</v>
      </c>
      <c r="D36" s="5">
        <v>23791</v>
      </c>
      <c r="E36" s="6" t="s">
        <v>25</v>
      </c>
      <c r="F36" s="6" t="s">
        <v>12</v>
      </c>
      <c r="G36" s="5">
        <v>15</v>
      </c>
      <c r="H36" s="6">
        <v>300</v>
      </c>
      <c r="I36" s="6">
        <v>290.89</v>
      </c>
      <c r="J36" s="6">
        <v>4363.3500000000004</v>
      </c>
      <c r="K36" s="5"/>
      <c r="L36" s="6">
        <v>1247.82</v>
      </c>
    </row>
    <row r="37" spans="1:12" x14ac:dyDescent="0.2">
      <c r="A37" s="5">
        <v>23575</v>
      </c>
      <c r="B37" s="6" t="s">
        <v>76</v>
      </c>
      <c r="C37" s="6" t="s">
        <v>19</v>
      </c>
      <c r="D37" s="5">
        <v>24024</v>
      </c>
      <c r="E37" s="6" t="s">
        <v>34</v>
      </c>
      <c r="F37" s="6" t="s">
        <v>15</v>
      </c>
      <c r="G37" s="5">
        <v>15</v>
      </c>
      <c r="H37" s="6">
        <v>300</v>
      </c>
      <c r="I37" s="6">
        <v>278.33999999999997</v>
      </c>
      <c r="J37" s="6">
        <v>4175.1000000000004</v>
      </c>
      <c r="K37" s="5"/>
      <c r="L37" s="6">
        <v>1171.5899999999999</v>
      </c>
    </row>
    <row r="38" spans="1:12" x14ac:dyDescent="0.2">
      <c r="A38" s="5">
        <v>23598</v>
      </c>
      <c r="B38" s="6" t="s">
        <v>98</v>
      </c>
      <c r="C38" s="6" t="s">
        <v>19</v>
      </c>
      <c r="D38" s="5">
        <v>23779</v>
      </c>
      <c r="E38" s="6" t="s">
        <v>17</v>
      </c>
      <c r="F38" s="6" t="s">
        <v>12</v>
      </c>
      <c r="G38" s="5">
        <v>15</v>
      </c>
      <c r="H38" s="6">
        <v>450</v>
      </c>
      <c r="I38" s="6">
        <v>429.14</v>
      </c>
      <c r="J38" s="6">
        <v>6437.1</v>
      </c>
      <c r="K38" s="5"/>
      <c r="L38" s="6">
        <v>1417.98</v>
      </c>
    </row>
    <row r="39" spans="1:12" x14ac:dyDescent="0.2">
      <c r="A39" s="5">
        <v>23598</v>
      </c>
      <c r="B39" s="6" t="s">
        <v>98</v>
      </c>
      <c r="C39" s="6" t="s">
        <v>19</v>
      </c>
      <c r="D39" s="5">
        <v>23781</v>
      </c>
      <c r="E39" s="6" t="s">
        <v>82</v>
      </c>
      <c r="F39" s="6" t="s">
        <v>12</v>
      </c>
      <c r="G39" s="18">
        <v>15</v>
      </c>
      <c r="H39" s="6">
        <v>450</v>
      </c>
      <c r="I39" s="6">
        <v>356.96</v>
      </c>
      <c r="J39" s="6">
        <v>5354.4</v>
      </c>
      <c r="K39" s="5"/>
      <c r="L39" s="6">
        <v>1304.1600000000001</v>
      </c>
    </row>
    <row r="40" spans="1:12" x14ac:dyDescent="0.2">
      <c r="A40" s="5">
        <v>23598</v>
      </c>
      <c r="B40" s="6" t="s">
        <v>98</v>
      </c>
      <c r="C40" s="6" t="s">
        <v>19</v>
      </c>
      <c r="D40" s="5">
        <v>24039</v>
      </c>
      <c r="E40" s="6" t="s">
        <v>23</v>
      </c>
      <c r="F40" s="6" t="s">
        <v>12</v>
      </c>
      <c r="G40" s="5">
        <v>15</v>
      </c>
      <c r="H40" s="6">
        <v>450</v>
      </c>
      <c r="I40" s="6">
        <v>429.14</v>
      </c>
      <c r="J40" s="6">
        <v>6437.1</v>
      </c>
      <c r="K40" s="5"/>
      <c r="L40" s="6">
        <v>1410.15</v>
      </c>
    </row>
    <row r="41" spans="1:12" x14ac:dyDescent="0.2">
      <c r="A41" s="5">
        <v>23598</v>
      </c>
      <c r="B41" s="6" t="s">
        <v>98</v>
      </c>
      <c r="C41" s="6" t="s">
        <v>19</v>
      </c>
      <c r="D41" s="5">
        <v>61752</v>
      </c>
      <c r="E41" s="6" t="s">
        <v>12</v>
      </c>
      <c r="F41" s="6" t="s">
        <v>12</v>
      </c>
      <c r="G41" s="18">
        <v>15</v>
      </c>
      <c r="H41" s="6">
        <v>450</v>
      </c>
      <c r="I41" s="6">
        <v>425.37</v>
      </c>
      <c r="J41" s="6">
        <v>6380.55</v>
      </c>
      <c r="K41" s="5"/>
      <c r="L41" s="6">
        <v>1344.64</v>
      </c>
    </row>
    <row r="42" spans="1:12" x14ac:dyDescent="0.2">
      <c r="A42" s="5">
        <v>23600</v>
      </c>
      <c r="B42" s="6" t="s">
        <v>99</v>
      </c>
      <c r="C42" s="6" t="s">
        <v>81</v>
      </c>
      <c r="D42" s="5">
        <v>23895</v>
      </c>
      <c r="E42" s="6" t="s">
        <v>85</v>
      </c>
      <c r="F42" s="6" t="s">
        <v>12</v>
      </c>
      <c r="G42" s="5">
        <v>15</v>
      </c>
      <c r="H42" s="6">
        <v>698</v>
      </c>
      <c r="I42" s="6">
        <v>688.21</v>
      </c>
      <c r="J42" s="6">
        <v>10323.15</v>
      </c>
      <c r="K42" s="5"/>
      <c r="L42" s="6">
        <v>1703.28</v>
      </c>
    </row>
    <row r="43" spans="1:12" x14ac:dyDescent="0.2">
      <c r="A43" s="5">
        <v>23604</v>
      </c>
      <c r="B43" s="6" t="s">
        <v>14</v>
      </c>
      <c r="C43" s="6" t="s">
        <v>15</v>
      </c>
      <c r="D43" s="5">
        <v>23811</v>
      </c>
      <c r="E43" s="6" t="s">
        <v>13</v>
      </c>
      <c r="F43" s="6" t="s">
        <v>12</v>
      </c>
      <c r="G43" s="18">
        <v>7</v>
      </c>
      <c r="H43" s="6">
        <v>100</v>
      </c>
      <c r="I43" s="6">
        <v>85.21</v>
      </c>
      <c r="J43" s="6">
        <v>596.47</v>
      </c>
      <c r="K43" s="5"/>
      <c r="L43" s="6">
        <v>563</v>
      </c>
    </row>
    <row r="44" spans="1:12" x14ac:dyDescent="0.2">
      <c r="A44" s="5">
        <v>23604</v>
      </c>
      <c r="B44" s="6" t="s">
        <v>14</v>
      </c>
      <c r="C44" s="6" t="s">
        <v>15</v>
      </c>
      <c r="D44" s="5">
        <v>23811</v>
      </c>
      <c r="E44" s="6" t="s">
        <v>13</v>
      </c>
      <c r="F44" s="6" t="s">
        <v>12</v>
      </c>
      <c r="G44" s="18">
        <v>1</v>
      </c>
      <c r="H44" s="6">
        <v>60</v>
      </c>
      <c r="I44" s="6">
        <v>60</v>
      </c>
      <c r="J44" s="6">
        <v>60</v>
      </c>
      <c r="K44" s="5"/>
      <c r="L44" s="6">
        <v>563</v>
      </c>
    </row>
    <row r="45" spans="1:12" x14ac:dyDescent="0.2">
      <c r="A45" s="5">
        <v>23646</v>
      </c>
      <c r="B45" s="6" t="s">
        <v>36</v>
      </c>
      <c r="C45" s="6" t="s">
        <v>12</v>
      </c>
      <c r="D45" s="5">
        <v>23901</v>
      </c>
      <c r="E45" s="6" t="s">
        <v>43</v>
      </c>
      <c r="F45" s="6" t="s">
        <v>12</v>
      </c>
      <c r="G45" s="5">
        <v>4</v>
      </c>
      <c r="H45" s="6">
        <v>40</v>
      </c>
      <c r="I45" s="6">
        <v>40</v>
      </c>
      <c r="J45" s="6">
        <v>160</v>
      </c>
      <c r="K45" s="5"/>
      <c r="L45" s="6">
        <v>354.48</v>
      </c>
    </row>
    <row r="46" spans="1:12" x14ac:dyDescent="0.2">
      <c r="A46" s="5">
        <v>23652</v>
      </c>
      <c r="B46" s="6" t="s">
        <v>16</v>
      </c>
      <c r="C46" s="6" t="s">
        <v>15</v>
      </c>
      <c r="D46" s="5">
        <v>23779</v>
      </c>
      <c r="E46" s="6" t="s">
        <v>17</v>
      </c>
      <c r="F46" s="6" t="s">
        <v>12</v>
      </c>
      <c r="G46" s="18">
        <v>7</v>
      </c>
      <c r="H46" s="6">
        <v>100</v>
      </c>
      <c r="I46" s="6">
        <v>84.59</v>
      </c>
      <c r="J46" s="6">
        <v>592.13</v>
      </c>
      <c r="K46" s="5"/>
      <c r="L46" s="6">
        <v>413.54</v>
      </c>
    </row>
    <row r="47" spans="1:12" x14ac:dyDescent="0.2">
      <c r="A47" s="5">
        <v>23653</v>
      </c>
      <c r="B47" s="6" t="s">
        <v>56</v>
      </c>
      <c r="C47" s="6" t="s">
        <v>57</v>
      </c>
      <c r="D47" s="5">
        <v>24000</v>
      </c>
      <c r="E47" s="6" t="s">
        <v>58</v>
      </c>
      <c r="F47" s="6" t="s">
        <v>49</v>
      </c>
      <c r="G47" s="5">
        <v>10</v>
      </c>
      <c r="H47" s="6">
        <v>250</v>
      </c>
      <c r="I47" s="6">
        <v>-421.54000000000087</v>
      </c>
      <c r="J47" s="6">
        <v>-4215.4000000000087</v>
      </c>
      <c r="K47" s="5"/>
      <c r="L47" s="6">
        <v>1323.31</v>
      </c>
    </row>
    <row r="48" spans="1:12" x14ac:dyDescent="0.2">
      <c r="A48" s="5">
        <v>23653</v>
      </c>
      <c r="B48" s="6" t="s">
        <v>56</v>
      </c>
      <c r="C48" s="6" t="s">
        <v>57</v>
      </c>
      <c r="D48" s="5">
        <v>24000</v>
      </c>
      <c r="E48" s="6" t="s">
        <v>58</v>
      </c>
      <c r="F48" s="6" t="s">
        <v>49</v>
      </c>
      <c r="G48" s="5">
        <v>30</v>
      </c>
      <c r="H48" s="6">
        <v>100</v>
      </c>
      <c r="I48" s="6">
        <v>-321.41000000000003</v>
      </c>
      <c r="J48" s="6">
        <v>-9642.2999999999993</v>
      </c>
      <c r="K48" s="5"/>
      <c r="L48" s="6">
        <v>1323.31</v>
      </c>
    </row>
    <row r="49" spans="1:12" x14ac:dyDescent="0.2">
      <c r="A49" s="5">
        <v>23653</v>
      </c>
      <c r="B49" s="6" t="s">
        <v>56</v>
      </c>
      <c r="C49" s="6" t="s">
        <v>57</v>
      </c>
      <c r="D49" s="5">
        <v>24000</v>
      </c>
      <c r="E49" s="6" t="s">
        <v>58</v>
      </c>
      <c r="F49" s="6" t="s">
        <v>49</v>
      </c>
      <c r="G49" s="5">
        <v>20</v>
      </c>
      <c r="H49" s="6">
        <v>-100</v>
      </c>
      <c r="I49" s="6">
        <v>-208.88999999999942</v>
      </c>
      <c r="J49" s="6">
        <v>-4177.7999999999884</v>
      </c>
      <c r="K49" s="5"/>
      <c r="L49" s="6">
        <v>1323.31</v>
      </c>
    </row>
    <row r="50" spans="1:12" x14ac:dyDescent="0.2">
      <c r="A50" s="5">
        <v>23655</v>
      </c>
      <c r="B50" s="6" t="s">
        <v>59</v>
      </c>
      <c r="C50" s="6" t="s">
        <v>60</v>
      </c>
      <c r="D50" s="5">
        <v>24000</v>
      </c>
      <c r="E50" s="6" t="s">
        <v>58</v>
      </c>
      <c r="F50" s="6" t="s">
        <v>49</v>
      </c>
      <c r="G50" s="18">
        <v>10</v>
      </c>
      <c r="H50" s="6">
        <v>200</v>
      </c>
      <c r="I50" s="6">
        <v>-634.3700000000008</v>
      </c>
      <c r="J50" s="6">
        <v>-6343.700000000008</v>
      </c>
      <c r="K50" s="5"/>
      <c r="L50" s="6">
        <v>929.18999999999949</v>
      </c>
    </row>
    <row r="51" spans="1:12" x14ac:dyDescent="0.2">
      <c r="A51" s="5">
        <v>23655</v>
      </c>
      <c r="B51" s="6" t="s">
        <v>59</v>
      </c>
      <c r="C51" s="6" t="s">
        <v>60</v>
      </c>
      <c r="D51" s="5">
        <v>24000</v>
      </c>
      <c r="E51" s="6" t="s">
        <v>58</v>
      </c>
      <c r="F51" s="6" t="s">
        <v>49</v>
      </c>
      <c r="G51" s="18">
        <v>15</v>
      </c>
      <c r="H51" s="6">
        <v>100</v>
      </c>
      <c r="I51" s="6">
        <v>-390.18</v>
      </c>
      <c r="J51" s="6">
        <v>-5852.7</v>
      </c>
      <c r="K51" s="5"/>
      <c r="L51" s="6">
        <v>929.18999999999949</v>
      </c>
    </row>
    <row r="52" spans="1:12" x14ac:dyDescent="0.2">
      <c r="A52" s="5">
        <v>23655</v>
      </c>
      <c r="B52" s="6" t="s">
        <v>59</v>
      </c>
      <c r="C52" s="6" t="s">
        <v>60</v>
      </c>
      <c r="D52" s="5">
        <v>24000</v>
      </c>
      <c r="E52" s="6" t="s">
        <v>58</v>
      </c>
      <c r="F52" s="6" t="s">
        <v>49</v>
      </c>
      <c r="G52" s="18">
        <v>8</v>
      </c>
      <c r="H52" s="6">
        <v>-100</v>
      </c>
      <c r="I52" s="6">
        <v>-100</v>
      </c>
      <c r="J52" s="6">
        <v>-800</v>
      </c>
      <c r="K52" s="5"/>
      <c r="L52" s="6">
        <v>929.18999999999949</v>
      </c>
    </row>
    <row r="53" spans="1:12" x14ac:dyDescent="0.2">
      <c r="A53" s="5">
        <v>23744</v>
      </c>
      <c r="B53" s="6" t="s">
        <v>18</v>
      </c>
      <c r="C53" s="6" t="s">
        <v>19</v>
      </c>
      <c r="D53" s="5">
        <v>23514</v>
      </c>
      <c r="E53" s="6" t="s">
        <v>77</v>
      </c>
      <c r="F53" s="6" t="s">
        <v>15</v>
      </c>
      <c r="G53" s="5">
        <v>15</v>
      </c>
      <c r="H53" s="6">
        <v>450</v>
      </c>
      <c r="I53" s="6">
        <v>447.44</v>
      </c>
      <c r="J53" s="6">
        <v>6711.6</v>
      </c>
      <c r="K53" s="5"/>
      <c r="L53" s="6">
        <v>1474.09</v>
      </c>
    </row>
    <row r="54" spans="1:12" x14ac:dyDescent="0.2">
      <c r="A54" s="5">
        <v>23744</v>
      </c>
      <c r="B54" s="6" t="s">
        <v>18</v>
      </c>
      <c r="C54" s="6" t="s">
        <v>19</v>
      </c>
      <c r="D54" s="5">
        <v>23543</v>
      </c>
      <c r="E54" s="6" t="s">
        <v>11</v>
      </c>
      <c r="F54" s="6" t="s">
        <v>12</v>
      </c>
      <c r="G54" s="18">
        <v>10</v>
      </c>
      <c r="H54" s="6">
        <v>350</v>
      </c>
      <c r="I54" s="6">
        <v>166</v>
      </c>
      <c r="J54" s="6">
        <v>1660</v>
      </c>
      <c r="K54" s="5"/>
      <c r="L54" s="6">
        <v>1075.9000000000001</v>
      </c>
    </row>
    <row r="55" spans="1:12" x14ac:dyDescent="0.2">
      <c r="A55" s="5">
        <v>23744</v>
      </c>
      <c r="B55" s="6" t="s">
        <v>18</v>
      </c>
      <c r="C55" s="6" t="s">
        <v>19</v>
      </c>
      <c r="D55" s="5">
        <v>23543</v>
      </c>
      <c r="E55" s="6" t="s">
        <v>11</v>
      </c>
      <c r="F55" s="6" t="s">
        <v>12</v>
      </c>
      <c r="G55" s="5">
        <v>15</v>
      </c>
      <c r="H55" s="6">
        <v>450</v>
      </c>
      <c r="I55" s="6">
        <v>219.33</v>
      </c>
      <c r="J55" s="6">
        <v>3289.95</v>
      </c>
      <c r="K55" s="5"/>
      <c r="L55" s="6">
        <v>1075.9000000000001</v>
      </c>
    </row>
    <row r="56" spans="1:12" x14ac:dyDescent="0.2">
      <c r="A56" s="5">
        <v>23744</v>
      </c>
      <c r="B56" s="6" t="s">
        <v>18</v>
      </c>
      <c r="C56" s="6" t="s">
        <v>19</v>
      </c>
      <c r="D56" s="5">
        <v>23543</v>
      </c>
      <c r="E56" s="6" t="s">
        <v>11</v>
      </c>
      <c r="F56" s="6" t="s">
        <v>12</v>
      </c>
      <c r="G56" s="18">
        <v>15</v>
      </c>
      <c r="H56" s="6">
        <v>450</v>
      </c>
      <c r="I56" s="6">
        <v>232.25</v>
      </c>
      <c r="J56" s="6">
        <v>3483.75</v>
      </c>
      <c r="K56" s="5"/>
      <c r="L56" s="6">
        <v>1075.9000000000001</v>
      </c>
    </row>
    <row r="57" spans="1:12" x14ac:dyDescent="0.2">
      <c r="A57" s="5">
        <v>23744</v>
      </c>
      <c r="B57" s="6" t="s">
        <v>18</v>
      </c>
      <c r="C57" s="6" t="s">
        <v>19</v>
      </c>
      <c r="D57" s="5">
        <v>23646</v>
      </c>
      <c r="E57" s="6" t="s">
        <v>36</v>
      </c>
      <c r="F57" s="6" t="s">
        <v>12</v>
      </c>
      <c r="G57" s="5">
        <v>10</v>
      </c>
      <c r="H57" s="6">
        <v>350</v>
      </c>
      <c r="I57" s="6">
        <v>319.49</v>
      </c>
      <c r="J57" s="6">
        <v>3194.9</v>
      </c>
      <c r="K57" s="5"/>
      <c r="L57" s="6">
        <v>1410.72</v>
      </c>
    </row>
    <row r="58" spans="1:12" x14ac:dyDescent="0.2">
      <c r="A58" s="5">
        <v>23744</v>
      </c>
      <c r="B58" s="6" t="s">
        <v>18</v>
      </c>
      <c r="C58" s="6" t="s">
        <v>19</v>
      </c>
      <c r="D58" s="5">
        <v>23646</v>
      </c>
      <c r="E58" s="6" t="s">
        <v>36</v>
      </c>
      <c r="F58" s="6" t="s">
        <v>12</v>
      </c>
      <c r="G58" s="5">
        <v>15</v>
      </c>
      <c r="H58" s="6">
        <v>450</v>
      </c>
      <c r="I58" s="6">
        <v>424.75</v>
      </c>
      <c r="J58" s="6">
        <v>6371.25</v>
      </c>
      <c r="K58" s="5"/>
      <c r="L58" s="6">
        <v>1410.72</v>
      </c>
    </row>
    <row r="59" spans="1:12" x14ac:dyDescent="0.2">
      <c r="A59" s="5">
        <v>23744</v>
      </c>
      <c r="B59" s="6" t="s">
        <v>18</v>
      </c>
      <c r="C59" s="6" t="s">
        <v>19</v>
      </c>
      <c r="D59" s="5">
        <v>23768</v>
      </c>
      <c r="E59" s="6" t="s">
        <v>78</v>
      </c>
      <c r="F59" s="6" t="s">
        <v>19</v>
      </c>
      <c r="G59" s="18">
        <v>15</v>
      </c>
      <c r="H59" s="6">
        <v>450</v>
      </c>
      <c r="I59" s="6">
        <v>448.09</v>
      </c>
      <c r="J59" s="6">
        <v>6721.35</v>
      </c>
      <c r="K59" s="5"/>
      <c r="L59" s="6">
        <v>1479.23</v>
      </c>
    </row>
    <row r="60" spans="1:12" x14ac:dyDescent="0.2">
      <c r="A60" s="5">
        <v>23744</v>
      </c>
      <c r="B60" s="6" t="s">
        <v>18</v>
      </c>
      <c r="C60" s="6" t="s">
        <v>19</v>
      </c>
      <c r="D60" s="5">
        <v>24024</v>
      </c>
      <c r="E60" s="6" t="s">
        <v>34</v>
      </c>
      <c r="F60" s="6" t="s">
        <v>15</v>
      </c>
      <c r="G60" s="18">
        <v>10</v>
      </c>
      <c r="H60" s="6">
        <v>300</v>
      </c>
      <c r="I60" s="6">
        <v>213.75</v>
      </c>
      <c r="J60" s="6">
        <v>2137.5</v>
      </c>
      <c r="K60" s="5"/>
      <c r="L60" s="6">
        <v>1170.19</v>
      </c>
    </row>
    <row r="61" spans="1:12" x14ac:dyDescent="0.2">
      <c r="A61" s="5">
        <v>23744</v>
      </c>
      <c r="B61" s="6" t="s">
        <v>18</v>
      </c>
      <c r="C61" s="6" t="s">
        <v>19</v>
      </c>
      <c r="D61" s="5">
        <v>24024</v>
      </c>
      <c r="E61" s="6" t="s">
        <v>34</v>
      </c>
      <c r="F61" s="6" t="s">
        <v>15</v>
      </c>
      <c r="G61" s="18">
        <v>15</v>
      </c>
      <c r="H61" s="6">
        <v>300</v>
      </c>
      <c r="I61" s="6">
        <v>280.27</v>
      </c>
      <c r="J61" s="6">
        <v>4204.05</v>
      </c>
      <c r="K61" s="5"/>
      <c r="L61" s="6">
        <v>1170.19</v>
      </c>
    </row>
    <row r="62" spans="1:12" x14ac:dyDescent="0.2">
      <c r="A62" s="5">
        <v>23744</v>
      </c>
      <c r="B62" s="6" t="s">
        <v>18</v>
      </c>
      <c r="C62" s="6" t="s">
        <v>19</v>
      </c>
      <c r="D62" s="5">
        <v>24024</v>
      </c>
      <c r="E62" s="6" t="s">
        <v>34</v>
      </c>
      <c r="F62" s="6" t="s">
        <v>15</v>
      </c>
      <c r="G62" s="18">
        <v>15</v>
      </c>
      <c r="H62" s="6">
        <v>300</v>
      </c>
      <c r="I62" s="6">
        <v>291.66000000000003</v>
      </c>
      <c r="J62" s="6">
        <v>4374.8999999999996</v>
      </c>
      <c r="K62" s="5"/>
      <c r="L62" s="6">
        <v>1170.19</v>
      </c>
    </row>
    <row r="63" spans="1:12" x14ac:dyDescent="0.2">
      <c r="A63" s="5">
        <v>23744</v>
      </c>
      <c r="B63" s="6" t="s">
        <v>18</v>
      </c>
      <c r="C63" s="6" t="s">
        <v>19</v>
      </c>
      <c r="D63" s="5">
        <v>24039</v>
      </c>
      <c r="E63" s="6" t="s">
        <v>23</v>
      </c>
      <c r="F63" s="6" t="s">
        <v>12</v>
      </c>
      <c r="G63" s="18">
        <v>3</v>
      </c>
      <c r="H63" s="6">
        <v>300</v>
      </c>
      <c r="I63" s="6">
        <v>300</v>
      </c>
      <c r="J63" s="6">
        <v>900</v>
      </c>
      <c r="K63" s="5"/>
      <c r="L63" s="6">
        <v>1403.31</v>
      </c>
    </row>
    <row r="64" spans="1:12" x14ac:dyDescent="0.2">
      <c r="A64" s="5">
        <v>23744</v>
      </c>
      <c r="B64" s="6" t="s">
        <v>18</v>
      </c>
      <c r="C64" s="6" t="s">
        <v>19</v>
      </c>
      <c r="D64" s="5">
        <v>24046</v>
      </c>
      <c r="E64" s="6" t="s">
        <v>20</v>
      </c>
      <c r="F64" s="6" t="s">
        <v>12</v>
      </c>
      <c r="G64" s="18">
        <v>7</v>
      </c>
      <c r="H64" s="6">
        <v>200</v>
      </c>
      <c r="I64" s="6">
        <v>143.18</v>
      </c>
      <c r="J64" s="6">
        <v>1002.26</v>
      </c>
      <c r="K64" s="5"/>
      <c r="L64" s="6">
        <v>1009.07</v>
      </c>
    </row>
    <row r="65" spans="1:12" x14ac:dyDescent="0.2">
      <c r="A65" s="5">
        <v>23744</v>
      </c>
      <c r="B65" s="6" t="s">
        <v>18</v>
      </c>
      <c r="C65" s="6" t="s">
        <v>19</v>
      </c>
      <c r="D65" s="5">
        <v>24046</v>
      </c>
      <c r="E65" s="6" t="s">
        <v>20</v>
      </c>
      <c r="F65" s="6" t="s">
        <v>12</v>
      </c>
      <c r="G65" s="5">
        <v>10</v>
      </c>
      <c r="H65" s="6">
        <v>300</v>
      </c>
      <c r="I65" s="6">
        <v>180.45</v>
      </c>
      <c r="J65" s="6">
        <v>1804.5</v>
      </c>
      <c r="K65" s="5"/>
      <c r="L65" s="6">
        <v>1009.07</v>
      </c>
    </row>
    <row r="66" spans="1:12" x14ac:dyDescent="0.2">
      <c r="A66" s="5">
        <v>23744</v>
      </c>
      <c r="B66" s="6" t="s">
        <v>18</v>
      </c>
      <c r="C66" s="6" t="s">
        <v>19</v>
      </c>
      <c r="D66" s="5">
        <v>24046</v>
      </c>
      <c r="E66" s="6" t="s">
        <v>20</v>
      </c>
      <c r="F66" s="6" t="s">
        <v>12</v>
      </c>
      <c r="G66" s="5">
        <v>15</v>
      </c>
      <c r="H66" s="6">
        <v>300</v>
      </c>
      <c r="I66" s="6">
        <v>205.43</v>
      </c>
      <c r="J66" s="6">
        <v>3081.45</v>
      </c>
      <c r="K66" s="5"/>
      <c r="L66" s="6">
        <v>1009.07</v>
      </c>
    </row>
    <row r="67" spans="1:12" x14ac:dyDescent="0.2">
      <c r="A67" s="5">
        <v>23744</v>
      </c>
      <c r="B67" s="6" t="s">
        <v>18</v>
      </c>
      <c r="C67" s="6" t="s">
        <v>19</v>
      </c>
      <c r="D67" s="5">
        <v>24046</v>
      </c>
      <c r="E67" s="6" t="s">
        <v>20</v>
      </c>
      <c r="F67" s="6" t="s">
        <v>12</v>
      </c>
      <c r="G67" s="18">
        <v>15</v>
      </c>
      <c r="H67" s="6">
        <v>300</v>
      </c>
      <c r="I67" s="6">
        <v>216.8</v>
      </c>
      <c r="J67" s="6">
        <v>3252</v>
      </c>
      <c r="K67" s="5"/>
      <c r="L67" s="6">
        <v>1009.07</v>
      </c>
    </row>
    <row r="68" spans="1:12" x14ac:dyDescent="0.2">
      <c r="A68" s="5">
        <v>23744</v>
      </c>
      <c r="B68" s="6" t="s">
        <v>18</v>
      </c>
      <c r="C68" s="6" t="s">
        <v>19</v>
      </c>
      <c r="D68" s="5">
        <v>61752</v>
      </c>
      <c r="E68" s="6" t="s">
        <v>12</v>
      </c>
      <c r="F68" s="6" t="s">
        <v>12</v>
      </c>
      <c r="G68" s="18">
        <v>7</v>
      </c>
      <c r="H68" s="6">
        <v>500</v>
      </c>
      <c r="I68" s="6">
        <v>227.65</v>
      </c>
      <c r="J68" s="6">
        <v>1593.55</v>
      </c>
      <c r="K68" s="5"/>
      <c r="L68" s="6">
        <v>1337.8</v>
      </c>
    </row>
    <row r="69" spans="1:12" x14ac:dyDescent="0.2">
      <c r="A69" s="5">
        <v>23744</v>
      </c>
      <c r="B69" s="6" t="s">
        <v>18</v>
      </c>
      <c r="C69" s="6" t="s">
        <v>19</v>
      </c>
      <c r="D69" s="5">
        <v>61752</v>
      </c>
      <c r="E69" s="6" t="s">
        <v>12</v>
      </c>
      <c r="F69" s="6" t="s">
        <v>12</v>
      </c>
      <c r="G69" s="18">
        <v>10</v>
      </c>
      <c r="H69" s="6">
        <v>300</v>
      </c>
      <c r="I69" s="6">
        <v>299.49</v>
      </c>
      <c r="J69" s="6">
        <v>2994.9</v>
      </c>
      <c r="K69" s="5"/>
      <c r="L69" s="6">
        <v>1337.8</v>
      </c>
    </row>
    <row r="70" spans="1:12" x14ac:dyDescent="0.2">
      <c r="A70" s="5">
        <v>23777</v>
      </c>
      <c r="B70" s="6" t="s">
        <v>79</v>
      </c>
      <c r="C70" s="6" t="s">
        <v>22</v>
      </c>
      <c r="D70" s="5">
        <v>23543</v>
      </c>
      <c r="E70" s="6" t="s">
        <v>11</v>
      </c>
      <c r="F70" s="6" t="s">
        <v>12</v>
      </c>
      <c r="G70" s="18">
        <v>15</v>
      </c>
      <c r="H70" s="6">
        <v>407</v>
      </c>
      <c r="I70" s="6">
        <v>360.61</v>
      </c>
      <c r="J70" s="6">
        <v>5409.15</v>
      </c>
      <c r="K70" s="5"/>
      <c r="L70" s="6">
        <v>965.19</v>
      </c>
    </row>
    <row r="71" spans="1:12" x14ac:dyDescent="0.2">
      <c r="A71" s="5">
        <v>23777</v>
      </c>
      <c r="B71" s="6" t="s">
        <v>79</v>
      </c>
      <c r="C71" s="6" t="s">
        <v>22</v>
      </c>
      <c r="D71" s="5">
        <v>23543</v>
      </c>
      <c r="E71" s="6" t="s">
        <v>11</v>
      </c>
      <c r="F71" s="6" t="s">
        <v>12</v>
      </c>
      <c r="G71" s="5">
        <v>15</v>
      </c>
      <c r="H71" s="6">
        <v>407</v>
      </c>
      <c r="I71" s="6">
        <v>376.15</v>
      </c>
      <c r="J71" s="6">
        <v>5642.25</v>
      </c>
      <c r="K71" s="5"/>
      <c r="L71" s="6">
        <v>965.19</v>
      </c>
    </row>
    <row r="72" spans="1:12" x14ac:dyDescent="0.2">
      <c r="A72" s="5">
        <v>23778</v>
      </c>
      <c r="B72" s="6" t="s">
        <v>21</v>
      </c>
      <c r="C72" s="6" t="s">
        <v>22</v>
      </c>
      <c r="D72" s="5">
        <v>24010</v>
      </c>
      <c r="E72" s="6" t="s">
        <v>61</v>
      </c>
      <c r="F72" s="6" t="s">
        <v>12</v>
      </c>
      <c r="G72" s="18">
        <v>10</v>
      </c>
      <c r="H72" s="6">
        <v>459</v>
      </c>
      <c r="I72" s="6">
        <v>376.69</v>
      </c>
      <c r="J72" s="6">
        <v>3766.9</v>
      </c>
      <c r="K72" s="5"/>
      <c r="L72" s="6">
        <v>1082.73</v>
      </c>
    </row>
    <row r="73" spans="1:12" x14ac:dyDescent="0.2">
      <c r="A73" s="5">
        <v>23778</v>
      </c>
      <c r="B73" s="6" t="s">
        <v>21</v>
      </c>
      <c r="C73" s="6" t="s">
        <v>22</v>
      </c>
      <c r="D73" s="5">
        <v>24010</v>
      </c>
      <c r="E73" s="6" t="s">
        <v>61</v>
      </c>
      <c r="F73" s="6" t="s">
        <v>12</v>
      </c>
      <c r="G73" s="18">
        <v>15</v>
      </c>
      <c r="H73" s="6">
        <v>459</v>
      </c>
      <c r="I73" s="6">
        <v>427.32</v>
      </c>
      <c r="J73" s="6">
        <v>6409.8</v>
      </c>
      <c r="K73" s="5"/>
      <c r="L73" s="6">
        <v>1082.73</v>
      </c>
    </row>
    <row r="74" spans="1:12" x14ac:dyDescent="0.2">
      <c r="A74" s="5">
        <v>23778</v>
      </c>
      <c r="B74" s="6" t="s">
        <v>21</v>
      </c>
      <c r="C74" s="6" t="s">
        <v>22</v>
      </c>
      <c r="D74" s="5">
        <v>24010</v>
      </c>
      <c r="E74" s="6" t="s">
        <v>61</v>
      </c>
      <c r="F74" s="6" t="s">
        <v>12</v>
      </c>
      <c r="G74" s="18">
        <v>15</v>
      </c>
      <c r="H74" s="6">
        <v>459</v>
      </c>
      <c r="I74" s="6">
        <v>446.46</v>
      </c>
      <c r="J74" s="6">
        <v>6696.9</v>
      </c>
      <c r="K74" s="5"/>
      <c r="L74" s="6">
        <v>1082.73</v>
      </c>
    </row>
    <row r="75" spans="1:12" x14ac:dyDescent="0.2">
      <c r="A75" s="5">
        <v>23778</v>
      </c>
      <c r="B75" s="6" t="s">
        <v>21</v>
      </c>
      <c r="C75" s="6" t="s">
        <v>22</v>
      </c>
      <c r="D75" s="5">
        <v>24039</v>
      </c>
      <c r="E75" s="6" t="s">
        <v>23</v>
      </c>
      <c r="F75" s="6" t="s">
        <v>12</v>
      </c>
      <c r="G75" s="18">
        <v>7</v>
      </c>
      <c r="H75" s="6">
        <v>500</v>
      </c>
      <c r="I75" s="6">
        <v>327.98</v>
      </c>
      <c r="J75" s="6">
        <v>2295.86</v>
      </c>
      <c r="K75" s="5"/>
      <c r="L75" s="6">
        <v>1206.75</v>
      </c>
    </row>
    <row r="76" spans="1:12" x14ac:dyDescent="0.2">
      <c r="A76" s="5">
        <v>23778</v>
      </c>
      <c r="B76" s="6" t="s">
        <v>21</v>
      </c>
      <c r="C76" s="6" t="s">
        <v>22</v>
      </c>
      <c r="D76" s="5">
        <v>24039</v>
      </c>
      <c r="E76" s="6" t="s">
        <v>23</v>
      </c>
      <c r="F76" s="6" t="s">
        <v>12</v>
      </c>
      <c r="G76" s="18">
        <v>10</v>
      </c>
      <c r="H76" s="6">
        <v>458</v>
      </c>
      <c r="I76" s="6">
        <v>430.03</v>
      </c>
      <c r="J76" s="6">
        <v>4300.3</v>
      </c>
      <c r="K76" s="5"/>
      <c r="L76" s="6">
        <v>1206.75</v>
      </c>
    </row>
    <row r="77" spans="1:12" x14ac:dyDescent="0.2">
      <c r="A77" s="5">
        <v>23778</v>
      </c>
      <c r="B77" s="6" t="s">
        <v>21</v>
      </c>
      <c r="C77" s="6" t="s">
        <v>22</v>
      </c>
      <c r="D77" s="5">
        <v>61846</v>
      </c>
      <c r="E77" s="6" t="s">
        <v>66</v>
      </c>
      <c r="F77" s="6" t="s">
        <v>66</v>
      </c>
      <c r="G77" s="18">
        <v>15</v>
      </c>
      <c r="H77" s="6">
        <v>408</v>
      </c>
      <c r="I77" s="6">
        <v>350.79</v>
      </c>
      <c r="J77" s="6">
        <v>5261.85</v>
      </c>
      <c r="K77" s="5"/>
      <c r="L77" s="6">
        <v>925.75</v>
      </c>
    </row>
    <row r="78" spans="1:12" x14ac:dyDescent="0.2">
      <c r="A78" s="5">
        <v>23778</v>
      </c>
      <c r="B78" s="6" t="s">
        <v>21</v>
      </c>
      <c r="C78" s="6" t="s">
        <v>22</v>
      </c>
      <c r="D78" s="5">
        <v>61846</v>
      </c>
      <c r="E78" s="6" t="s">
        <v>66</v>
      </c>
      <c r="F78" s="6" t="s">
        <v>66</v>
      </c>
      <c r="G78" s="5">
        <v>15</v>
      </c>
      <c r="H78" s="6">
        <v>408</v>
      </c>
      <c r="I78" s="6">
        <v>364.59</v>
      </c>
      <c r="J78" s="6">
        <v>5468.85</v>
      </c>
      <c r="K78" s="5"/>
      <c r="L78" s="6">
        <v>925.75</v>
      </c>
    </row>
    <row r="79" spans="1:12" x14ac:dyDescent="0.2">
      <c r="A79" s="5">
        <v>23779</v>
      </c>
      <c r="B79" s="6" t="s">
        <v>17</v>
      </c>
      <c r="C79" s="6" t="s">
        <v>12</v>
      </c>
      <c r="D79" s="5">
        <v>23901</v>
      </c>
      <c r="E79" s="6" t="s">
        <v>43</v>
      </c>
      <c r="F79" s="6" t="s">
        <v>12</v>
      </c>
      <c r="G79" s="18">
        <v>15</v>
      </c>
      <c r="H79" s="6">
        <v>100</v>
      </c>
      <c r="I79" s="6">
        <v>65.37</v>
      </c>
      <c r="J79" s="6">
        <v>980.55</v>
      </c>
      <c r="K79" s="5"/>
      <c r="L79" s="6">
        <v>354.06</v>
      </c>
    </row>
    <row r="80" spans="1:12" x14ac:dyDescent="0.2">
      <c r="A80" s="5">
        <v>23779</v>
      </c>
      <c r="B80" s="6" t="s">
        <v>17</v>
      </c>
      <c r="C80" s="6" t="s">
        <v>12</v>
      </c>
      <c r="D80" s="5">
        <v>23901</v>
      </c>
      <c r="E80" s="6" t="s">
        <v>43</v>
      </c>
      <c r="F80" s="6" t="s">
        <v>12</v>
      </c>
      <c r="G80" s="18">
        <v>15</v>
      </c>
      <c r="H80" s="6">
        <v>100</v>
      </c>
      <c r="I80" s="6">
        <v>77.61</v>
      </c>
      <c r="J80" s="6">
        <v>1164.1500000000001</v>
      </c>
      <c r="K80" s="5"/>
      <c r="L80" s="6">
        <v>354.06</v>
      </c>
    </row>
    <row r="81" spans="1:12" x14ac:dyDescent="0.2">
      <c r="A81" s="5">
        <v>23792</v>
      </c>
      <c r="B81" s="6" t="s">
        <v>80</v>
      </c>
      <c r="C81" s="6" t="s">
        <v>81</v>
      </c>
      <c r="D81" s="5">
        <v>23781</v>
      </c>
      <c r="E81" s="6" t="s">
        <v>82</v>
      </c>
      <c r="F81" s="6" t="s">
        <v>12</v>
      </c>
      <c r="G81" s="5">
        <v>15</v>
      </c>
      <c r="H81" s="6">
        <v>807</v>
      </c>
      <c r="I81" s="6">
        <v>794.69</v>
      </c>
      <c r="J81" s="6">
        <v>11920.35</v>
      </c>
      <c r="K81" s="5"/>
      <c r="L81" s="6">
        <v>1915.9</v>
      </c>
    </row>
    <row r="82" spans="1:12" x14ac:dyDescent="0.2">
      <c r="A82" s="5">
        <v>23800</v>
      </c>
      <c r="B82" s="6" t="s">
        <v>62</v>
      </c>
      <c r="C82" s="6" t="s">
        <v>19</v>
      </c>
      <c r="D82" s="5">
        <v>23561</v>
      </c>
      <c r="E82" s="6" t="s">
        <v>63</v>
      </c>
      <c r="F82" s="6" t="s">
        <v>12</v>
      </c>
      <c r="G82" s="5">
        <v>10</v>
      </c>
      <c r="H82" s="6">
        <v>250</v>
      </c>
      <c r="I82" s="6">
        <v>237.34</v>
      </c>
      <c r="J82" s="6">
        <v>2373.4</v>
      </c>
      <c r="K82" s="5"/>
      <c r="L82" s="6">
        <v>1289.93</v>
      </c>
    </row>
    <row r="83" spans="1:12" x14ac:dyDescent="0.2">
      <c r="A83" s="5">
        <v>23800</v>
      </c>
      <c r="B83" s="6" t="s">
        <v>62</v>
      </c>
      <c r="C83" s="6" t="s">
        <v>19</v>
      </c>
      <c r="D83" s="5">
        <v>23561</v>
      </c>
      <c r="E83" s="6" t="s">
        <v>63</v>
      </c>
      <c r="F83" s="6" t="s">
        <v>12</v>
      </c>
      <c r="G83" s="18">
        <v>15</v>
      </c>
      <c r="H83" s="6">
        <v>380</v>
      </c>
      <c r="I83" s="6">
        <v>343.39</v>
      </c>
      <c r="J83" s="6">
        <v>5150.8500000000004</v>
      </c>
      <c r="K83" s="5"/>
      <c r="L83" s="6">
        <v>1289.93</v>
      </c>
    </row>
    <row r="84" spans="1:12" x14ac:dyDescent="0.2">
      <c r="A84" s="5">
        <v>23803</v>
      </c>
      <c r="B84" s="6" t="s">
        <v>83</v>
      </c>
      <c r="C84" s="6" t="s">
        <v>22</v>
      </c>
      <c r="D84" s="5">
        <v>24024</v>
      </c>
      <c r="E84" s="6" t="s">
        <v>34</v>
      </c>
      <c r="F84" s="6" t="s">
        <v>15</v>
      </c>
      <c r="G84" s="5">
        <v>15</v>
      </c>
      <c r="H84" s="6">
        <v>550</v>
      </c>
      <c r="I84" s="6">
        <v>536.84</v>
      </c>
      <c r="J84" s="6">
        <v>8052.6</v>
      </c>
      <c r="K84" s="5"/>
      <c r="L84" s="6">
        <v>1308.92</v>
      </c>
    </row>
    <row r="85" spans="1:12" x14ac:dyDescent="0.2">
      <c r="A85" s="5">
        <v>23856</v>
      </c>
      <c r="B85" s="6" t="s">
        <v>24</v>
      </c>
      <c r="C85" s="6" t="s">
        <v>19</v>
      </c>
      <c r="D85" s="5">
        <v>23791</v>
      </c>
      <c r="E85" s="6" t="s">
        <v>25</v>
      </c>
      <c r="F85" s="6" t="s">
        <v>12</v>
      </c>
      <c r="G85" s="5">
        <v>7</v>
      </c>
      <c r="H85" s="6">
        <v>200</v>
      </c>
      <c r="I85" s="6">
        <v>18.53</v>
      </c>
      <c r="J85" s="6">
        <v>129.71</v>
      </c>
      <c r="K85" s="5"/>
      <c r="L85" s="6">
        <v>466.56</v>
      </c>
    </row>
    <row r="86" spans="1:12" x14ac:dyDescent="0.2">
      <c r="A86" s="5">
        <v>23856</v>
      </c>
      <c r="B86" s="6" t="s">
        <v>24</v>
      </c>
      <c r="C86" s="6" t="s">
        <v>19</v>
      </c>
      <c r="D86" s="5">
        <v>23903</v>
      </c>
      <c r="E86" s="6" t="s">
        <v>26</v>
      </c>
      <c r="F86" s="6" t="s">
        <v>12</v>
      </c>
      <c r="G86" s="18">
        <v>7</v>
      </c>
      <c r="H86" s="6">
        <v>200</v>
      </c>
      <c r="I86" s="6">
        <v>37.770000000000003</v>
      </c>
      <c r="J86" s="6">
        <v>264.39</v>
      </c>
      <c r="K86" s="5"/>
      <c r="L86" s="6">
        <v>517.46</v>
      </c>
    </row>
    <row r="87" spans="1:12" x14ac:dyDescent="0.2">
      <c r="A87" s="5">
        <v>23857</v>
      </c>
      <c r="B87" s="6" t="s">
        <v>100</v>
      </c>
      <c r="C87" s="6" t="s">
        <v>22</v>
      </c>
      <c r="D87" s="5">
        <v>23760</v>
      </c>
      <c r="E87" s="6" t="s">
        <v>65</v>
      </c>
      <c r="F87" s="6" t="s">
        <v>12</v>
      </c>
      <c r="G87" s="5">
        <v>15</v>
      </c>
      <c r="H87" s="6">
        <v>455</v>
      </c>
      <c r="I87" s="6">
        <v>448.38</v>
      </c>
      <c r="J87" s="6">
        <v>6725.7</v>
      </c>
      <c r="K87" s="5"/>
      <c r="L87" s="6">
        <v>1143.03</v>
      </c>
    </row>
    <row r="88" spans="1:12" x14ac:dyDescent="0.2">
      <c r="A88" s="5">
        <v>23857</v>
      </c>
      <c r="B88" s="6" t="s">
        <v>100</v>
      </c>
      <c r="C88" s="6" t="s">
        <v>22</v>
      </c>
      <c r="D88" s="5">
        <v>24026</v>
      </c>
      <c r="E88" s="6" t="s">
        <v>101</v>
      </c>
      <c r="F88" s="6" t="s">
        <v>12</v>
      </c>
      <c r="G88" s="18">
        <v>4</v>
      </c>
      <c r="H88" s="6">
        <v>482</v>
      </c>
      <c r="I88" s="6">
        <v>482</v>
      </c>
      <c r="J88" s="6">
        <v>1928</v>
      </c>
      <c r="K88" s="5"/>
      <c r="L88" s="6">
        <v>1194.08</v>
      </c>
    </row>
    <row r="89" spans="1:12" x14ac:dyDescent="0.2">
      <c r="A89" s="5">
        <v>23858</v>
      </c>
      <c r="B89" s="6" t="s">
        <v>27</v>
      </c>
      <c r="C89" s="6" t="s">
        <v>28</v>
      </c>
      <c r="D89" s="5">
        <v>24138</v>
      </c>
      <c r="E89" s="6" t="s">
        <v>29</v>
      </c>
      <c r="F89" s="6" t="s">
        <v>30</v>
      </c>
      <c r="G89" s="18">
        <v>2</v>
      </c>
      <c r="H89" s="6">
        <v>1000</v>
      </c>
      <c r="I89" s="6">
        <v>1000</v>
      </c>
      <c r="J89" s="6">
        <v>2000</v>
      </c>
      <c r="K89" s="5"/>
      <c r="L89" s="6">
        <v>7146.83</v>
      </c>
    </row>
    <row r="90" spans="1:12" x14ac:dyDescent="0.2">
      <c r="A90" s="5">
        <v>23858</v>
      </c>
      <c r="B90" s="6" t="s">
        <v>27</v>
      </c>
      <c r="C90" s="6" t="s">
        <v>28</v>
      </c>
      <c r="D90" s="5">
        <v>61845</v>
      </c>
      <c r="E90" s="6" t="s">
        <v>64</v>
      </c>
      <c r="F90" s="6" t="s">
        <v>64</v>
      </c>
      <c r="G90" s="18">
        <v>10</v>
      </c>
      <c r="H90" s="6">
        <v>-500</v>
      </c>
      <c r="I90" s="6">
        <v>-790.3700000000008</v>
      </c>
      <c r="J90" s="6">
        <v>-7903.700000000008</v>
      </c>
      <c r="K90" s="5"/>
      <c r="L90" s="6">
        <v>252.79000000000087</v>
      </c>
    </row>
    <row r="91" spans="1:12" x14ac:dyDescent="0.2">
      <c r="A91" s="5">
        <v>23914</v>
      </c>
      <c r="B91" s="6" t="s">
        <v>31</v>
      </c>
      <c r="C91" s="6" t="s">
        <v>15</v>
      </c>
      <c r="D91" s="5">
        <v>23779</v>
      </c>
      <c r="E91" s="6" t="s">
        <v>17</v>
      </c>
      <c r="F91" s="6" t="s">
        <v>12</v>
      </c>
      <c r="G91" s="18">
        <v>7</v>
      </c>
      <c r="H91" s="6">
        <v>100</v>
      </c>
      <c r="I91" s="6">
        <v>99.94</v>
      </c>
      <c r="J91" s="6">
        <v>699.58</v>
      </c>
      <c r="K91" s="5"/>
      <c r="L91" s="6">
        <v>415.29</v>
      </c>
    </row>
    <row r="92" spans="1:12" x14ac:dyDescent="0.2">
      <c r="A92" s="5">
        <v>23914</v>
      </c>
      <c r="B92" s="6" t="s">
        <v>31</v>
      </c>
      <c r="C92" s="6" t="s">
        <v>15</v>
      </c>
      <c r="D92" s="5">
        <v>24039</v>
      </c>
      <c r="E92" s="6" t="s">
        <v>23</v>
      </c>
      <c r="F92" s="6" t="s">
        <v>12</v>
      </c>
      <c r="G92" s="18">
        <v>7</v>
      </c>
      <c r="H92" s="6">
        <v>100</v>
      </c>
      <c r="I92" s="6">
        <v>99.94</v>
      </c>
      <c r="J92" s="6">
        <v>699.58</v>
      </c>
      <c r="K92" s="5"/>
      <c r="L92" s="6">
        <v>407.46</v>
      </c>
    </row>
    <row r="93" spans="1:12" x14ac:dyDescent="0.2">
      <c r="A93" s="5">
        <v>23990</v>
      </c>
      <c r="B93" s="6" t="s">
        <v>32</v>
      </c>
      <c r="C93" s="6" t="s">
        <v>19</v>
      </c>
      <c r="D93" s="5">
        <v>23560</v>
      </c>
      <c r="E93" s="6" t="s">
        <v>33</v>
      </c>
      <c r="F93" s="6" t="s">
        <v>12</v>
      </c>
      <c r="G93" s="18">
        <v>7</v>
      </c>
      <c r="H93" s="6">
        <v>100</v>
      </c>
      <c r="I93" s="6">
        <v>99.53</v>
      </c>
      <c r="J93" s="6">
        <v>696.71</v>
      </c>
      <c r="K93" s="5"/>
      <c r="L93" s="6">
        <v>664.23</v>
      </c>
    </row>
    <row r="94" spans="1:12" x14ac:dyDescent="0.2">
      <c r="A94" s="5">
        <v>23990</v>
      </c>
      <c r="B94" s="6" t="s">
        <v>32</v>
      </c>
      <c r="C94" s="6" t="s">
        <v>19</v>
      </c>
      <c r="D94" s="5">
        <v>23760</v>
      </c>
      <c r="E94" s="6" t="s">
        <v>65</v>
      </c>
      <c r="F94" s="6" t="s">
        <v>12</v>
      </c>
      <c r="G94" s="18">
        <v>10</v>
      </c>
      <c r="H94" s="6">
        <v>100</v>
      </c>
      <c r="I94" s="6">
        <v>91.16</v>
      </c>
      <c r="J94" s="6">
        <v>911.6</v>
      </c>
      <c r="K94" s="5"/>
      <c r="L94" s="6">
        <v>588.36</v>
      </c>
    </row>
    <row r="95" spans="1:12" x14ac:dyDescent="0.2">
      <c r="A95" s="5">
        <v>23990</v>
      </c>
      <c r="B95" s="6" t="s">
        <v>32</v>
      </c>
      <c r="C95" s="6" t="s">
        <v>19</v>
      </c>
      <c r="D95" s="5">
        <v>23760</v>
      </c>
      <c r="E95" s="6" t="s">
        <v>65</v>
      </c>
      <c r="F95" s="6" t="s">
        <v>12</v>
      </c>
      <c r="G95" s="18">
        <v>15</v>
      </c>
      <c r="H95" s="6">
        <v>198</v>
      </c>
      <c r="I95" s="6">
        <v>192.63</v>
      </c>
      <c r="J95" s="6">
        <v>2889.45</v>
      </c>
      <c r="K95" s="5"/>
      <c r="L95" s="6">
        <v>588.36</v>
      </c>
    </row>
    <row r="96" spans="1:12" x14ac:dyDescent="0.2">
      <c r="A96" s="5">
        <v>23990</v>
      </c>
      <c r="B96" s="6" t="s">
        <v>32</v>
      </c>
      <c r="C96" s="6" t="s">
        <v>19</v>
      </c>
      <c r="D96" s="5">
        <v>23791</v>
      </c>
      <c r="E96" s="6" t="s">
        <v>25</v>
      </c>
      <c r="F96" s="6" t="s">
        <v>12</v>
      </c>
      <c r="G96" s="18">
        <v>7</v>
      </c>
      <c r="H96" s="6">
        <v>100</v>
      </c>
      <c r="I96" s="6">
        <v>80.290000000000006</v>
      </c>
      <c r="J96" s="6">
        <v>562.03</v>
      </c>
      <c r="K96" s="5"/>
      <c r="L96" s="6">
        <v>613.33000000000004</v>
      </c>
    </row>
    <row r="97" spans="1:12" x14ac:dyDescent="0.2">
      <c r="A97" s="5">
        <v>23990</v>
      </c>
      <c r="B97" s="6" t="s">
        <v>32</v>
      </c>
      <c r="C97" s="6" t="s">
        <v>19</v>
      </c>
      <c r="D97" s="5">
        <v>23791</v>
      </c>
      <c r="E97" s="6" t="s">
        <v>25</v>
      </c>
      <c r="F97" s="6" t="s">
        <v>12</v>
      </c>
      <c r="G97" s="5">
        <v>15</v>
      </c>
      <c r="H97" s="6">
        <v>211</v>
      </c>
      <c r="I97" s="6">
        <v>203.64</v>
      </c>
      <c r="J97" s="6">
        <v>3054.6</v>
      </c>
      <c r="K97" s="5"/>
      <c r="L97" s="6">
        <v>613.33000000000004</v>
      </c>
    </row>
    <row r="98" spans="1:12" x14ac:dyDescent="0.2">
      <c r="A98" s="5">
        <v>23990</v>
      </c>
      <c r="B98" s="6" t="s">
        <v>32</v>
      </c>
      <c r="C98" s="6" t="s">
        <v>19</v>
      </c>
      <c r="D98" s="5">
        <v>61846</v>
      </c>
      <c r="E98" s="6" t="s">
        <v>66</v>
      </c>
      <c r="F98" s="6" t="s">
        <v>66</v>
      </c>
      <c r="G98" s="18">
        <v>10</v>
      </c>
      <c r="H98" s="6">
        <v>100</v>
      </c>
      <c r="I98" s="6">
        <v>65.5</v>
      </c>
      <c r="J98" s="6">
        <v>655</v>
      </c>
      <c r="K98" s="5"/>
      <c r="L98" s="6">
        <v>489.22</v>
      </c>
    </row>
    <row r="99" spans="1:12" x14ac:dyDescent="0.2">
      <c r="A99" s="5">
        <v>23990</v>
      </c>
      <c r="B99" s="6" t="s">
        <v>32</v>
      </c>
      <c r="C99" s="6" t="s">
        <v>19</v>
      </c>
      <c r="D99" s="5">
        <v>61846</v>
      </c>
      <c r="E99" s="6" t="s">
        <v>66</v>
      </c>
      <c r="F99" s="6" t="s">
        <v>66</v>
      </c>
      <c r="G99" s="5">
        <v>15</v>
      </c>
      <c r="H99" s="6">
        <v>171</v>
      </c>
      <c r="I99" s="6">
        <v>163.47999999999999</v>
      </c>
      <c r="J99" s="6">
        <v>2452.1999999999998</v>
      </c>
      <c r="K99" s="5"/>
      <c r="L99" s="6">
        <v>489.22</v>
      </c>
    </row>
    <row r="100" spans="1:12" x14ac:dyDescent="0.2">
      <c r="A100" s="5">
        <v>24008</v>
      </c>
      <c r="B100" s="6" t="s">
        <v>72</v>
      </c>
      <c r="C100" s="6" t="s">
        <v>22</v>
      </c>
      <c r="D100" s="5">
        <v>23543</v>
      </c>
      <c r="E100" s="6" t="s">
        <v>11</v>
      </c>
      <c r="F100" s="6" t="s">
        <v>12</v>
      </c>
      <c r="G100" s="18">
        <v>15</v>
      </c>
      <c r="H100" s="6">
        <v>482</v>
      </c>
      <c r="I100" s="6">
        <v>465.1</v>
      </c>
      <c r="J100" s="6">
        <v>6976.5</v>
      </c>
      <c r="K100" s="5"/>
      <c r="L100" s="6">
        <v>1247.05</v>
      </c>
    </row>
    <row r="101" spans="1:12" x14ac:dyDescent="0.2">
      <c r="A101" s="5">
        <v>24014</v>
      </c>
      <c r="B101" s="6" t="s">
        <v>86</v>
      </c>
      <c r="C101" s="6" t="s">
        <v>19</v>
      </c>
      <c r="D101" s="5">
        <v>23791</v>
      </c>
      <c r="E101" s="6" t="s">
        <v>25</v>
      </c>
      <c r="F101" s="6" t="s">
        <v>12</v>
      </c>
      <c r="G101" s="5">
        <v>15</v>
      </c>
      <c r="H101" s="6">
        <v>258</v>
      </c>
      <c r="I101" s="6">
        <v>232.03</v>
      </c>
      <c r="J101" s="6">
        <v>3480.45</v>
      </c>
      <c r="K101" s="5"/>
      <c r="L101" s="6">
        <v>657.14</v>
      </c>
    </row>
    <row r="102" spans="1:12" x14ac:dyDescent="0.2">
      <c r="A102" s="5">
        <v>24014</v>
      </c>
      <c r="B102" s="6" t="s">
        <v>86</v>
      </c>
      <c r="C102" s="6" t="s">
        <v>19</v>
      </c>
      <c r="D102" s="5">
        <v>24024</v>
      </c>
      <c r="E102" s="6" t="s">
        <v>34</v>
      </c>
      <c r="F102" s="6" t="s">
        <v>15</v>
      </c>
      <c r="G102" s="18">
        <v>15</v>
      </c>
      <c r="H102" s="6">
        <v>215</v>
      </c>
      <c r="I102" s="6">
        <v>214.99</v>
      </c>
      <c r="J102" s="6">
        <v>3224.85</v>
      </c>
      <c r="K102" s="5"/>
      <c r="L102" s="6">
        <v>580.91</v>
      </c>
    </row>
    <row r="103" spans="1:12" x14ac:dyDescent="0.2">
      <c r="A103" s="5">
        <v>24017</v>
      </c>
      <c r="B103" s="6" t="s">
        <v>67</v>
      </c>
      <c r="C103" s="6" t="s">
        <v>19</v>
      </c>
      <c r="D103" s="5">
        <v>23760</v>
      </c>
      <c r="E103" s="6" t="s">
        <v>65</v>
      </c>
      <c r="F103" s="6" t="s">
        <v>12</v>
      </c>
      <c r="G103" s="18">
        <v>10</v>
      </c>
      <c r="H103" s="6">
        <v>50</v>
      </c>
      <c r="I103" s="6">
        <v>42.689999999999941</v>
      </c>
      <c r="J103" s="6">
        <v>426.89999999999941</v>
      </c>
      <c r="K103" s="5"/>
      <c r="L103" s="6">
        <v>478.11</v>
      </c>
    </row>
    <row r="104" spans="1:12" x14ac:dyDescent="0.2">
      <c r="A104" s="5">
        <v>24017</v>
      </c>
      <c r="B104" s="6" t="s">
        <v>67</v>
      </c>
      <c r="C104" s="6" t="s">
        <v>19</v>
      </c>
      <c r="D104" s="5">
        <v>23760</v>
      </c>
      <c r="E104" s="6" t="s">
        <v>65</v>
      </c>
      <c r="F104" s="6" t="s">
        <v>12</v>
      </c>
      <c r="G104" s="18">
        <v>15</v>
      </c>
      <c r="H104" s="6">
        <v>198</v>
      </c>
      <c r="I104" s="6">
        <v>163.19</v>
      </c>
      <c r="J104" s="6">
        <v>2447.85</v>
      </c>
      <c r="K104" s="5"/>
      <c r="L104" s="6">
        <v>478.11</v>
      </c>
    </row>
    <row r="105" spans="1:12" x14ac:dyDescent="0.2">
      <c r="A105" s="5">
        <v>24024</v>
      </c>
      <c r="B105" s="6" t="s">
        <v>34</v>
      </c>
      <c r="C105" s="6" t="s">
        <v>15</v>
      </c>
      <c r="D105" s="5">
        <v>23811</v>
      </c>
      <c r="E105" s="6" t="s">
        <v>13</v>
      </c>
      <c r="F105" s="6" t="s">
        <v>12</v>
      </c>
      <c r="G105" s="5">
        <v>7</v>
      </c>
      <c r="H105" s="6">
        <v>100</v>
      </c>
      <c r="I105" s="6">
        <v>33.909999999999997</v>
      </c>
      <c r="J105" s="6">
        <v>237.37</v>
      </c>
      <c r="K105" s="5"/>
      <c r="L105" s="6">
        <v>373.75</v>
      </c>
    </row>
    <row r="106" spans="1:12" x14ac:dyDescent="0.2">
      <c r="A106" s="5">
        <v>24024</v>
      </c>
      <c r="B106" s="6" t="s">
        <v>34</v>
      </c>
      <c r="C106" s="6" t="s">
        <v>15</v>
      </c>
      <c r="D106" s="5">
        <v>23811</v>
      </c>
      <c r="E106" s="6" t="s">
        <v>13</v>
      </c>
      <c r="F106" s="6" t="s">
        <v>12</v>
      </c>
      <c r="G106" s="5">
        <v>15</v>
      </c>
      <c r="H106" s="6">
        <v>61</v>
      </c>
      <c r="I106" s="6">
        <v>60.900000000000091</v>
      </c>
      <c r="J106" s="6">
        <v>913.50000000000136</v>
      </c>
      <c r="K106" s="5"/>
      <c r="L106" s="6">
        <v>373.75</v>
      </c>
    </row>
    <row r="107" spans="1:12" x14ac:dyDescent="0.2">
      <c r="A107" s="5">
        <v>24024</v>
      </c>
      <c r="B107" s="6" t="s">
        <v>34</v>
      </c>
      <c r="C107" s="6" t="s">
        <v>15</v>
      </c>
      <c r="D107" s="5">
        <v>23811</v>
      </c>
      <c r="E107" s="6" t="s">
        <v>13</v>
      </c>
      <c r="F107" s="6" t="s">
        <v>12</v>
      </c>
      <c r="G107" s="5">
        <v>15</v>
      </c>
      <c r="H107" s="6">
        <v>82</v>
      </c>
      <c r="I107" s="6">
        <v>67.23</v>
      </c>
      <c r="J107" s="6">
        <v>1008.45</v>
      </c>
      <c r="K107" s="5"/>
      <c r="L107" s="6">
        <v>373.75</v>
      </c>
    </row>
    <row r="108" spans="1:12" x14ac:dyDescent="0.2">
      <c r="A108" s="5">
        <v>24039</v>
      </c>
      <c r="B108" s="6" t="s">
        <v>23</v>
      </c>
      <c r="C108" s="6" t="s">
        <v>12</v>
      </c>
      <c r="D108" s="5">
        <v>23901</v>
      </c>
      <c r="E108" s="6" t="s">
        <v>43</v>
      </c>
      <c r="F108" s="6" t="s">
        <v>12</v>
      </c>
      <c r="G108" s="18">
        <v>9</v>
      </c>
      <c r="H108" s="6">
        <v>50</v>
      </c>
      <c r="I108" s="6">
        <v>50</v>
      </c>
      <c r="J108" s="6">
        <v>450</v>
      </c>
      <c r="K108" s="5"/>
      <c r="L108" s="6">
        <v>361.89</v>
      </c>
    </row>
    <row r="109" spans="1:12" x14ac:dyDescent="0.2">
      <c r="A109" s="5">
        <v>24039</v>
      </c>
      <c r="B109" s="6" t="s">
        <v>23</v>
      </c>
      <c r="C109" s="6" t="s">
        <v>12</v>
      </c>
      <c r="D109" s="5">
        <v>23901</v>
      </c>
      <c r="E109" s="6" t="s">
        <v>43</v>
      </c>
      <c r="F109" s="6" t="s">
        <v>12</v>
      </c>
      <c r="G109" s="18">
        <v>15</v>
      </c>
      <c r="H109" s="6">
        <v>131</v>
      </c>
      <c r="I109" s="6">
        <v>65.37</v>
      </c>
      <c r="J109" s="6">
        <v>980.55</v>
      </c>
      <c r="K109" s="5"/>
      <c r="L109" s="6">
        <v>361.89</v>
      </c>
    </row>
    <row r="110" spans="1:12" x14ac:dyDescent="0.2">
      <c r="A110" s="5">
        <v>24039</v>
      </c>
      <c r="B110" s="6" t="s">
        <v>23</v>
      </c>
      <c r="C110" s="6" t="s">
        <v>12</v>
      </c>
      <c r="D110" s="5">
        <v>23901</v>
      </c>
      <c r="E110" s="6" t="s">
        <v>43</v>
      </c>
      <c r="F110" s="6" t="s">
        <v>12</v>
      </c>
      <c r="G110" s="5">
        <v>15</v>
      </c>
      <c r="H110" s="6">
        <v>86</v>
      </c>
      <c r="I110" s="6">
        <v>77.61</v>
      </c>
      <c r="J110" s="6">
        <v>1164.1500000000001</v>
      </c>
      <c r="K110" s="5"/>
      <c r="L110" s="6">
        <v>361.89</v>
      </c>
    </row>
    <row r="111" spans="1:12" x14ac:dyDescent="0.2">
      <c r="A111" s="5">
        <v>24043</v>
      </c>
      <c r="B111" s="6" t="s">
        <v>84</v>
      </c>
      <c r="C111" s="6" t="s">
        <v>19</v>
      </c>
      <c r="D111" s="5">
        <v>23895</v>
      </c>
      <c r="E111" s="6" t="s">
        <v>85</v>
      </c>
      <c r="F111" s="6" t="s">
        <v>12</v>
      </c>
      <c r="G111" s="18">
        <v>8</v>
      </c>
      <c r="H111" s="6">
        <v>281</v>
      </c>
      <c r="I111" s="6">
        <v>281</v>
      </c>
      <c r="J111" s="6">
        <v>2248</v>
      </c>
      <c r="K111" s="5"/>
      <c r="L111" s="6">
        <v>779.37</v>
      </c>
    </row>
    <row r="112" spans="1:12" x14ac:dyDescent="0.2">
      <c r="A112" s="5">
        <v>24044</v>
      </c>
      <c r="B112" s="6" t="s">
        <v>35</v>
      </c>
      <c r="C112" s="6" t="s">
        <v>22</v>
      </c>
      <c r="D112" s="5">
        <v>23811</v>
      </c>
      <c r="E112" s="6" t="s">
        <v>13</v>
      </c>
      <c r="F112" s="6" t="s">
        <v>12</v>
      </c>
      <c r="G112" s="18">
        <v>4</v>
      </c>
      <c r="H112" s="6">
        <v>500</v>
      </c>
      <c r="I112" s="6">
        <v>500</v>
      </c>
      <c r="J112" s="6">
        <v>2000</v>
      </c>
      <c r="K112" s="5"/>
      <c r="L112" s="6">
        <v>1724.84</v>
      </c>
    </row>
    <row r="113" spans="1:12" x14ac:dyDescent="0.2">
      <c r="A113" s="5">
        <v>24044</v>
      </c>
      <c r="B113" s="6" t="s">
        <v>35</v>
      </c>
      <c r="C113" s="6" t="s">
        <v>22</v>
      </c>
      <c r="D113" s="5">
        <v>23811</v>
      </c>
      <c r="E113" s="6" t="s">
        <v>13</v>
      </c>
      <c r="F113" s="6" t="s">
        <v>12</v>
      </c>
      <c r="G113" s="5">
        <v>15</v>
      </c>
      <c r="H113" s="6">
        <v>617</v>
      </c>
      <c r="I113" s="6">
        <v>609.79</v>
      </c>
      <c r="J113" s="6">
        <v>9146.85</v>
      </c>
      <c r="K113" s="5"/>
      <c r="L113" s="6">
        <v>1724.84</v>
      </c>
    </row>
    <row r="114" spans="1:12" x14ac:dyDescent="0.2">
      <c r="A114" s="5">
        <v>24046</v>
      </c>
      <c r="B114" s="6" t="s">
        <v>20</v>
      </c>
      <c r="C114" s="6" t="s">
        <v>12</v>
      </c>
      <c r="D114" s="5">
        <v>23646</v>
      </c>
      <c r="E114" s="6" t="s">
        <v>36</v>
      </c>
      <c r="F114" s="6" t="s">
        <v>12</v>
      </c>
      <c r="G114" s="18">
        <v>2</v>
      </c>
      <c r="H114" s="6">
        <v>100</v>
      </c>
      <c r="I114" s="6">
        <v>100</v>
      </c>
      <c r="J114" s="6">
        <v>200</v>
      </c>
      <c r="K114" s="5"/>
      <c r="L114" s="6">
        <v>401.65</v>
      </c>
    </row>
    <row r="115" spans="1:12" x14ac:dyDescent="0.2">
      <c r="A115" s="5">
        <v>24046</v>
      </c>
      <c r="B115" s="6" t="s">
        <v>20</v>
      </c>
      <c r="C115" s="6" t="s">
        <v>12</v>
      </c>
      <c r="D115" s="5">
        <v>23811</v>
      </c>
      <c r="E115" s="6" t="s">
        <v>13</v>
      </c>
      <c r="F115" s="6" t="s">
        <v>12</v>
      </c>
      <c r="G115" s="5">
        <v>7</v>
      </c>
      <c r="H115" s="6">
        <v>100</v>
      </c>
      <c r="I115" s="6">
        <v>65.95</v>
      </c>
      <c r="J115" s="6">
        <v>461.65</v>
      </c>
      <c r="K115" s="5"/>
      <c r="L115" s="6">
        <v>534.87</v>
      </c>
    </row>
    <row r="116" spans="1:12" x14ac:dyDescent="0.2">
      <c r="A116" s="5">
        <v>24046</v>
      </c>
      <c r="B116" s="6" t="s">
        <v>20</v>
      </c>
      <c r="C116" s="6" t="s">
        <v>12</v>
      </c>
      <c r="D116" s="5">
        <v>23811</v>
      </c>
      <c r="E116" s="6" t="s">
        <v>13</v>
      </c>
      <c r="F116" s="6" t="s">
        <v>12</v>
      </c>
      <c r="G116" s="5">
        <v>10</v>
      </c>
      <c r="H116" s="6">
        <v>100</v>
      </c>
      <c r="I116" s="6">
        <v>79.290000000000077</v>
      </c>
      <c r="J116" s="6">
        <v>792.90000000000077</v>
      </c>
      <c r="K116" s="5"/>
      <c r="L116" s="6">
        <v>534.87</v>
      </c>
    </row>
    <row r="117" spans="1:12" x14ac:dyDescent="0.2">
      <c r="A117" s="5">
        <v>24046</v>
      </c>
      <c r="B117" s="6" t="s">
        <v>20</v>
      </c>
      <c r="C117" s="6" t="s">
        <v>12</v>
      </c>
      <c r="D117" s="5">
        <v>23811</v>
      </c>
      <c r="E117" s="6" t="s">
        <v>13</v>
      </c>
      <c r="F117" s="6" t="s">
        <v>12</v>
      </c>
      <c r="G117" s="18">
        <v>15</v>
      </c>
      <c r="H117" s="6">
        <v>149</v>
      </c>
      <c r="I117" s="6">
        <v>142.09</v>
      </c>
      <c r="J117" s="6">
        <v>2131.35</v>
      </c>
      <c r="K117" s="5"/>
      <c r="L117" s="6">
        <v>534.87</v>
      </c>
    </row>
    <row r="118" spans="1:12" x14ac:dyDescent="0.2">
      <c r="A118" s="5">
        <v>24048</v>
      </c>
      <c r="B118" s="6" t="s">
        <v>37</v>
      </c>
      <c r="C118" s="6" t="s">
        <v>22</v>
      </c>
      <c r="D118" s="5">
        <v>23646</v>
      </c>
      <c r="E118" s="6" t="s">
        <v>36</v>
      </c>
      <c r="F118" s="6" t="s">
        <v>12</v>
      </c>
      <c r="G118" s="18">
        <v>7</v>
      </c>
      <c r="H118" s="6">
        <v>500</v>
      </c>
      <c r="I118" s="6">
        <v>466.68</v>
      </c>
      <c r="J118" s="6">
        <v>3266.76</v>
      </c>
      <c r="K118" s="5"/>
      <c r="L118" s="6">
        <v>1529.67</v>
      </c>
    </row>
    <row r="119" spans="1:12" x14ac:dyDescent="0.2">
      <c r="A119" s="5">
        <v>24048</v>
      </c>
      <c r="B119" s="6" t="s">
        <v>37</v>
      </c>
      <c r="C119" s="6" t="s">
        <v>22</v>
      </c>
      <c r="D119" s="5">
        <v>23781</v>
      </c>
      <c r="E119" s="6" t="s">
        <v>82</v>
      </c>
      <c r="F119" s="6" t="s">
        <v>12</v>
      </c>
      <c r="G119" s="5">
        <v>15</v>
      </c>
      <c r="H119" s="6">
        <v>589</v>
      </c>
      <c r="I119" s="6">
        <v>564.67999999999995</v>
      </c>
      <c r="J119" s="6">
        <v>8470.2000000000007</v>
      </c>
      <c r="K119" s="5"/>
      <c r="L119" s="6">
        <v>1416.27</v>
      </c>
    </row>
    <row r="120" spans="1:12" x14ac:dyDescent="0.2">
      <c r="A120" s="5">
        <v>24049</v>
      </c>
      <c r="B120" s="6" t="s">
        <v>73</v>
      </c>
      <c r="C120" s="6" t="s">
        <v>22</v>
      </c>
      <c r="D120" s="5">
        <v>23646</v>
      </c>
      <c r="E120" s="6" t="s">
        <v>36</v>
      </c>
      <c r="F120" s="6" t="s">
        <v>12</v>
      </c>
      <c r="G120" s="18">
        <v>10</v>
      </c>
      <c r="H120" s="6">
        <v>859</v>
      </c>
      <c r="I120" s="6">
        <v>859</v>
      </c>
      <c r="J120" s="6">
        <v>8590</v>
      </c>
      <c r="K120" s="5"/>
      <c r="L120" s="6">
        <v>1790.44</v>
      </c>
    </row>
    <row r="121" spans="1:12" x14ac:dyDescent="0.2">
      <c r="A121" s="5">
        <v>24049</v>
      </c>
      <c r="B121" s="6" t="s">
        <v>73</v>
      </c>
      <c r="C121" s="6" t="s">
        <v>22</v>
      </c>
      <c r="D121" s="5">
        <v>23779</v>
      </c>
      <c r="E121" s="6" t="s">
        <v>17</v>
      </c>
      <c r="F121" s="6" t="s">
        <v>12</v>
      </c>
      <c r="G121" s="5">
        <v>15</v>
      </c>
      <c r="H121" s="6">
        <v>831</v>
      </c>
      <c r="I121" s="6">
        <v>818.35</v>
      </c>
      <c r="J121" s="6">
        <v>12275.25</v>
      </c>
      <c r="K121" s="5"/>
      <c r="L121" s="6">
        <v>1790.86</v>
      </c>
    </row>
    <row r="122" spans="1:12" x14ac:dyDescent="0.2">
      <c r="A122" s="5">
        <v>24249</v>
      </c>
      <c r="B122" s="6" t="s">
        <v>38</v>
      </c>
      <c r="C122" s="6" t="s">
        <v>30</v>
      </c>
      <c r="D122" s="5">
        <v>23519</v>
      </c>
      <c r="E122" s="6" t="s">
        <v>39</v>
      </c>
      <c r="F122" s="6" t="s">
        <v>30</v>
      </c>
      <c r="G122" s="18">
        <v>7</v>
      </c>
      <c r="H122" s="6">
        <v>-500</v>
      </c>
      <c r="I122" s="6">
        <v>-524.99</v>
      </c>
      <c r="J122" s="6">
        <v>-3674.93</v>
      </c>
      <c r="K122" s="5"/>
      <c r="L122" s="6">
        <v>2285.87</v>
      </c>
    </row>
    <row r="123" spans="1:12" x14ac:dyDescent="0.2">
      <c r="A123" s="5">
        <v>24249</v>
      </c>
      <c r="B123" s="6" t="s">
        <v>38</v>
      </c>
      <c r="C123" s="6" t="s">
        <v>30</v>
      </c>
      <c r="D123" s="5">
        <v>23519</v>
      </c>
      <c r="E123" s="6" t="s">
        <v>39</v>
      </c>
      <c r="F123" s="6" t="s">
        <v>30</v>
      </c>
      <c r="G123" s="18">
        <v>20</v>
      </c>
      <c r="H123" s="6">
        <v>-600</v>
      </c>
      <c r="I123" s="6">
        <v>-1363.38</v>
      </c>
      <c r="J123" s="6">
        <v>-27267.599999999999</v>
      </c>
      <c r="K123" s="5"/>
      <c r="L123" s="6">
        <v>2285.87</v>
      </c>
    </row>
    <row r="124" spans="1:12" x14ac:dyDescent="0.2">
      <c r="A124" s="5">
        <v>24249</v>
      </c>
      <c r="B124" s="6" t="s">
        <v>38</v>
      </c>
      <c r="C124" s="6" t="s">
        <v>30</v>
      </c>
      <c r="D124" s="5">
        <v>23519</v>
      </c>
      <c r="E124" s="6" t="s">
        <v>39</v>
      </c>
      <c r="F124" s="6" t="s">
        <v>30</v>
      </c>
      <c r="G124" s="18">
        <v>30</v>
      </c>
      <c r="H124" s="6">
        <v>100</v>
      </c>
      <c r="I124" s="6">
        <v>-1083.5899999999999</v>
      </c>
      <c r="J124" s="6">
        <v>-32507.7</v>
      </c>
      <c r="K124" s="5"/>
      <c r="L124" s="6">
        <v>2285.87</v>
      </c>
    </row>
    <row r="125" spans="1:12" x14ac:dyDescent="0.2">
      <c r="A125" s="5">
        <v>24249</v>
      </c>
      <c r="B125" s="6" t="s">
        <v>38</v>
      </c>
      <c r="C125" s="6" t="s">
        <v>30</v>
      </c>
      <c r="D125" s="5">
        <v>23519</v>
      </c>
      <c r="E125" s="6" t="s">
        <v>39</v>
      </c>
      <c r="F125" s="6" t="s">
        <v>30</v>
      </c>
      <c r="G125" s="18">
        <v>30</v>
      </c>
      <c r="H125" s="6">
        <v>100</v>
      </c>
      <c r="I125" s="6">
        <v>-828.30999999999949</v>
      </c>
      <c r="J125" s="6">
        <v>-24849.3</v>
      </c>
      <c r="K125" s="5"/>
      <c r="L125" s="6">
        <v>2285.87</v>
      </c>
    </row>
    <row r="126" spans="1:12" x14ac:dyDescent="0.2">
      <c r="A126" s="5">
        <v>24252</v>
      </c>
      <c r="B126" s="6" t="s">
        <v>40</v>
      </c>
      <c r="C126" s="6" t="s">
        <v>30</v>
      </c>
      <c r="D126" s="5">
        <v>61761</v>
      </c>
      <c r="E126" s="6" t="s">
        <v>30</v>
      </c>
      <c r="F126" s="6" t="s">
        <v>30</v>
      </c>
      <c r="G126" s="5">
        <v>1</v>
      </c>
      <c r="H126" s="6">
        <v>500</v>
      </c>
      <c r="I126" s="6">
        <v>500</v>
      </c>
      <c r="J126" s="6">
        <v>500</v>
      </c>
      <c r="K126" s="5"/>
      <c r="L126" s="6">
        <v>4598.1000000000004</v>
      </c>
    </row>
    <row r="127" spans="1:12" x14ac:dyDescent="0.2">
      <c r="A127" s="5">
        <v>24252</v>
      </c>
      <c r="B127" s="6" t="s">
        <v>40</v>
      </c>
      <c r="C127" s="6" t="s">
        <v>30</v>
      </c>
      <c r="D127" s="5">
        <v>61761</v>
      </c>
      <c r="E127" s="6" t="s">
        <v>30</v>
      </c>
      <c r="F127" s="6" t="s">
        <v>30</v>
      </c>
      <c r="G127" s="5">
        <v>10</v>
      </c>
      <c r="H127" s="6">
        <v>800</v>
      </c>
      <c r="I127" s="6">
        <v>523.52</v>
      </c>
      <c r="J127" s="6">
        <v>5235.2</v>
      </c>
      <c r="K127" s="5"/>
      <c r="L127" s="6">
        <v>4598.1000000000004</v>
      </c>
    </row>
    <row r="128" spans="1:12" x14ac:dyDescent="0.2">
      <c r="A128" s="5">
        <v>61754</v>
      </c>
      <c r="B128" s="6" t="s">
        <v>19</v>
      </c>
      <c r="C128" s="6" t="s">
        <v>19</v>
      </c>
      <c r="D128" s="5">
        <v>24024</v>
      </c>
      <c r="E128" s="6" t="s">
        <v>34</v>
      </c>
      <c r="F128" s="6" t="s">
        <v>15</v>
      </c>
      <c r="G128" s="5">
        <v>15</v>
      </c>
      <c r="H128" s="6">
        <v>0</v>
      </c>
      <c r="I128" s="6">
        <v>-55.39</v>
      </c>
      <c r="J128" s="6">
        <v>-830.85</v>
      </c>
      <c r="K128" s="5"/>
      <c r="L128" s="6">
        <v>148.77000000000001</v>
      </c>
    </row>
    <row r="129" spans="1:12" x14ac:dyDescent="0.2">
      <c r="A129" s="5">
        <v>61754</v>
      </c>
      <c r="B129" s="6" t="s">
        <v>19</v>
      </c>
      <c r="C129" s="6" t="s">
        <v>19</v>
      </c>
      <c r="D129" s="5">
        <v>24024</v>
      </c>
      <c r="E129" s="6" t="s">
        <v>34</v>
      </c>
      <c r="F129" s="6" t="s">
        <v>15</v>
      </c>
      <c r="G129" s="18">
        <v>15</v>
      </c>
      <c r="H129" s="6">
        <v>0</v>
      </c>
      <c r="I129" s="6">
        <v>-62.930000000000064</v>
      </c>
      <c r="J129" s="6">
        <v>-943.95000000000095</v>
      </c>
      <c r="K129" s="5"/>
      <c r="L129" s="6">
        <v>148.77000000000001</v>
      </c>
    </row>
    <row r="130" spans="1:12" x14ac:dyDescent="0.2">
      <c r="A130" s="5">
        <v>61756</v>
      </c>
      <c r="B130" s="6" t="s">
        <v>22</v>
      </c>
      <c r="C130" s="6" t="s">
        <v>22</v>
      </c>
      <c r="D130" s="5">
        <v>23780</v>
      </c>
      <c r="E130" s="6" t="s">
        <v>68</v>
      </c>
      <c r="F130" s="6" t="s">
        <v>22</v>
      </c>
      <c r="G130" s="18">
        <v>10</v>
      </c>
      <c r="H130" s="6">
        <v>-500</v>
      </c>
      <c r="I130" s="6">
        <v>-515.86</v>
      </c>
      <c r="J130" s="6">
        <v>-5158.6000000000004</v>
      </c>
      <c r="K130" s="5"/>
      <c r="L130" s="6">
        <v>2.1799999999999713</v>
      </c>
    </row>
    <row r="131" spans="1:12" x14ac:dyDescent="0.2">
      <c r="A131" s="5">
        <v>61756</v>
      </c>
      <c r="B131" s="6" t="s">
        <v>22</v>
      </c>
      <c r="C131" s="6" t="s">
        <v>22</v>
      </c>
      <c r="D131" s="5">
        <v>23780</v>
      </c>
      <c r="E131" s="6" t="s">
        <v>68</v>
      </c>
      <c r="F131" s="6" t="s">
        <v>22</v>
      </c>
      <c r="G131" s="5">
        <v>30</v>
      </c>
      <c r="H131" s="6">
        <v>-350</v>
      </c>
      <c r="I131" s="6">
        <v>-376.78</v>
      </c>
      <c r="J131" s="6">
        <v>-11303.4</v>
      </c>
      <c r="K131" s="5"/>
      <c r="L131" s="6">
        <v>2.1799999999999713</v>
      </c>
    </row>
    <row r="132" spans="1:12" x14ac:dyDescent="0.2">
      <c r="A132" s="5">
        <v>61756</v>
      </c>
      <c r="B132" s="6" t="s">
        <v>22</v>
      </c>
      <c r="C132" s="6" t="s">
        <v>22</v>
      </c>
      <c r="D132" s="5">
        <v>23805</v>
      </c>
      <c r="E132" s="6" t="s">
        <v>69</v>
      </c>
      <c r="F132" s="6" t="s">
        <v>22</v>
      </c>
      <c r="G132" s="18">
        <v>10</v>
      </c>
      <c r="H132" s="6">
        <v>-500</v>
      </c>
      <c r="I132" s="6">
        <v>-507.81</v>
      </c>
      <c r="J132" s="6">
        <v>-5078.1000000000004</v>
      </c>
      <c r="K132" s="5"/>
      <c r="L132" s="6">
        <v>17.920000000000002</v>
      </c>
    </row>
    <row r="133" spans="1:12" x14ac:dyDescent="0.2">
      <c r="A133" s="5">
        <v>61756</v>
      </c>
      <c r="B133" s="6" t="s">
        <v>22</v>
      </c>
      <c r="C133" s="6" t="s">
        <v>22</v>
      </c>
      <c r="D133" s="5">
        <v>23805</v>
      </c>
      <c r="E133" s="6" t="s">
        <v>69</v>
      </c>
      <c r="F133" s="6" t="s">
        <v>22</v>
      </c>
      <c r="G133" s="18">
        <v>30</v>
      </c>
      <c r="H133" s="6">
        <v>-350</v>
      </c>
      <c r="I133" s="6">
        <v>-370.13</v>
      </c>
      <c r="J133" s="6">
        <v>-11103.9</v>
      </c>
      <c r="K133" s="5"/>
      <c r="L133" s="6">
        <v>17.920000000000002</v>
      </c>
    </row>
    <row r="134" spans="1:12" x14ac:dyDescent="0.2">
      <c r="A134" s="5">
        <v>61756</v>
      </c>
      <c r="B134" s="6" t="s">
        <v>22</v>
      </c>
      <c r="C134" s="6" t="s">
        <v>22</v>
      </c>
      <c r="D134" s="5">
        <v>23901</v>
      </c>
      <c r="E134" s="6" t="s">
        <v>43</v>
      </c>
      <c r="F134" s="6" t="s">
        <v>12</v>
      </c>
      <c r="G134" s="5">
        <v>10</v>
      </c>
      <c r="H134" s="6">
        <v>100</v>
      </c>
      <c r="I134" s="6">
        <v>0.2700000000000955</v>
      </c>
      <c r="J134" s="6">
        <v>2.700000000000955</v>
      </c>
      <c r="K134" s="5"/>
      <c r="L134" s="6">
        <v>1635.13</v>
      </c>
    </row>
    <row r="135" spans="1:12" x14ac:dyDescent="0.2">
      <c r="A135" s="5">
        <v>61756</v>
      </c>
      <c r="B135" s="6" t="s">
        <v>22</v>
      </c>
      <c r="C135" s="6" t="s">
        <v>22</v>
      </c>
      <c r="D135" s="5">
        <v>23901</v>
      </c>
      <c r="E135" s="6" t="s">
        <v>43</v>
      </c>
      <c r="F135" s="6" t="s">
        <v>12</v>
      </c>
      <c r="G135" s="18">
        <v>9</v>
      </c>
      <c r="H135" s="6">
        <v>250</v>
      </c>
      <c r="I135" s="6">
        <v>250</v>
      </c>
      <c r="J135" s="6">
        <v>2250</v>
      </c>
      <c r="K135" s="5"/>
      <c r="L135" s="6">
        <v>1635.13</v>
      </c>
    </row>
    <row r="136" spans="1:12" x14ac:dyDescent="0.2">
      <c r="A136" s="5">
        <v>61756</v>
      </c>
      <c r="B136" s="6" t="s">
        <v>22</v>
      </c>
      <c r="C136" s="6" t="s">
        <v>22</v>
      </c>
      <c r="D136" s="5">
        <v>24014</v>
      </c>
      <c r="E136" s="6" t="s">
        <v>86</v>
      </c>
      <c r="F136" s="6" t="s">
        <v>19</v>
      </c>
      <c r="G136" s="18">
        <v>30</v>
      </c>
      <c r="H136" s="6">
        <v>0</v>
      </c>
      <c r="I136" s="6">
        <v>-168.87</v>
      </c>
      <c r="J136" s="6">
        <v>-5066.1000000000004</v>
      </c>
      <c r="K136" s="5"/>
      <c r="L136" s="6">
        <v>459.21</v>
      </c>
    </row>
    <row r="137" spans="1:12" x14ac:dyDescent="0.2">
      <c r="A137" s="5">
        <v>61756</v>
      </c>
      <c r="B137" s="6" t="s">
        <v>22</v>
      </c>
      <c r="C137" s="6" t="s">
        <v>22</v>
      </c>
      <c r="D137" s="5">
        <v>24014</v>
      </c>
      <c r="E137" s="6" t="s">
        <v>86</v>
      </c>
      <c r="F137" s="6" t="s">
        <v>19</v>
      </c>
      <c r="G137" s="5">
        <v>15</v>
      </c>
      <c r="H137" s="6">
        <v>0</v>
      </c>
      <c r="I137" s="6">
        <v>-172.72</v>
      </c>
      <c r="J137" s="6">
        <v>-2590.8000000000002</v>
      </c>
      <c r="K137" s="5"/>
      <c r="L137" s="6">
        <v>459.21</v>
      </c>
    </row>
    <row r="138" spans="1:12" x14ac:dyDescent="0.2">
      <c r="A138" s="5">
        <v>61756</v>
      </c>
      <c r="B138" s="6" t="s">
        <v>22</v>
      </c>
      <c r="C138" s="6" t="s">
        <v>22</v>
      </c>
      <c r="D138" s="5">
        <v>24060</v>
      </c>
      <c r="E138" s="6" t="s">
        <v>87</v>
      </c>
      <c r="F138" s="6" t="s">
        <v>19</v>
      </c>
      <c r="G138" s="5">
        <v>30</v>
      </c>
      <c r="H138" s="6">
        <v>0</v>
      </c>
      <c r="I138" s="6">
        <v>-147.08000000000001</v>
      </c>
      <c r="J138" s="6">
        <v>-4412.3999999999996</v>
      </c>
      <c r="K138" s="5"/>
      <c r="L138" s="6">
        <v>518.83000000000004</v>
      </c>
    </row>
    <row r="139" spans="1:12" x14ac:dyDescent="0.2">
      <c r="A139" s="5">
        <v>61756</v>
      </c>
      <c r="B139" s="6" t="s">
        <v>22</v>
      </c>
      <c r="C139" s="6" t="s">
        <v>22</v>
      </c>
      <c r="D139" s="5">
        <v>24060</v>
      </c>
      <c r="E139" s="6" t="s">
        <v>87</v>
      </c>
      <c r="F139" s="6" t="s">
        <v>19</v>
      </c>
      <c r="G139" s="18">
        <v>15</v>
      </c>
      <c r="H139" s="6">
        <v>0</v>
      </c>
      <c r="I139" s="6">
        <v>-147.66999999999999</v>
      </c>
      <c r="J139" s="6">
        <v>-2215.0500000000002</v>
      </c>
      <c r="K139" s="5"/>
      <c r="L139" s="6">
        <v>518.83000000000004</v>
      </c>
    </row>
    <row r="140" spans="1:12" x14ac:dyDescent="0.2">
      <c r="A140" s="5">
        <v>61757</v>
      </c>
      <c r="B140" s="6" t="s">
        <v>28</v>
      </c>
      <c r="C140" s="6" t="s">
        <v>28</v>
      </c>
      <c r="D140" s="5">
        <v>61845</v>
      </c>
      <c r="E140" s="6" t="s">
        <v>64</v>
      </c>
      <c r="F140" s="6" t="s">
        <v>64</v>
      </c>
      <c r="G140" s="5">
        <v>10</v>
      </c>
      <c r="H140" s="6">
        <v>-500</v>
      </c>
      <c r="I140" s="6">
        <v>-733.36000000000058</v>
      </c>
      <c r="J140" s="6">
        <v>-7333.6000000000058</v>
      </c>
      <c r="K140" s="5"/>
      <c r="L140" s="6">
        <v>555.51000000000067</v>
      </c>
    </row>
    <row r="141" spans="1:12" x14ac:dyDescent="0.2">
      <c r="A141" s="5">
        <v>61757</v>
      </c>
      <c r="B141" s="6" t="s">
        <v>28</v>
      </c>
      <c r="C141" s="6" t="s">
        <v>28</v>
      </c>
      <c r="D141" s="5">
        <v>61845</v>
      </c>
      <c r="E141" s="6" t="s">
        <v>64</v>
      </c>
      <c r="F141" s="6" t="s">
        <v>64</v>
      </c>
      <c r="G141" s="5">
        <v>30</v>
      </c>
      <c r="H141" s="6">
        <v>-400</v>
      </c>
      <c r="I141" s="6">
        <v>-511.32</v>
      </c>
      <c r="J141" s="6">
        <v>-15339.6</v>
      </c>
      <c r="K141" s="5"/>
      <c r="L141" s="6">
        <v>555.51000000000067</v>
      </c>
    </row>
    <row r="142" spans="1:12" x14ac:dyDescent="0.2">
      <c r="A142" s="5">
        <v>61759</v>
      </c>
      <c r="B142" s="6" t="s">
        <v>57</v>
      </c>
      <c r="C142" s="6" t="s">
        <v>57</v>
      </c>
      <c r="D142" s="5">
        <v>23776</v>
      </c>
      <c r="E142" s="6" t="s">
        <v>70</v>
      </c>
      <c r="F142" s="6" t="s">
        <v>57</v>
      </c>
      <c r="G142" s="18">
        <v>20</v>
      </c>
      <c r="H142" s="6">
        <v>-200</v>
      </c>
      <c r="I142" s="6">
        <v>-431.6200000000008</v>
      </c>
      <c r="J142" s="6">
        <v>-8632.400000000016</v>
      </c>
      <c r="K142" s="5"/>
      <c r="L142" s="6">
        <v>1848.57</v>
      </c>
    </row>
    <row r="143" spans="1:12" x14ac:dyDescent="0.2">
      <c r="A143" s="5">
        <v>61759</v>
      </c>
      <c r="B143" s="6" t="s">
        <v>57</v>
      </c>
      <c r="C143" s="6" t="s">
        <v>57</v>
      </c>
      <c r="D143" s="5">
        <v>23776</v>
      </c>
      <c r="E143" s="6" t="s">
        <v>70</v>
      </c>
      <c r="F143" s="6" t="s">
        <v>57</v>
      </c>
      <c r="G143" s="18">
        <v>30</v>
      </c>
      <c r="H143" s="6">
        <v>0</v>
      </c>
      <c r="I143" s="6">
        <v>-322.66000000000003</v>
      </c>
      <c r="J143" s="6">
        <v>-9679.7999999999993</v>
      </c>
      <c r="K143" s="5"/>
      <c r="L143" s="6">
        <v>1848.57</v>
      </c>
    </row>
    <row r="144" spans="1:12" x14ac:dyDescent="0.2">
      <c r="A144" s="5">
        <v>61759</v>
      </c>
      <c r="B144" s="6" t="s">
        <v>57</v>
      </c>
      <c r="C144" s="6" t="s">
        <v>57</v>
      </c>
      <c r="D144" s="5">
        <v>23776</v>
      </c>
      <c r="E144" s="6" t="s">
        <v>70</v>
      </c>
      <c r="F144" s="6" t="s">
        <v>57</v>
      </c>
      <c r="G144" s="5">
        <v>15</v>
      </c>
      <c r="H144" s="6">
        <v>-200</v>
      </c>
      <c r="I144" s="6">
        <v>-253.75</v>
      </c>
      <c r="J144" s="6">
        <v>-3806.25</v>
      </c>
      <c r="K144" s="5"/>
      <c r="L144" s="6">
        <v>1848.57</v>
      </c>
    </row>
    <row r="145" spans="1:12" x14ac:dyDescent="0.2">
      <c r="A145" s="5">
        <v>61759</v>
      </c>
      <c r="B145" s="6" t="s">
        <v>57</v>
      </c>
      <c r="C145" s="6" t="s">
        <v>57</v>
      </c>
      <c r="D145" s="5">
        <v>61845</v>
      </c>
      <c r="E145" s="6" t="s">
        <v>64</v>
      </c>
      <c r="F145" s="6" t="s">
        <v>64</v>
      </c>
      <c r="G145" s="5">
        <v>30</v>
      </c>
      <c r="H145" s="6">
        <v>500</v>
      </c>
      <c r="I145" s="6">
        <v>250.77</v>
      </c>
      <c r="J145" s="6">
        <v>7523.1</v>
      </c>
      <c r="K145" s="5"/>
      <c r="L145" s="6">
        <v>3906.98</v>
      </c>
    </row>
    <row r="146" spans="1:12" x14ac:dyDescent="0.2">
      <c r="A146" s="5">
        <v>61759</v>
      </c>
      <c r="B146" s="6" t="s">
        <v>57</v>
      </c>
      <c r="C146" s="6" t="s">
        <v>57</v>
      </c>
      <c r="D146" s="5">
        <v>61845</v>
      </c>
      <c r="E146" s="6" t="s">
        <v>64</v>
      </c>
      <c r="F146" s="6" t="s">
        <v>64</v>
      </c>
      <c r="G146" s="5">
        <v>15</v>
      </c>
      <c r="H146" s="6">
        <v>350</v>
      </c>
      <c r="I146" s="6">
        <v>346.1299999999992</v>
      </c>
      <c r="J146" s="6">
        <v>5191.949999999988</v>
      </c>
      <c r="K146" s="5"/>
      <c r="L146" s="6">
        <v>3906.98</v>
      </c>
    </row>
    <row r="147" spans="1:12" x14ac:dyDescent="0.2">
      <c r="A147" s="5">
        <v>61760</v>
      </c>
      <c r="B147" s="6" t="s">
        <v>60</v>
      </c>
      <c r="C147" s="6" t="s">
        <v>60</v>
      </c>
      <c r="D147" s="5">
        <v>24000</v>
      </c>
      <c r="E147" s="6" t="s">
        <v>58</v>
      </c>
      <c r="F147" s="6" t="s">
        <v>49</v>
      </c>
      <c r="G147" s="18">
        <v>20</v>
      </c>
      <c r="H147" s="6">
        <v>-50</v>
      </c>
      <c r="I147" s="6">
        <v>-61.240000000001601</v>
      </c>
      <c r="J147" s="6">
        <v>-1224.800000000032</v>
      </c>
      <c r="K147" s="5"/>
      <c r="L147" s="6">
        <v>932.07</v>
      </c>
    </row>
    <row r="148" spans="1:12" x14ac:dyDescent="0.2">
      <c r="A148" s="5">
        <v>61760</v>
      </c>
      <c r="B148" s="6" t="s">
        <v>60</v>
      </c>
      <c r="C148" s="6" t="s">
        <v>60</v>
      </c>
      <c r="D148" s="5">
        <v>24000</v>
      </c>
      <c r="E148" s="6" t="s">
        <v>58</v>
      </c>
      <c r="F148" s="6" t="s">
        <v>49</v>
      </c>
      <c r="G148" s="5">
        <v>15</v>
      </c>
      <c r="H148" s="6">
        <v>50</v>
      </c>
      <c r="I148" s="6">
        <v>-20.350000000000364</v>
      </c>
      <c r="J148" s="6">
        <v>-305.25000000000546</v>
      </c>
      <c r="K148" s="5"/>
      <c r="L148" s="6">
        <v>932.07</v>
      </c>
    </row>
    <row r="149" spans="1:12" x14ac:dyDescent="0.2">
      <c r="A149" s="5">
        <v>61760</v>
      </c>
      <c r="B149" s="6" t="s">
        <v>60</v>
      </c>
      <c r="C149" s="6" t="s">
        <v>60</v>
      </c>
      <c r="D149" s="5">
        <v>24000</v>
      </c>
      <c r="E149" s="6" t="s">
        <v>58</v>
      </c>
      <c r="F149" s="6" t="s">
        <v>49</v>
      </c>
      <c r="G149" s="18">
        <v>15</v>
      </c>
      <c r="H149" s="6">
        <v>50</v>
      </c>
      <c r="I149" s="6">
        <v>2.3000000000001819</v>
      </c>
      <c r="J149" s="6">
        <v>34.500000000002728</v>
      </c>
      <c r="K149" s="5"/>
      <c r="L149" s="6">
        <v>932.07</v>
      </c>
    </row>
    <row r="150" spans="1:12" x14ac:dyDescent="0.2">
      <c r="A150" s="5">
        <v>61844</v>
      </c>
      <c r="B150" s="6" t="s">
        <v>71</v>
      </c>
      <c r="C150" s="6" t="s">
        <v>71</v>
      </c>
      <c r="D150" s="5">
        <v>23543</v>
      </c>
      <c r="E150" s="6" t="s">
        <v>11</v>
      </c>
      <c r="F150" s="6" t="s">
        <v>12</v>
      </c>
      <c r="G150" s="5">
        <v>15</v>
      </c>
      <c r="H150" s="6">
        <v>611</v>
      </c>
      <c r="I150" s="6">
        <v>535.28</v>
      </c>
      <c r="J150" s="6">
        <v>8029.2</v>
      </c>
      <c r="K150" s="5"/>
      <c r="L150" s="6">
        <v>2097.31</v>
      </c>
    </row>
    <row r="151" spans="1:12" x14ac:dyDescent="0.2">
      <c r="A151" s="5">
        <v>61844</v>
      </c>
      <c r="B151" s="6" t="s">
        <v>71</v>
      </c>
      <c r="C151" s="6" t="s">
        <v>71</v>
      </c>
      <c r="D151" s="5">
        <v>23543</v>
      </c>
      <c r="E151" s="6" t="s">
        <v>11</v>
      </c>
      <c r="F151" s="6" t="s">
        <v>12</v>
      </c>
      <c r="G151" s="18">
        <v>15</v>
      </c>
      <c r="H151" s="6">
        <v>611</v>
      </c>
      <c r="I151" s="6">
        <v>558.69000000000005</v>
      </c>
      <c r="J151" s="6">
        <v>8380.35</v>
      </c>
      <c r="K151" s="5"/>
      <c r="L151" s="6">
        <v>2097.31</v>
      </c>
    </row>
    <row r="152" spans="1:12" x14ac:dyDescent="0.2">
      <c r="A152" s="5">
        <v>61844</v>
      </c>
      <c r="B152" s="6" t="s">
        <v>71</v>
      </c>
      <c r="C152" s="6" t="s">
        <v>71</v>
      </c>
      <c r="D152" s="5">
        <v>23778</v>
      </c>
      <c r="E152" s="6" t="s">
        <v>21</v>
      </c>
      <c r="F152" s="6" t="s">
        <v>22</v>
      </c>
      <c r="G152" s="5">
        <v>10</v>
      </c>
      <c r="H152" s="6">
        <v>300</v>
      </c>
      <c r="I152" s="6">
        <v>272.73</v>
      </c>
      <c r="J152" s="6">
        <v>2727.3</v>
      </c>
      <c r="K152" s="5"/>
      <c r="L152" s="6">
        <v>1217.97</v>
      </c>
    </row>
    <row r="153" spans="1:12" x14ac:dyDescent="0.2">
      <c r="A153" s="5">
        <v>61844</v>
      </c>
      <c r="B153" s="6" t="s">
        <v>71</v>
      </c>
      <c r="C153" s="6" t="s">
        <v>71</v>
      </c>
      <c r="D153" s="5">
        <v>23778</v>
      </c>
      <c r="E153" s="6" t="s">
        <v>21</v>
      </c>
      <c r="F153" s="6" t="s">
        <v>22</v>
      </c>
      <c r="G153" s="5">
        <v>30</v>
      </c>
      <c r="H153" s="6">
        <v>429</v>
      </c>
      <c r="I153" s="6">
        <v>217.82</v>
      </c>
      <c r="J153" s="6">
        <v>6534.6</v>
      </c>
      <c r="K153" s="5"/>
      <c r="L153" s="6">
        <v>1217.97</v>
      </c>
    </row>
    <row r="154" spans="1:12" x14ac:dyDescent="0.2">
      <c r="A154" s="5">
        <v>61844</v>
      </c>
      <c r="B154" s="6" t="s">
        <v>71</v>
      </c>
      <c r="C154" s="6" t="s">
        <v>71</v>
      </c>
      <c r="D154" s="5">
        <v>23778</v>
      </c>
      <c r="E154" s="6" t="s">
        <v>21</v>
      </c>
      <c r="F154" s="6" t="s">
        <v>22</v>
      </c>
      <c r="G154" s="5">
        <v>15</v>
      </c>
      <c r="H154" s="6">
        <v>429</v>
      </c>
      <c r="I154" s="6">
        <v>229.58</v>
      </c>
      <c r="J154" s="6">
        <v>3443.7</v>
      </c>
      <c r="K154" s="5"/>
      <c r="L154" s="6">
        <v>1217.97</v>
      </c>
    </row>
    <row r="155" spans="1:12" x14ac:dyDescent="0.2">
      <c r="A155" s="5">
        <v>61844</v>
      </c>
      <c r="B155" s="6" t="s">
        <v>71</v>
      </c>
      <c r="C155" s="6" t="s">
        <v>71</v>
      </c>
      <c r="D155" s="5">
        <v>23779</v>
      </c>
      <c r="E155" s="6" t="s">
        <v>17</v>
      </c>
      <c r="F155" s="6" t="s">
        <v>12</v>
      </c>
      <c r="G155" s="18">
        <v>15</v>
      </c>
      <c r="H155" s="6">
        <v>759</v>
      </c>
      <c r="I155" s="6">
        <v>748.22</v>
      </c>
      <c r="J155" s="6">
        <v>11223.3</v>
      </c>
      <c r="K155" s="5"/>
      <c r="L155" s="6">
        <v>2432.5500000000002</v>
      </c>
    </row>
    <row r="156" spans="1:12" x14ac:dyDescent="0.2">
      <c r="A156" s="5">
        <v>61844</v>
      </c>
      <c r="B156" s="6" t="s">
        <v>71</v>
      </c>
      <c r="C156" s="6" t="s">
        <v>71</v>
      </c>
      <c r="D156" s="5">
        <v>23811</v>
      </c>
      <c r="E156" s="6" t="s">
        <v>13</v>
      </c>
      <c r="F156" s="6" t="s">
        <v>12</v>
      </c>
      <c r="G156" s="5">
        <v>15</v>
      </c>
      <c r="H156" s="6">
        <v>703</v>
      </c>
      <c r="I156" s="6">
        <v>657.12</v>
      </c>
      <c r="J156" s="6">
        <v>9856.7999999999993</v>
      </c>
      <c r="K156" s="5"/>
      <c r="L156" s="6">
        <v>2565.35</v>
      </c>
    </row>
    <row r="157" spans="1:12" x14ac:dyDescent="0.2">
      <c r="A157" s="5">
        <v>61844</v>
      </c>
      <c r="B157" s="6" t="s">
        <v>71</v>
      </c>
      <c r="C157" s="6" t="s">
        <v>71</v>
      </c>
      <c r="D157" s="5">
        <v>23811</v>
      </c>
      <c r="E157" s="6" t="s">
        <v>13</v>
      </c>
      <c r="F157" s="6" t="s">
        <v>12</v>
      </c>
      <c r="G157" s="18">
        <v>15</v>
      </c>
      <c r="H157" s="6">
        <v>703</v>
      </c>
      <c r="I157" s="6">
        <v>685.33</v>
      </c>
      <c r="J157" s="6">
        <v>10279.950000000001</v>
      </c>
      <c r="K157" s="5"/>
      <c r="L157" s="6">
        <v>2565.35</v>
      </c>
    </row>
    <row r="158" spans="1:12" x14ac:dyDescent="0.2">
      <c r="A158" s="5">
        <v>61844</v>
      </c>
      <c r="B158" s="6" t="s">
        <v>71</v>
      </c>
      <c r="C158" s="6" t="s">
        <v>71</v>
      </c>
      <c r="D158" s="5">
        <v>23914</v>
      </c>
      <c r="E158" s="6" t="s">
        <v>31</v>
      </c>
      <c r="F158" s="6" t="s">
        <v>15</v>
      </c>
      <c r="G158" s="5">
        <v>15</v>
      </c>
      <c r="H158" s="6">
        <v>703</v>
      </c>
      <c r="I158" s="6">
        <v>520.59</v>
      </c>
      <c r="J158" s="6">
        <v>7808.85</v>
      </c>
      <c r="K158" s="5"/>
      <c r="L158" s="6">
        <v>2017.26</v>
      </c>
    </row>
    <row r="159" spans="1:12" x14ac:dyDescent="0.2">
      <c r="A159" s="5">
        <v>61844</v>
      </c>
      <c r="B159" s="6" t="s">
        <v>71</v>
      </c>
      <c r="C159" s="6" t="s">
        <v>71</v>
      </c>
      <c r="D159" s="5">
        <v>23914</v>
      </c>
      <c r="E159" s="6" t="s">
        <v>31</v>
      </c>
      <c r="F159" s="6" t="s">
        <v>15</v>
      </c>
      <c r="G159" s="5">
        <v>15</v>
      </c>
      <c r="H159" s="6">
        <v>703</v>
      </c>
      <c r="I159" s="6">
        <v>541</v>
      </c>
      <c r="J159" s="6">
        <v>8115</v>
      </c>
      <c r="K159" s="5"/>
      <c r="L159" s="6">
        <v>2017.26</v>
      </c>
    </row>
    <row r="160" spans="1:12" x14ac:dyDescent="0.2">
      <c r="A160" s="5">
        <v>61844</v>
      </c>
      <c r="B160" s="6" t="s">
        <v>71</v>
      </c>
      <c r="C160" s="6" t="s">
        <v>71</v>
      </c>
      <c r="D160" s="5">
        <v>24008</v>
      </c>
      <c r="E160" s="6" t="s">
        <v>72</v>
      </c>
      <c r="F160" s="6" t="s">
        <v>22</v>
      </c>
      <c r="G160" s="18">
        <v>10</v>
      </c>
      <c r="H160" s="6">
        <v>100</v>
      </c>
      <c r="I160" s="6">
        <v>96.81</v>
      </c>
      <c r="J160" s="6">
        <v>968.1</v>
      </c>
      <c r="K160" s="5"/>
      <c r="L160" s="6">
        <v>850.26</v>
      </c>
    </row>
    <row r="161" spans="1:12" x14ac:dyDescent="0.2">
      <c r="A161" s="5">
        <v>61844</v>
      </c>
      <c r="B161" s="6" t="s">
        <v>71</v>
      </c>
      <c r="C161" s="6" t="s">
        <v>71</v>
      </c>
      <c r="D161" s="5">
        <v>24008</v>
      </c>
      <c r="E161" s="6" t="s">
        <v>72</v>
      </c>
      <c r="F161" s="6" t="s">
        <v>22</v>
      </c>
      <c r="G161" s="18">
        <v>15</v>
      </c>
      <c r="H161" s="6">
        <v>150</v>
      </c>
      <c r="I161" s="6">
        <v>70.180000000000007</v>
      </c>
      <c r="J161" s="6">
        <v>1052.7</v>
      </c>
      <c r="K161" s="5"/>
      <c r="L161" s="6">
        <v>850.26</v>
      </c>
    </row>
    <row r="162" spans="1:12" x14ac:dyDescent="0.2">
      <c r="A162" s="5">
        <v>61844</v>
      </c>
      <c r="B162" s="6" t="s">
        <v>71</v>
      </c>
      <c r="C162" s="6" t="s">
        <v>71</v>
      </c>
      <c r="D162" s="5">
        <v>24008</v>
      </c>
      <c r="E162" s="6" t="s">
        <v>72</v>
      </c>
      <c r="F162" s="6" t="s">
        <v>22</v>
      </c>
      <c r="G162" s="18">
        <v>15</v>
      </c>
      <c r="H162" s="6">
        <v>145</v>
      </c>
      <c r="I162" s="6">
        <v>72.58</v>
      </c>
      <c r="J162" s="6">
        <v>1088.7</v>
      </c>
      <c r="K162" s="5"/>
      <c r="L162" s="6">
        <v>850.26</v>
      </c>
    </row>
    <row r="163" spans="1:12" x14ac:dyDescent="0.2">
      <c r="A163" s="5">
        <v>61844</v>
      </c>
      <c r="B163" s="6" t="s">
        <v>71</v>
      </c>
      <c r="C163" s="6" t="s">
        <v>71</v>
      </c>
      <c r="D163" s="5">
        <v>24049</v>
      </c>
      <c r="E163" s="6" t="s">
        <v>73</v>
      </c>
      <c r="F163" s="6" t="s">
        <v>22</v>
      </c>
      <c r="G163" s="18">
        <v>20</v>
      </c>
      <c r="H163" s="6">
        <v>0</v>
      </c>
      <c r="I163" s="6">
        <v>-92.16</v>
      </c>
      <c r="J163" s="6">
        <v>-1843.2</v>
      </c>
      <c r="K163" s="5"/>
      <c r="L163" s="6">
        <v>641.69000000000005</v>
      </c>
    </row>
    <row r="164" spans="1:12" x14ac:dyDescent="0.2">
      <c r="A164" s="5">
        <v>61844</v>
      </c>
      <c r="B164" s="6" t="s">
        <v>71</v>
      </c>
      <c r="C164" s="6" t="s">
        <v>71</v>
      </c>
      <c r="D164" s="5">
        <v>24049</v>
      </c>
      <c r="E164" s="6" t="s">
        <v>73</v>
      </c>
      <c r="F164" s="6" t="s">
        <v>22</v>
      </c>
      <c r="G164" s="18">
        <v>30</v>
      </c>
      <c r="H164" s="6">
        <v>100</v>
      </c>
      <c r="I164" s="6">
        <v>-69.03</v>
      </c>
      <c r="J164" s="6">
        <v>-2070.9</v>
      </c>
      <c r="K164" s="5"/>
      <c r="L164" s="6">
        <v>641.69000000000005</v>
      </c>
    </row>
    <row r="165" spans="1:12" x14ac:dyDescent="0.2">
      <c r="A165" s="5">
        <v>61844</v>
      </c>
      <c r="B165" s="6" t="s">
        <v>71</v>
      </c>
      <c r="C165" s="6" t="s">
        <v>71</v>
      </c>
      <c r="D165" s="5">
        <v>24049</v>
      </c>
      <c r="E165" s="6" t="s">
        <v>73</v>
      </c>
      <c r="F165" s="6" t="s">
        <v>22</v>
      </c>
      <c r="G165" s="18">
        <v>15</v>
      </c>
      <c r="H165" s="6">
        <v>100</v>
      </c>
      <c r="I165" s="6">
        <v>-70.13</v>
      </c>
      <c r="J165" s="6">
        <v>-1051.95</v>
      </c>
      <c r="K165" s="5"/>
      <c r="L165" s="6">
        <v>641.69000000000005</v>
      </c>
    </row>
    <row r="166" spans="1:12" x14ac:dyDescent="0.2">
      <c r="A166" s="5">
        <v>61844</v>
      </c>
      <c r="B166" s="6" t="s">
        <v>71</v>
      </c>
      <c r="C166" s="6" t="s">
        <v>71</v>
      </c>
      <c r="D166" s="5">
        <v>61753</v>
      </c>
      <c r="E166" s="6" t="s">
        <v>15</v>
      </c>
      <c r="F166" s="6" t="s">
        <v>15</v>
      </c>
      <c r="G166" s="5">
        <v>15</v>
      </c>
      <c r="H166" s="6">
        <v>651</v>
      </c>
      <c r="I166" s="6">
        <v>532.72</v>
      </c>
      <c r="J166" s="6">
        <v>7990.8</v>
      </c>
      <c r="K166" s="5"/>
      <c r="L166" s="6">
        <v>2065.6</v>
      </c>
    </row>
    <row r="167" spans="1:12" x14ac:dyDescent="0.2">
      <c r="A167" s="5">
        <v>61844</v>
      </c>
      <c r="B167" s="6" t="s">
        <v>71</v>
      </c>
      <c r="C167" s="6" t="s">
        <v>71</v>
      </c>
      <c r="D167" s="5">
        <v>61753</v>
      </c>
      <c r="E167" s="6" t="s">
        <v>15</v>
      </c>
      <c r="F167" s="6" t="s">
        <v>15</v>
      </c>
      <c r="G167" s="18">
        <v>15</v>
      </c>
      <c r="H167" s="6">
        <v>651</v>
      </c>
      <c r="I167" s="6">
        <v>554.72</v>
      </c>
      <c r="J167" s="6">
        <v>8320.7999999999993</v>
      </c>
      <c r="K167" s="5"/>
      <c r="L167" s="6">
        <v>2065.6</v>
      </c>
    </row>
    <row r="168" spans="1:12" x14ac:dyDescent="0.2">
      <c r="A168" s="5">
        <v>61847</v>
      </c>
      <c r="B168" s="6" t="s">
        <v>41</v>
      </c>
      <c r="C168" s="6" t="s">
        <v>41</v>
      </c>
      <c r="D168" s="5">
        <v>23564</v>
      </c>
      <c r="E168" s="6" t="s">
        <v>42</v>
      </c>
      <c r="F168" s="6" t="s">
        <v>12</v>
      </c>
      <c r="G168" s="5">
        <v>7</v>
      </c>
      <c r="H168" s="6">
        <v>1000</v>
      </c>
      <c r="I168" s="6">
        <v>500.31</v>
      </c>
      <c r="J168" s="6">
        <v>3502.17</v>
      </c>
      <c r="K168" s="21"/>
      <c r="L168" s="6">
        <v>8768.56</v>
      </c>
    </row>
    <row r="169" spans="1:12" x14ac:dyDescent="0.2">
      <c r="A169" s="5">
        <v>61847</v>
      </c>
      <c r="B169" s="6" t="s">
        <v>41</v>
      </c>
      <c r="C169" s="6" t="s">
        <v>41</v>
      </c>
      <c r="D169" s="5">
        <v>23564</v>
      </c>
      <c r="E169" s="6" t="s">
        <v>42</v>
      </c>
      <c r="F169" s="6" t="s">
        <v>12</v>
      </c>
      <c r="G169" s="5">
        <v>10</v>
      </c>
      <c r="H169" s="6">
        <v>1000</v>
      </c>
      <c r="I169" s="6">
        <v>631.97</v>
      </c>
      <c r="J169" s="6">
        <v>6319.7</v>
      </c>
      <c r="K169" s="5"/>
      <c r="L169" s="6">
        <v>8768.56</v>
      </c>
    </row>
    <row r="170" spans="1:12" x14ac:dyDescent="0.2">
      <c r="A170" s="5">
        <v>61847</v>
      </c>
      <c r="B170" s="6" t="s">
        <v>41</v>
      </c>
      <c r="C170" s="6" t="s">
        <v>41</v>
      </c>
      <c r="D170" s="5">
        <v>23564</v>
      </c>
      <c r="E170" s="6" t="s">
        <v>42</v>
      </c>
      <c r="F170" s="6" t="s">
        <v>12</v>
      </c>
      <c r="G170" s="5">
        <v>15</v>
      </c>
      <c r="H170" s="6">
        <v>794</v>
      </c>
      <c r="I170" s="6">
        <v>710.02</v>
      </c>
      <c r="J170" s="6">
        <v>10650.3</v>
      </c>
      <c r="K170" s="5"/>
      <c r="L170" s="6">
        <v>8768.56</v>
      </c>
    </row>
    <row r="171" spans="1:12" x14ac:dyDescent="0.2">
      <c r="A171" s="5">
        <v>61847</v>
      </c>
      <c r="B171" s="6" t="s">
        <v>41</v>
      </c>
      <c r="C171" s="6" t="s">
        <v>41</v>
      </c>
      <c r="D171" s="5">
        <v>23901</v>
      </c>
      <c r="E171" s="6" t="s">
        <v>43</v>
      </c>
      <c r="F171" s="6" t="s">
        <v>12</v>
      </c>
      <c r="G171" s="18">
        <v>8</v>
      </c>
      <c r="H171" s="6">
        <v>500</v>
      </c>
      <c r="I171" s="6">
        <v>500</v>
      </c>
      <c r="J171" s="6">
        <v>4000</v>
      </c>
      <c r="K171" s="5"/>
      <c r="L171" s="6">
        <v>9002.1299999999992</v>
      </c>
    </row>
    <row r="172" spans="1:12" x14ac:dyDescent="0.2">
      <c r="A172" s="5">
        <v>61847</v>
      </c>
      <c r="B172" s="6" t="s">
        <v>41</v>
      </c>
      <c r="C172" s="6" t="s">
        <v>41</v>
      </c>
      <c r="D172" s="5">
        <v>23901</v>
      </c>
      <c r="E172" s="6" t="s">
        <v>43</v>
      </c>
      <c r="F172" s="6" t="s">
        <v>12</v>
      </c>
      <c r="G172" s="5">
        <v>20</v>
      </c>
      <c r="H172" s="6">
        <v>500</v>
      </c>
      <c r="I172" s="6">
        <v>484.91</v>
      </c>
      <c r="J172" s="6">
        <v>9698.2000000000007</v>
      </c>
      <c r="K172" s="5"/>
      <c r="L172" s="6">
        <v>9002.1299999999992</v>
      </c>
    </row>
    <row r="173" spans="1:12" x14ac:dyDescent="0.2">
      <c r="A173" s="5">
        <v>61847</v>
      </c>
      <c r="B173" s="6" t="s">
        <v>41</v>
      </c>
      <c r="C173" s="6" t="s">
        <v>41</v>
      </c>
      <c r="D173" s="5">
        <v>23901</v>
      </c>
      <c r="E173" s="6" t="s">
        <v>43</v>
      </c>
      <c r="F173" s="6" t="s">
        <v>12</v>
      </c>
      <c r="G173" s="18">
        <v>30</v>
      </c>
      <c r="H173" s="6">
        <v>964</v>
      </c>
      <c r="I173" s="6">
        <v>499.4</v>
      </c>
      <c r="J173" s="6">
        <v>14982</v>
      </c>
      <c r="K173" s="5"/>
      <c r="L173" s="6">
        <v>9002.1299999999992</v>
      </c>
    </row>
    <row r="174" spans="1:12" x14ac:dyDescent="0.2">
      <c r="A174" s="5">
        <v>61847</v>
      </c>
      <c r="B174" s="6" t="s">
        <v>41</v>
      </c>
      <c r="C174" s="6" t="s">
        <v>41</v>
      </c>
      <c r="D174" s="5">
        <v>23982</v>
      </c>
      <c r="E174" s="6" t="s">
        <v>44</v>
      </c>
      <c r="F174" s="6" t="s">
        <v>12</v>
      </c>
      <c r="G174" s="18">
        <v>7</v>
      </c>
      <c r="H174" s="6">
        <v>1000</v>
      </c>
      <c r="I174" s="6">
        <v>553.89</v>
      </c>
      <c r="J174" s="6">
        <v>3877.23</v>
      </c>
      <c r="K174" s="5"/>
      <c r="L174" s="6">
        <v>8742.35</v>
      </c>
    </row>
    <row r="175" spans="1:12" x14ac:dyDescent="0.2">
      <c r="A175" s="5">
        <v>61847</v>
      </c>
      <c r="B175" s="6" t="s">
        <v>41</v>
      </c>
      <c r="C175" s="6" t="s">
        <v>41</v>
      </c>
      <c r="D175" s="5">
        <v>23982</v>
      </c>
      <c r="E175" s="6" t="s">
        <v>44</v>
      </c>
      <c r="F175" s="6" t="s">
        <v>12</v>
      </c>
      <c r="G175" s="18">
        <v>10</v>
      </c>
      <c r="H175" s="6">
        <v>1000</v>
      </c>
      <c r="I175" s="6">
        <v>824.57</v>
      </c>
      <c r="J175" s="6">
        <v>8245.7000000000007</v>
      </c>
      <c r="K175" s="5"/>
      <c r="L175" s="6">
        <v>8742.35</v>
      </c>
    </row>
    <row r="176" spans="1:12" x14ac:dyDescent="0.2">
      <c r="A176" s="5">
        <v>61847</v>
      </c>
      <c r="B176" s="6" t="s">
        <v>41</v>
      </c>
      <c r="C176" s="6" t="s">
        <v>41</v>
      </c>
      <c r="D176" s="5">
        <v>61752</v>
      </c>
      <c r="E176" s="6" t="s">
        <v>12</v>
      </c>
      <c r="F176" s="6" t="s">
        <v>12</v>
      </c>
      <c r="G176" s="18">
        <v>10</v>
      </c>
      <c r="H176" s="6">
        <v>500</v>
      </c>
      <c r="I176" s="6">
        <v>434.4</v>
      </c>
      <c r="J176" s="6">
        <v>4344</v>
      </c>
      <c r="K176" s="5"/>
      <c r="L176" s="6">
        <v>8574.73</v>
      </c>
    </row>
    <row r="177" spans="1:12" x14ac:dyDescent="0.2">
      <c r="A177" s="5">
        <v>61847</v>
      </c>
      <c r="B177" s="6" t="s">
        <v>41</v>
      </c>
      <c r="C177" s="6" t="s">
        <v>41</v>
      </c>
      <c r="D177" s="5">
        <v>61752</v>
      </c>
      <c r="E177" s="6" t="s">
        <v>12</v>
      </c>
      <c r="F177" s="6" t="s">
        <v>12</v>
      </c>
      <c r="G177" s="18">
        <v>15</v>
      </c>
      <c r="H177" s="6">
        <v>503</v>
      </c>
      <c r="I177" s="6">
        <v>434.4</v>
      </c>
      <c r="J177" s="6">
        <v>6516</v>
      </c>
      <c r="K177" s="5"/>
      <c r="L177" s="6">
        <v>8574.73</v>
      </c>
    </row>
    <row r="178" spans="1:12" x14ac:dyDescent="0.2">
      <c r="A178" s="5">
        <v>61847</v>
      </c>
      <c r="B178" s="6" t="s">
        <v>41</v>
      </c>
      <c r="C178" s="6" t="s">
        <v>41</v>
      </c>
      <c r="D178" s="5">
        <v>61752</v>
      </c>
      <c r="E178" s="6" t="s">
        <v>12</v>
      </c>
      <c r="F178" s="6" t="s">
        <v>12</v>
      </c>
      <c r="G178" s="5">
        <v>15</v>
      </c>
      <c r="H178" s="6">
        <v>503</v>
      </c>
      <c r="I178" s="6">
        <v>471.74</v>
      </c>
      <c r="J178" s="6">
        <v>7076.1</v>
      </c>
      <c r="K178" s="5"/>
      <c r="L178" s="6">
        <v>8574.73</v>
      </c>
    </row>
    <row r="179" spans="1:12" ht="13.5" thickBo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7">
        <f>+SUM(J15:J178)</f>
        <v>73815.229999999792</v>
      </c>
      <c r="L179" s="17">
        <f>+SUMPRODUCT(G15:G178,L15:L178)</f>
        <v>3973503.95</v>
      </c>
    </row>
    <row r="180" spans="1:12" ht="13.5" thickTop="1" x14ac:dyDescent="0.2"/>
    <row r="181" spans="1:12" ht="13.5" thickBot="1" x14ac:dyDescent="0.25">
      <c r="J181" s="17">
        <f>+J179+J12</f>
        <v>-132388.9000000002</v>
      </c>
      <c r="L181" s="17">
        <f>+L179+L12</f>
        <v>4115672.81</v>
      </c>
    </row>
    <row r="182" spans="1:12" ht="13.5" thickTop="1" x14ac:dyDescent="0.2">
      <c r="A182" s="22" t="s">
        <v>97</v>
      </c>
    </row>
    <row r="183" spans="1:12" x14ac:dyDescent="0.2">
      <c r="A183" s="27">
        <v>61758</v>
      </c>
      <c r="B183" s="28" t="str">
        <f>+VLOOKUP(A183,[1]Congest!$A$1:$C$65536,2,FALSE)</f>
        <v>HUD VL</v>
      </c>
      <c r="C183" s="28" t="str">
        <f>+VLOOKUP(A183,[1]Congest!$A$1:$C$65536,3,FALSE)</f>
        <v>HUD VL</v>
      </c>
      <c r="D183" s="27">
        <v>61760</v>
      </c>
      <c r="E183" s="28" t="str">
        <f>+VLOOKUP(D183,[1]Congest!$A$1:$C$65536,2,FALSE)</f>
        <v>DUNWOD</v>
      </c>
      <c r="F183" s="28" t="str">
        <f>+VLOOKUP(D183,[1]Congest!$A$1:$C$65536,3,FALSE)</f>
        <v>DUNWOD</v>
      </c>
      <c r="G183" s="27">
        <v>8</v>
      </c>
      <c r="H183" s="28">
        <v>45</v>
      </c>
      <c r="I183" s="28">
        <v>26.54</v>
      </c>
      <c r="J183" s="28">
        <f>+G183*I183</f>
        <v>212.32</v>
      </c>
      <c r="K183" s="27"/>
      <c r="L183" s="28"/>
    </row>
    <row r="184" spans="1:12" x14ac:dyDescent="0.2">
      <c r="A184" s="27">
        <v>61758</v>
      </c>
      <c r="B184" s="28" t="str">
        <f>+VLOOKUP(A184,[1]Congest!$A$1:$C$65536,2,FALSE)</f>
        <v>HUD VL</v>
      </c>
      <c r="C184" s="28" t="str">
        <f>+VLOOKUP(A184,[1]Congest!$A$1:$C$65536,3,FALSE)</f>
        <v>HUD VL</v>
      </c>
      <c r="D184" s="27">
        <v>61761</v>
      </c>
      <c r="E184" s="28" t="str">
        <f>+VLOOKUP(D184,[1]Congest!$A$1:$C$65536,2,FALSE)</f>
        <v>N.Y.C.</v>
      </c>
      <c r="F184" s="28" t="str">
        <f>+VLOOKUP(D184,[1]Congest!$A$1:$C$65536,3,FALSE)</f>
        <v>N.Y.C.</v>
      </c>
      <c r="G184" s="27">
        <v>60</v>
      </c>
      <c r="H184" s="28">
        <v>8640</v>
      </c>
      <c r="I184" s="28">
        <v>8283.33</v>
      </c>
      <c r="J184" s="28">
        <f>+G184*I184</f>
        <v>496999.8</v>
      </c>
      <c r="K184" s="27"/>
      <c r="L184" s="28"/>
    </row>
    <row r="185" spans="1:12" x14ac:dyDescent="0.2">
      <c r="A185" s="27"/>
      <c r="B185" s="28"/>
      <c r="C185" s="28"/>
      <c r="D185" s="27"/>
      <c r="E185" s="28"/>
      <c r="F185" s="28"/>
      <c r="G185" s="29"/>
      <c r="H185" s="28"/>
      <c r="I185" s="30" t="s">
        <v>6</v>
      </c>
      <c r="J185" s="30">
        <f>+J184+J183</f>
        <v>497212.12</v>
      </c>
      <c r="K185" s="27"/>
      <c r="L185" s="28"/>
    </row>
    <row r="188" spans="1:12" x14ac:dyDescent="0.2">
      <c r="I188" s="1" t="s">
        <v>106</v>
      </c>
      <c r="J188" s="2">
        <f>+J181+J185</f>
        <v>364823.2199999998</v>
      </c>
    </row>
    <row r="192" spans="1:12" x14ac:dyDescent="0.2">
      <c r="A192" s="5"/>
      <c r="B192" s="6"/>
      <c r="C192" s="6"/>
      <c r="D192" s="5"/>
      <c r="E192" s="6"/>
      <c r="F192" s="6"/>
      <c r="G192" s="18"/>
      <c r="H192" s="6"/>
      <c r="I192" s="6"/>
      <c r="J192" s="6"/>
      <c r="K192" s="5"/>
      <c r="L192" s="6"/>
    </row>
    <row r="193" spans="1:12" x14ac:dyDescent="0.2">
      <c r="A193" s="5"/>
      <c r="B193" s="6"/>
      <c r="C193" s="6"/>
      <c r="D193" s="5"/>
      <c r="E193" s="6"/>
      <c r="F193" s="6"/>
      <c r="G193" s="18"/>
      <c r="H193" s="6"/>
      <c r="I193" s="6"/>
      <c r="J193" s="6"/>
      <c r="K193" s="5"/>
      <c r="L193" s="6"/>
    </row>
    <row r="194" spans="1:12" x14ac:dyDescent="0.2">
      <c r="A194" s="5"/>
      <c r="B194" s="6"/>
      <c r="C194" s="6"/>
      <c r="D194" s="5"/>
      <c r="E194" s="6"/>
      <c r="F194" s="6"/>
      <c r="G194" s="18"/>
      <c r="H194" s="6"/>
      <c r="I194" s="6"/>
      <c r="J194" s="6"/>
      <c r="K194" s="5"/>
      <c r="L194" s="6"/>
    </row>
    <row r="195" spans="1:12" x14ac:dyDescent="0.2">
      <c r="A195" s="5"/>
      <c r="B195" s="6"/>
      <c r="C195" s="6"/>
      <c r="D195" s="5"/>
      <c r="E195" s="6"/>
      <c r="F195" s="6"/>
      <c r="G195" s="18"/>
      <c r="H195" s="6"/>
      <c r="I195" s="6"/>
      <c r="J195" s="6"/>
      <c r="K195" s="5"/>
      <c r="L195" s="6"/>
    </row>
    <row r="196" spans="1:12" x14ac:dyDescent="0.2">
      <c r="A196" s="5"/>
      <c r="B196" s="6"/>
      <c r="C196" s="6"/>
      <c r="D196" s="5"/>
      <c r="E196" s="6"/>
      <c r="F196" s="6"/>
      <c r="G196" s="18"/>
      <c r="H196" s="6"/>
      <c r="I196" s="6"/>
      <c r="J196" s="6"/>
      <c r="K196" s="5"/>
      <c r="L196" s="6"/>
    </row>
    <row r="197" spans="1:12" x14ac:dyDescent="0.2">
      <c r="A197" s="5"/>
      <c r="B197" s="6"/>
      <c r="C197" s="6"/>
      <c r="D197" s="5"/>
      <c r="E197" s="6"/>
      <c r="F197" s="6"/>
      <c r="G197" s="18"/>
      <c r="H197" s="6"/>
      <c r="I197" s="6"/>
      <c r="J197" s="6"/>
      <c r="K197" s="5"/>
      <c r="L197" s="6"/>
    </row>
    <row r="198" spans="1:12" x14ac:dyDescent="0.2">
      <c r="A198" s="5"/>
      <c r="B198" s="6"/>
      <c r="C198" s="6"/>
      <c r="D198" s="5"/>
      <c r="E198" s="6"/>
      <c r="F198" s="6"/>
      <c r="G198" s="5"/>
      <c r="H198" s="6"/>
      <c r="I198" s="6"/>
      <c r="J198" s="6"/>
      <c r="K198" s="5"/>
      <c r="L198" s="6"/>
    </row>
    <row r="199" spans="1:12" x14ac:dyDescent="0.2">
      <c r="A199" s="5"/>
      <c r="B199" s="6"/>
      <c r="C199" s="6"/>
      <c r="D199" s="5"/>
      <c r="E199" s="6"/>
      <c r="F199" s="6"/>
      <c r="G199" s="18"/>
      <c r="H199" s="6"/>
      <c r="I199" s="6"/>
      <c r="J199" s="6"/>
      <c r="K199" s="5"/>
      <c r="L199" s="6"/>
    </row>
    <row r="200" spans="1:12" x14ac:dyDescent="0.2">
      <c r="A200" s="5"/>
      <c r="B200" s="6"/>
      <c r="C200" s="6"/>
      <c r="D200" s="5"/>
      <c r="E200" s="6"/>
      <c r="F200" s="6"/>
      <c r="G200" s="18"/>
      <c r="H200" s="6"/>
      <c r="I200" s="6"/>
      <c r="J200" s="6"/>
      <c r="K200" s="5"/>
      <c r="L200" s="6"/>
    </row>
    <row r="201" spans="1:12" x14ac:dyDescent="0.2">
      <c r="A201" s="5"/>
      <c r="B201" s="6"/>
      <c r="C201" s="6"/>
      <c r="D201" s="5"/>
      <c r="E201" s="6"/>
      <c r="F201" s="6"/>
      <c r="G201" s="18"/>
      <c r="H201" s="6"/>
      <c r="I201" s="6"/>
      <c r="J201" s="6"/>
      <c r="K201" s="5"/>
      <c r="L201" s="6"/>
    </row>
    <row r="202" spans="1:12" x14ac:dyDescent="0.2">
      <c r="A202" s="5"/>
      <c r="B202" s="6"/>
      <c r="C202" s="6"/>
      <c r="D202" s="5"/>
      <c r="E202" s="6"/>
      <c r="F202" s="6"/>
      <c r="G202" s="18"/>
      <c r="H202" s="6"/>
      <c r="I202" s="6"/>
      <c r="J202" s="6"/>
      <c r="K202" s="5"/>
      <c r="L202" s="6"/>
    </row>
    <row r="203" spans="1:12" x14ac:dyDescent="0.2">
      <c r="A203" s="5"/>
      <c r="B203" s="6"/>
      <c r="C203" s="6"/>
      <c r="D203" s="5"/>
      <c r="E203" s="6"/>
      <c r="F203" s="6"/>
      <c r="G203" s="18"/>
      <c r="H203" s="6"/>
      <c r="I203" s="6"/>
      <c r="J203" s="6"/>
      <c r="K203" s="5"/>
      <c r="L203" s="6"/>
    </row>
    <row r="204" spans="1:12" x14ac:dyDescent="0.2">
      <c r="A204" s="5"/>
      <c r="B204" s="6"/>
      <c r="C204" s="6"/>
      <c r="D204" s="5"/>
      <c r="E204" s="6"/>
      <c r="F204" s="6"/>
      <c r="G204" s="18"/>
      <c r="H204" s="6"/>
      <c r="I204" s="6"/>
      <c r="J204" s="6"/>
      <c r="K204" s="5"/>
      <c r="L204" s="6"/>
    </row>
    <row r="205" spans="1:12" x14ac:dyDescent="0.2">
      <c r="A205" s="5"/>
      <c r="B205" s="6"/>
      <c r="C205" s="6"/>
      <c r="D205" s="5"/>
      <c r="E205" s="6"/>
      <c r="F205" s="6"/>
      <c r="G205" s="5"/>
      <c r="H205" s="6"/>
      <c r="I205" s="6"/>
      <c r="J205" s="6"/>
      <c r="K205" s="5"/>
      <c r="L205" s="6"/>
    </row>
    <row r="206" spans="1:12" x14ac:dyDescent="0.2">
      <c r="A206" s="5"/>
      <c r="B206" s="6"/>
      <c r="C206" s="6"/>
      <c r="D206" s="5"/>
      <c r="E206" s="6"/>
      <c r="F206" s="6"/>
      <c r="G206" s="18"/>
      <c r="H206" s="6"/>
      <c r="I206" s="6"/>
      <c r="J206" s="6"/>
      <c r="K206" s="5"/>
      <c r="L206" s="6"/>
    </row>
    <row r="207" spans="1:12" x14ac:dyDescent="0.2">
      <c r="A207" s="5"/>
      <c r="B207" s="6"/>
      <c r="C207" s="6"/>
      <c r="D207" s="5"/>
      <c r="E207" s="6"/>
      <c r="F207" s="6"/>
      <c r="G207" s="18"/>
      <c r="H207" s="6"/>
      <c r="I207" s="6"/>
      <c r="J207" s="6"/>
      <c r="K207" s="5"/>
      <c r="L207" s="6"/>
    </row>
    <row r="208" spans="1:12" x14ac:dyDescent="0.2">
      <c r="A208" s="5"/>
      <c r="B208" s="6"/>
      <c r="C208" s="6"/>
      <c r="D208" s="5"/>
      <c r="E208" s="6"/>
      <c r="F208" s="6"/>
      <c r="G208" s="5"/>
      <c r="H208" s="6"/>
      <c r="I208" s="6"/>
      <c r="J208" s="6"/>
      <c r="K208" s="5"/>
      <c r="L208" s="6"/>
    </row>
    <row r="209" spans="1:12" x14ac:dyDescent="0.2">
      <c r="A209" s="5"/>
      <c r="B209" s="6"/>
      <c r="C209" s="6"/>
      <c r="D209" s="5"/>
      <c r="E209" s="6"/>
      <c r="F209" s="6"/>
      <c r="G209" s="18"/>
      <c r="H209" s="6"/>
      <c r="I209" s="6"/>
      <c r="J209" s="6"/>
      <c r="K209" s="5"/>
      <c r="L209" s="6"/>
    </row>
    <row r="210" spans="1:12" x14ac:dyDescent="0.2">
      <c r="A210" s="5"/>
      <c r="B210" s="6"/>
      <c r="C210" s="6"/>
      <c r="D210" s="5"/>
      <c r="E210" s="6"/>
      <c r="F210" s="6"/>
      <c r="G210" s="18"/>
      <c r="H210" s="6"/>
      <c r="I210" s="6"/>
      <c r="J210" s="6"/>
      <c r="K210" s="5"/>
      <c r="L210" s="6"/>
    </row>
    <row r="211" spans="1:12" x14ac:dyDescent="0.2">
      <c r="A211" s="5"/>
      <c r="B211" s="6"/>
      <c r="C211" s="6"/>
      <c r="D211" s="5"/>
      <c r="E211" s="6"/>
      <c r="F211" s="6"/>
      <c r="G211" s="5"/>
      <c r="H211" s="6"/>
      <c r="I211" s="6"/>
      <c r="J211" s="6"/>
      <c r="K211" s="5"/>
      <c r="L211" s="6"/>
    </row>
    <row r="212" spans="1:12" x14ac:dyDescent="0.2">
      <c r="A212" s="5"/>
      <c r="B212" s="6"/>
      <c r="C212" s="6"/>
      <c r="D212" s="5"/>
      <c r="E212" s="6"/>
      <c r="F212" s="6"/>
      <c r="G212" s="5"/>
      <c r="H212" s="6"/>
      <c r="I212" s="6"/>
      <c r="J212" s="6"/>
      <c r="K212" s="21"/>
      <c r="L212" s="6"/>
    </row>
    <row r="213" spans="1:12" x14ac:dyDescent="0.2">
      <c r="A213" s="5"/>
      <c r="B213" s="6"/>
      <c r="C213" s="6"/>
      <c r="D213" s="5"/>
      <c r="E213" s="6"/>
      <c r="F213" s="6"/>
      <c r="G213" s="18"/>
      <c r="H213" s="6"/>
      <c r="I213" s="6"/>
      <c r="J213" s="6"/>
      <c r="K213" s="5"/>
      <c r="L213" s="6"/>
    </row>
    <row r="214" spans="1:12" x14ac:dyDescent="0.2">
      <c r="A214" s="5"/>
      <c r="B214" s="6"/>
      <c r="C214" s="6"/>
      <c r="D214" s="5"/>
      <c r="E214" s="6"/>
      <c r="F214" s="6"/>
      <c r="G214" s="18"/>
      <c r="H214" s="6"/>
      <c r="I214" s="6"/>
      <c r="J214" s="6"/>
      <c r="K214" s="5"/>
      <c r="L214" s="6"/>
    </row>
    <row r="215" spans="1:12" x14ac:dyDescent="0.2">
      <c r="A215" s="5"/>
      <c r="B215" s="6"/>
      <c r="C215" s="6"/>
      <c r="D215" s="5"/>
      <c r="E215" s="6"/>
      <c r="F215" s="6"/>
      <c r="G215" s="5"/>
      <c r="H215" s="6"/>
      <c r="I215" s="6"/>
      <c r="J215" s="6"/>
      <c r="K215" s="5"/>
      <c r="L215" s="6"/>
    </row>
    <row r="216" spans="1:12" x14ac:dyDescent="0.2">
      <c r="A216" s="5"/>
      <c r="B216" s="6"/>
      <c r="C216" s="6"/>
      <c r="D216" s="5"/>
      <c r="E216" s="6"/>
      <c r="F216" s="6"/>
      <c r="G216" s="5"/>
      <c r="H216" s="6"/>
      <c r="I216" s="6"/>
      <c r="J216" s="6"/>
      <c r="K216" s="5"/>
      <c r="L216" s="6"/>
    </row>
    <row r="217" spans="1:12" x14ac:dyDescent="0.2">
      <c r="A217" s="5"/>
      <c r="B217" s="6"/>
      <c r="C217" s="6"/>
      <c r="D217" s="5"/>
      <c r="E217" s="6"/>
      <c r="F217" s="6"/>
      <c r="G217" s="5"/>
      <c r="H217" s="6"/>
      <c r="I217" s="6"/>
      <c r="J217" s="6"/>
      <c r="K217" s="5"/>
      <c r="L217" s="6"/>
    </row>
    <row r="218" spans="1:12" x14ac:dyDescent="0.2">
      <c r="A218" s="5"/>
      <c r="B218" s="6"/>
      <c r="C218" s="6"/>
      <c r="D218" s="5"/>
      <c r="E218" s="6"/>
      <c r="F218" s="6"/>
      <c r="G218" s="5"/>
      <c r="H218" s="6"/>
      <c r="I218" s="6"/>
      <c r="J218" s="6"/>
      <c r="K218" s="5"/>
      <c r="L218" s="6"/>
    </row>
    <row r="219" spans="1:12" x14ac:dyDescent="0.2">
      <c r="A219" s="5"/>
      <c r="B219" s="6"/>
      <c r="C219" s="6"/>
      <c r="D219" s="5"/>
      <c r="E219" s="6"/>
      <c r="F219" s="6"/>
      <c r="G219" s="5"/>
      <c r="H219" s="6"/>
      <c r="I219" s="6"/>
      <c r="J219" s="6"/>
      <c r="K219" s="5"/>
      <c r="L219" s="6"/>
    </row>
    <row r="220" spans="1:12" x14ac:dyDescent="0.2">
      <c r="A220" s="5"/>
      <c r="B220" s="6"/>
      <c r="C220" s="6"/>
      <c r="D220" s="5"/>
      <c r="E220" s="6"/>
      <c r="F220" s="6"/>
      <c r="G220" s="5"/>
      <c r="H220" s="6"/>
      <c r="I220" s="6"/>
      <c r="J220" s="6"/>
      <c r="K220" s="5"/>
      <c r="L220" s="6"/>
    </row>
    <row r="221" spans="1:12" x14ac:dyDescent="0.2">
      <c r="A221" s="5"/>
      <c r="B221" s="6"/>
      <c r="C221" s="6"/>
      <c r="D221" s="5"/>
      <c r="E221" s="6"/>
      <c r="F221" s="6"/>
      <c r="G221" s="5"/>
      <c r="H221" s="6"/>
      <c r="I221" s="6"/>
      <c r="J221" s="6"/>
      <c r="K221" s="5"/>
      <c r="L221" s="6"/>
    </row>
    <row r="222" spans="1:12" x14ac:dyDescent="0.2">
      <c r="A222" s="5"/>
      <c r="B222" s="6"/>
      <c r="C222" s="6"/>
      <c r="D222" s="5"/>
      <c r="E222" s="6"/>
      <c r="F222" s="6"/>
      <c r="G222" s="18"/>
      <c r="H222" s="6"/>
      <c r="I222" s="6"/>
      <c r="J222" s="6"/>
      <c r="K222" s="5"/>
      <c r="L222" s="6"/>
    </row>
    <row r="223" spans="1:12" x14ac:dyDescent="0.2">
      <c r="A223" s="5"/>
      <c r="B223" s="6"/>
      <c r="C223" s="6"/>
      <c r="D223" s="5"/>
      <c r="E223" s="6"/>
      <c r="F223" s="6"/>
      <c r="G223" s="5"/>
      <c r="H223" s="6"/>
      <c r="I223" s="6"/>
      <c r="J223" s="6"/>
      <c r="K223" s="5"/>
      <c r="L223" s="6"/>
    </row>
    <row r="224" spans="1:12" x14ac:dyDescent="0.2">
      <c r="A224" s="5"/>
      <c r="B224" s="6"/>
      <c r="C224" s="6"/>
      <c r="D224" s="5"/>
      <c r="E224" s="6"/>
      <c r="F224" s="6"/>
      <c r="G224" s="18"/>
      <c r="H224" s="6"/>
      <c r="I224" s="6"/>
      <c r="J224" s="6"/>
      <c r="K224" s="5"/>
      <c r="L224" s="6"/>
    </row>
    <row r="225" spans="1:12" x14ac:dyDescent="0.2">
      <c r="A225" s="5"/>
      <c r="B225" s="6"/>
      <c r="C225" s="6"/>
      <c r="D225" s="5"/>
      <c r="E225" s="6"/>
      <c r="F225" s="6"/>
      <c r="G225" s="18"/>
      <c r="H225" s="6"/>
      <c r="I225" s="6"/>
      <c r="J225" s="6"/>
      <c r="K225" s="5"/>
      <c r="L225" s="6"/>
    </row>
    <row r="226" spans="1:12" x14ac:dyDescent="0.2">
      <c r="A226" s="5"/>
      <c r="B226" s="6"/>
      <c r="C226" s="6"/>
      <c r="D226" s="5"/>
      <c r="E226" s="6"/>
      <c r="F226" s="6"/>
      <c r="G226" s="5"/>
      <c r="H226" s="6"/>
      <c r="I226" s="6"/>
      <c r="J226" s="6"/>
      <c r="K226" s="5"/>
      <c r="L226" s="6"/>
    </row>
    <row r="227" spans="1:12" x14ac:dyDescent="0.2">
      <c r="A227" s="5"/>
      <c r="B227" s="6"/>
      <c r="C227" s="6"/>
      <c r="D227" s="5"/>
      <c r="E227" s="6"/>
      <c r="F227" s="6"/>
      <c r="G227" s="18"/>
      <c r="H227" s="6"/>
      <c r="I227" s="6"/>
      <c r="J227" s="6"/>
      <c r="K227" s="5"/>
      <c r="L227" s="6"/>
    </row>
    <row r="228" spans="1:12" x14ac:dyDescent="0.2">
      <c r="A228" s="5"/>
      <c r="B228" s="6"/>
      <c r="C228" s="6"/>
      <c r="D228" s="5"/>
      <c r="E228" s="6"/>
      <c r="F228" s="6"/>
      <c r="G228" s="18"/>
      <c r="H228" s="6"/>
      <c r="I228" s="6"/>
      <c r="J228" s="6"/>
      <c r="K228" s="5"/>
      <c r="L228" s="6"/>
    </row>
    <row r="229" spans="1:12" x14ac:dyDescent="0.2">
      <c r="A229" s="5"/>
      <c r="B229" s="6"/>
      <c r="C229" s="6"/>
      <c r="D229" s="5"/>
      <c r="E229" s="6"/>
      <c r="F229" s="6"/>
      <c r="G229" s="5"/>
      <c r="H229" s="6"/>
      <c r="I229" s="6"/>
      <c r="J229" s="6"/>
      <c r="K229" s="5"/>
      <c r="L229" s="6"/>
    </row>
    <row r="230" spans="1:12" x14ac:dyDescent="0.2">
      <c r="A230" s="5"/>
      <c r="B230" s="6"/>
      <c r="C230" s="6"/>
      <c r="D230" s="5"/>
      <c r="E230" s="6"/>
      <c r="F230" s="6"/>
      <c r="G230" s="18"/>
      <c r="H230" s="6"/>
      <c r="I230" s="6"/>
      <c r="J230" s="6"/>
      <c r="K230" s="5"/>
      <c r="L230" s="6"/>
    </row>
    <row r="231" spans="1:12" x14ac:dyDescent="0.2">
      <c r="A231" s="5"/>
      <c r="B231" s="6"/>
      <c r="C231" s="6"/>
      <c r="D231" s="5"/>
      <c r="E231" s="6"/>
      <c r="F231" s="6"/>
      <c r="G231" s="18"/>
      <c r="H231" s="6"/>
      <c r="I231" s="6"/>
      <c r="J231" s="6"/>
      <c r="K231" s="5"/>
      <c r="L231" s="6"/>
    </row>
    <row r="232" spans="1:12" x14ac:dyDescent="0.2">
      <c r="A232" s="5"/>
      <c r="B232" s="6"/>
      <c r="C232" s="6"/>
      <c r="D232" s="5"/>
      <c r="E232" s="6"/>
      <c r="F232" s="6"/>
      <c r="G232" s="18"/>
      <c r="H232" s="6"/>
      <c r="I232" s="6"/>
      <c r="J232" s="6"/>
      <c r="K232" s="5"/>
      <c r="L232" s="6"/>
    </row>
    <row r="233" spans="1:12" x14ac:dyDescent="0.2">
      <c r="A233" s="5"/>
      <c r="B233" s="6"/>
      <c r="C233" s="6"/>
      <c r="D233" s="5"/>
      <c r="E233" s="6"/>
      <c r="F233" s="6"/>
      <c r="G233" s="5"/>
      <c r="H233" s="6"/>
      <c r="I233" s="6"/>
      <c r="J233" s="6"/>
      <c r="K233" s="5"/>
      <c r="L233" s="6"/>
    </row>
    <row r="234" spans="1:12" x14ac:dyDescent="0.2">
      <c r="A234" s="5"/>
      <c r="B234" s="6"/>
      <c r="C234" s="6"/>
      <c r="D234" s="5"/>
      <c r="E234" s="6"/>
      <c r="F234" s="6"/>
      <c r="G234" s="18"/>
      <c r="H234" s="6"/>
      <c r="I234" s="6"/>
      <c r="J234" s="6"/>
      <c r="K234" s="5"/>
      <c r="L234" s="6"/>
    </row>
    <row r="235" spans="1:12" x14ac:dyDescent="0.2">
      <c r="A235" s="5"/>
      <c r="B235" s="6"/>
      <c r="C235" s="6"/>
      <c r="D235" s="5"/>
      <c r="E235" s="6"/>
      <c r="F235" s="6"/>
      <c r="G235" s="18"/>
      <c r="H235" s="6"/>
      <c r="I235" s="6"/>
      <c r="J235" s="6"/>
      <c r="K235" s="5"/>
      <c r="L235" s="6"/>
    </row>
    <row r="236" spans="1:12" x14ac:dyDescent="0.2">
      <c r="A236" s="5"/>
      <c r="B236" s="6"/>
      <c r="C236" s="6"/>
      <c r="D236" s="5"/>
      <c r="E236" s="6"/>
      <c r="F236" s="6"/>
      <c r="G236" s="18"/>
      <c r="H236" s="6"/>
      <c r="I236" s="6"/>
      <c r="J236" s="6"/>
      <c r="K236" s="5"/>
      <c r="L236" s="6"/>
    </row>
    <row r="237" spans="1:12" x14ac:dyDescent="0.2">
      <c r="A237" s="5"/>
      <c r="B237" s="6"/>
      <c r="C237" s="6"/>
      <c r="D237" s="5"/>
      <c r="E237" s="6"/>
      <c r="F237" s="6"/>
      <c r="G237" s="18"/>
      <c r="H237" s="6"/>
      <c r="I237" s="6"/>
      <c r="J237" s="6"/>
      <c r="K237" s="5"/>
      <c r="L237" s="6"/>
    </row>
    <row r="238" spans="1:12" x14ac:dyDescent="0.2">
      <c r="A238" s="5"/>
      <c r="B238" s="6"/>
      <c r="C238" s="6"/>
      <c r="D238" s="5"/>
      <c r="E238" s="6"/>
      <c r="F238" s="6"/>
      <c r="G238" s="18"/>
      <c r="H238" s="6"/>
      <c r="I238" s="6"/>
      <c r="J238" s="6"/>
      <c r="K238" s="5"/>
      <c r="L238" s="6"/>
    </row>
    <row r="239" spans="1:12" x14ac:dyDescent="0.2">
      <c r="A239" s="5"/>
      <c r="B239" s="6"/>
      <c r="C239" s="6"/>
      <c r="D239" s="5"/>
      <c r="E239" s="6"/>
      <c r="F239" s="6"/>
      <c r="G239" s="5"/>
      <c r="H239" s="6"/>
      <c r="I239" s="6"/>
      <c r="J239" s="6"/>
      <c r="K239" s="5"/>
      <c r="L239" s="6"/>
    </row>
    <row r="240" spans="1:12" x14ac:dyDescent="0.2">
      <c r="A240" s="5"/>
      <c r="B240" s="6"/>
      <c r="C240" s="6"/>
      <c r="D240" s="5"/>
      <c r="E240" s="6"/>
      <c r="F240" s="6"/>
      <c r="G240" s="18"/>
      <c r="H240" s="6"/>
      <c r="I240" s="6"/>
      <c r="J240" s="6"/>
      <c r="K240" s="5"/>
      <c r="L240" s="6"/>
    </row>
    <row r="241" spans="1:12" x14ac:dyDescent="0.2">
      <c r="A241" s="5"/>
      <c r="B241" s="6"/>
      <c r="C241" s="6"/>
      <c r="D241" s="5"/>
      <c r="E241" s="6"/>
      <c r="F241" s="6"/>
      <c r="G241" s="5"/>
      <c r="H241" s="6"/>
      <c r="I241" s="6"/>
      <c r="J241" s="6"/>
      <c r="K241" s="5"/>
      <c r="L241" s="6"/>
    </row>
    <row r="242" spans="1:12" x14ac:dyDescent="0.2">
      <c r="A242" s="5"/>
      <c r="B242" s="6"/>
      <c r="C242" s="6"/>
      <c r="D242" s="5"/>
      <c r="E242" s="6"/>
      <c r="F242" s="6"/>
      <c r="G242" s="18"/>
      <c r="H242" s="6"/>
      <c r="I242" s="6"/>
      <c r="J242" s="6"/>
      <c r="K242" s="5"/>
      <c r="L242" s="6"/>
    </row>
    <row r="243" spans="1:12" x14ac:dyDescent="0.2">
      <c r="A243" s="5"/>
      <c r="B243" s="6"/>
      <c r="C243" s="6"/>
      <c r="D243" s="5"/>
      <c r="E243" s="6"/>
      <c r="F243" s="6"/>
      <c r="G243" s="18"/>
      <c r="H243" s="6"/>
      <c r="I243" s="6"/>
      <c r="J243" s="6"/>
      <c r="K243" s="5"/>
      <c r="L243" s="6"/>
    </row>
    <row r="244" spans="1:12" x14ac:dyDescent="0.2">
      <c r="A244" s="5"/>
      <c r="B244" s="6"/>
      <c r="C244" s="6"/>
      <c r="D244" s="5"/>
      <c r="E244" s="6"/>
      <c r="F244" s="6"/>
      <c r="G244" s="5"/>
      <c r="H244" s="6"/>
      <c r="I244" s="6"/>
      <c r="J244" s="6"/>
      <c r="K244" s="5"/>
      <c r="L244" s="6"/>
    </row>
    <row r="245" spans="1:12" x14ac:dyDescent="0.2">
      <c r="A245" s="5"/>
      <c r="B245" s="6"/>
      <c r="C245" s="6"/>
      <c r="D245" s="5"/>
      <c r="E245" s="6"/>
      <c r="F245" s="6"/>
      <c r="G245" s="5"/>
      <c r="H245" s="6"/>
      <c r="I245" s="6"/>
      <c r="J245" s="6"/>
      <c r="K245" s="5"/>
      <c r="L245" s="6"/>
    </row>
    <row r="246" spans="1:12" x14ac:dyDescent="0.2">
      <c r="A246" s="5"/>
      <c r="B246" s="6"/>
      <c r="C246" s="6"/>
      <c r="D246" s="5"/>
      <c r="E246" s="6"/>
      <c r="F246" s="6"/>
      <c r="G246" s="18"/>
      <c r="H246" s="6"/>
      <c r="I246" s="6"/>
      <c r="J246" s="6"/>
      <c r="K246" s="5"/>
      <c r="L246" s="6"/>
    </row>
    <row r="247" spans="1:12" x14ac:dyDescent="0.2">
      <c r="A247" s="5"/>
      <c r="B247" s="6"/>
      <c r="C247" s="6"/>
      <c r="D247" s="5"/>
      <c r="E247" s="6"/>
      <c r="F247" s="6"/>
      <c r="G247" s="18"/>
      <c r="H247" s="6"/>
      <c r="I247" s="6"/>
      <c r="J247" s="6"/>
      <c r="K247" s="5"/>
      <c r="L247" s="6"/>
    </row>
    <row r="248" spans="1:12" x14ac:dyDescent="0.2">
      <c r="A248" s="5"/>
      <c r="B248" s="6"/>
      <c r="C248" s="6"/>
      <c r="D248" s="5"/>
      <c r="E248" s="6"/>
      <c r="F248" s="6"/>
      <c r="G248" s="5"/>
      <c r="H248" s="6"/>
      <c r="I248" s="6"/>
      <c r="J248" s="6"/>
      <c r="K248" s="5"/>
      <c r="L248" s="6"/>
    </row>
    <row r="249" spans="1:12" x14ac:dyDescent="0.2">
      <c r="A249" s="5"/>
      <c r="B249" s="6"/>
      <c r="C249" s="6"/>
      <c r="D249" s="5"/>
      <c r="E249" s="6"/>
      <c r="F249" s="6"/>
      <c r="G249" s="18"/>
      <c r="H249" s="6"/>
      <c r="I249" s="6"/>
      <c r="J249" s="6"/>
      <c r="K249" s="5"/>
      <c r="L249" s="6"/>
    </row>
    <row r="250" spans="1:12" x14ac:dyDescent="0.2">
      <c r="A250" s="5"/>
      <c r="B250" s="6"/>
      <c r="C250" s="6"/>
      <c r="D250" s="5"/>
      <c r="E250" s="6"/>
      <c r="F250" s="6"/>
      <c r="G250" s="18"/>
      <c r="H250" s="6"/>
      <c r="I250" s="6"/>
      <c r="J250" s="6"/>
      <c r="K250" s="5"/>
      <c r="L250" s="6"/>
    </row>
    <row r="251" spans="1:12" x14ac:dyDescent="0.2">
      <c r="A251" s="5"/>
      <c r="B251" s="6"/>
      <c r="C251" s="6"/>
      <c r="D251" s="5"/>
      <c r="E251" s="6"/>
      <c r="F251" s="6"/>
      <c r="G251" s="5"/>
      <c r="H251" s="6"/>
      <c r="I251" s="6"/>
      <c r="J251" s="6"/>
      <c r="K251" s="5"/>
      <c r="L251" s="6"/>
    </row>
    <row r="252" spans="1:12" x14ac:dyDescent="0.2">
      <c r="A252" s="5"/>
      <c r="B252" s="6"/>
      <c r="C252" s="6"/>
      <c r="D252" s="5"/>
      <c r="E252" s="6"/>
      <c r="F252" s="6"/>
      <c r="G252" s="5"/>
      <c r="H252" s="6"/>
      <c r="I252" s="6"/>
      <c r="J252" s="6"/>
      <c r="K252" s="5"/>
      <c r="L252" s="6"/>
    </row>
    <row r="253" spans="1:12" x14ac:dyDescent="0.2">
      <c r="A253" s="5"/>
      <c r="B253" s="6"/>
      <c r="C253" s="6"/>
      <c r="D253" s="5"/>
      <c r="E253" s="6"/>
      <c r="F253" s="6"/>
      <c r="G253" s="18"/>
      <c r="H253" s="6"/>
      <c r="I253" s="6"/>
      <c r="J253" s="6"/>
      <c r="K253" s="5"/>
      <c r="L253" s="6"/>
    </row>
    <row r="254" spans="1:12" x14ac:dyDescent="0.2">
      <c r="A254" s="5"/>
      <c r="B254" s="6"/>
      <c r="C254" s="6"/>
      <c r="D254" s="5"/>
      <c r="E254" s="6"/>
      <c r="F254" s="6"/>
      <c r="G254" s="18"/>
      <c r="H254" s="6"/>
      <c r="I254" s="6"/>
      <c r="J254" s="6"/>
      <c r="K254" s="5"/>
      <c r="L254" s="6"/>
    </row>
    <row r="255" spans="1:12" x14ac:dyDescent="0.2">
      <c r="A255" s="5"/>
      <c r="B255" s="6"/>
      <c r="C255" s="6"/>
      <c r="D255" s="5"/>
      <c r="E255" s="6"/>
      <c r="F255" s="6"/>
      <c r="G255" s="5"/>
      <c r="H255" s="6"/>
      <c r="I255" s="6"/>
      <c r="J255" s="6"/>
      <c r="K255" s="5"/>
      <c r="L255" s="6"/>
    </row>
    <row r="256" spans="1:12" x14ac:dyDescent="0.2">
      <c r="A256" s="5"/>
      <c r="B256" s="6"/>
      <c r="C256" s="6"/>
      <c r="D256" s="5"/>
      <c r="E256" s="6"/>
      <c r="F256" s="6"/>
      <c r="G256" s="18"/>
      <c r="H256" s="6"/>
      <c r="I256" s="6"/>
      <c r="J256" s="6"/>
      <c r="K256" s="5"/>
      <c r="L256" s="6"/>
    </row>
    <row r="257" spans="1:12" x14ac:dyDescent="0.2">
      <c r="A257" s="5"/>
      <c r="B257" s="6"/>
      <c r="C257" s="6"/>
      <c r="D257" s="5"/>
      <c r="E257" s="6"/>
      <c r="F257" s="6"/>
      <c r="G257" s="5"/>
      <c r="H257" s="6"/>
      <c r="I257" s="6"/>
      <c r="J257" s="6"/>
      <c r="K257" s="5"/>
      <c r="L257" s="6"/>
    </row>
    <row r="258" spans="1:12" x14ac:dyDescent="0.2">
      <c r="A258" s="5"/>
      <c r="B258" s="6"/>
      <c r="C258" s="6"/>
      <c r="D258" s="5"/>
      <c r="E258" s="6"/>
      <c r="F258" s="6"/>
      <c r="G258" s="18"/>
      <c r="H258" s="6"/>
      <c r="I258" s="6"/>
      <c r="J258" s="6"/>
      <c r="K258" s="5"/>
      <c r="L258" s="6"/>
    </row>
    <row r="259" spans="1:12" x14ac:dyDescent="0.2">
      <c r="A259" s="5"/>
      <c r="B259" s="6"/>
      <c r="C259" s="6"/>
      <c r="D259" s="5"/>
      <c r="E259" s="6"/>
      <c r="F259" s="6"/>
      <c r="G259" s="18"/>
      <c r="H259" s="6"/>
      <c r="I259" s="6"/>
      <c r="J259" s="6"/>
      <c r="K259" s="5"/>
      <c r="L259" s="6"/>
    </row>
    <row r="260" spans="1:12" x14ac:dyDescent="0.2">
      <c r="A260" s="5"/>
      <c r="B260" s="6"/>
      <c r="C260" s="6"/>
      <c r="D260" s="5"/>
      <c r="E260" s="6"/>
      <c r="F260" s="6"/>
      <c r="G260" s="5"/>
      <c r="H260" s="6"/>
      <c r="I260" s="6"/>
      <c r="J260" s="6"/>
      <c r="K260" s="5"/>
      <c r="L260" s="6"/>
    </row>
    <row r="261" spans="1:12" x14ac:dyDescent="0.2">
      <c r="A261" s="5"/>
      <c r="B261" s="6"/>
      <c r="C261" s="6"/>
      <c r="D261" s="5"/>
      <c r="E261" s="6"/>
      <c r="F261" s="6"/>
      <c r="G261" s="18"/>
      <c r="H261" s="6"/>
      <c r="I261" s="6"/>
      <c r="J261" s="6"/>
      <c r="K261" s="5"/>
      <c r="L261" s="6"/>
    </row>
    <row r="262" spans="1:12" x14ac:dyDescent="0.2">
      <c r="A262" s="5"/>
      <c r="B262" s="6"/>
      <c r="C262" s="6"/>
      <c r="D262" s="5"/>
      <c r="E262" s="6"/>
      <c r="F262" s="6"/>
      <c r="G262" s="5"/>
      <c r="H262" s="6"/>
      <c r="I262" s="6"/>
      <c r="J262" s="6"/>
      <c r="K262" s="5"/>
      <c r="L262" s="6"/>
    </row>
    <row r="263" spans="1:12" x14ac:dyDescent="0.2">
      <c r="A263" s="5"/>
      <c r="B263" s="6"/>
      <c r="C263" s="6"/>
      <c r="D263" s="5"/>
      <c r="E263" s="6"/>
      <c r="F263" s="6"/>
      <c r="G263" s="5"/>
      <c r="H263" s="6"/>
      <c r="I263" s="6"/>
      <c r="J263" s="6"/>
      <c r="K263" s="5"/>
      <c r="L263" s="6"/>
    </row>
    <row r="264" spans="1:12" x14ac:dyDescent="0.2">
      <c r="A264" s="5"/>
      <c r="B264" s="6"/>
      <c r="C264" s="6"/>
      <c r="D264" s="5"/>
      <c r="E264" s="6"/>
      <c r="F264" s="6"/>
      <c r="G264" s="5"/>
      <c r="H264" s="6"/>
      <c r="I264" s="6"/>
      <c r="J264" s="6"/>
      <c r="K264" s="5"/>
      <c r="L264" s="6"/>
    </row>
    <row r="265" spans="1:12" x14ac:dyDescent="0.2">
      <c r="A265" s="5"/>
      <c r="B265" s="6"/>
      <c r="C265" s="6"/>
      <c r="D265" s="5"/>
      <c r="E265" s="6"/>
      <c r="F265" s="6"/>
      <c r="G265" s="5"/>
      <c r="H265" s="6"/>
      <c r="I265" s="6"/>
      <c r="J265" s="6"/>
      <c r="K265" s="5"/>
      <c r="L265" s="6"/>
    </row>
    <row r="266" spans="1:12" x14ac:dyDescent="0.2">
      <c r="A266" s="5"/>
      <c r="B266" s="6"/>
      <c r="C266" s="6"/>
      <c r="D266" s="5"/>
      <c r="E266" s="6"/>
      <c r="F266" s="6"/>
      <c r="G266" s="5"/>
      <c r="H266" s="6"/>
      <c r="I266" s="6"/>
      <c r="J266" s="6"/>
      <c r="K266" s="5"/>
      <c r="L266" s="6"/>
    </row>
    <row r="267" spans="1:12" x14ac:dyDescent="0.2">
      <c r="A267" s="5"/>
      <c r="B267" s="6"/>
      <c r="C267" s="6"/>
      <c r="D267" s="5"/>
      <c r="E267" s="6"/>
      <c r="F267" s="6"/>
      <c r="G267" s="18"/>
      <c r="H267" s="6"/>
      <c r="I267" s="6"/>
      <c r="J267" s="6"/>
      <c r="K267" s="5"/>
      <c r="L267" s="6"/>
    </row>
    <row r="268" spans="1:12" x14ac:dyDescent="0.2">
      <c r="A268" s="5"/>
      <c r="B268" s="6"/>
      <c r="C268" s="6"/>
      <c r="D268" s="5"/>
      <c r="E268" s="6"/>
      <c r="F268" s="6"/>
      <c r="G268" s="5"/>
      <c r="H268" s="6"/>
      <c r="I268" s="6"/>
      <c r="J268" s="6"/>
      <c r="K268" s="5"/>
      <c r="L268" s="6"/>
    </row>
    <row r="269" spans="1:12" x14ac:dyDescent="0.2">
      <c r="A269" s="5"/>
      <c r="B269" s="6"/>
      <c r="C269" s="6"/>
      <c r="D269" s="5"/>
      <c r="E269" s="6"/>
      <c r="F269" s="6"/>
      <c r="G269" s="5"/>
      <c r="H269" s="6"/>
      <c r="I269" s="6"/>
      <c r="J269" s="6"/>
      <c r="K269" s="5"/>
      <c r="L269" s="6"/>
    </row>
    <row r="270" spans="1:12" x14ac:dyDescent="0.2">
      <c r="A270" s="5"/>
      <c r="B270" s="6"/>
      <c r="C270" s="6"/>
      <c r="D270" s="5"/>
      <c r="E270" s="6"/>
      <c r="F270" s="6"/>
      <c r="G270" s="5"/>
      <c r="H270" s="6"/>
      <c r="I270" s="6"/>
      <c r="J270" s="6"/>
      <c r="K270" s="5"/>
      <c r="L270" s="6"/>
    </row>
    <row r="271" spans="1:12" x14ac:dyDescent="0.2">
      <c r="A271" s="5"/>
      <c r="B271" s="6"/>
      <c r="C271" s="6"/>
      <c r="D271" s="5"/>
      <c r="E271" s="6"/>
      <c r="F271" s="6"/>
      <c r="G271" s="18"/>
      <c r="H271" s="6"/>
      <c r="I271" s="6"/>
      <c r="J271" s="6"/>
      <c r="K271" s="5"/>
      <c r="L271" s="6"/>
    </row>
    <row r="272" spans="1:12" x14ac:dyDescent="0.2">
      <c r="A272" s="5"/>
      <c r="B272" s="6"/>
      <c r="C272" s="6"/>
      <c r="D272" s="5"/>
      <c r="E272" s="6"/>
      <c r="F272" s="6"/>
      <c r="G272" s="18"/>
      <c r="H272" s="6"/>
      <c r="I272" s="6"/>
      <c r="J272" s="6"/>
      <c r="K272" s="5"/>
      <c r="L272" s="6"/>
    </row>
    <row r="273" spans="1:12" x14ac:dyDescent="0.2">
      <c r="A273" s="5"/>
      <c r="B273" s="6"/>
      <c r="C273" s="6"/>
      <c r="D273" s="5"/>
      <c r="E273" s="6"/>
      <c r="F273" s="6"/>
      <c r="G273" s="5"/>
      <c r="H273" s="6"/>
      <c r="I273" s="6"/>
      <c r="J273" s="6"/>
      <c r="K273" s="5"/>
      <c r="L273" s="6"/>
    </row>
    <row r="274" spans="1:12" x14ac:dyDescent="0.2">
      <c r="A274" s="5"/>
      <c r="B274" s="6"/>
      <c r="C274" s="6"/>
      <c r="D274" s="5"/>
      <c r="E274" s="6"/>
      <c r="F274" s="6"/>
      <c r="G274" s="18"/>
      <c r="H274" s="6"/>
      <c r="I274" s="6"/>
      <c r="J274" s="6"/>
      <c r="K274" s="5"/>
      <c r="L274" s="6"/>
    </row>
    <row r="275" spans="1:12" x14ac:dyDescent="0.2">
      <c r="A275" s="5"/>
      <c r="B275" s="6"/>
      <c r="C275" s="6"/>
      <c r="D275" s="5"/>
      <c r="E275" s="6"/>
      <c r="F275" s="6"/>
      <c r="G275" s="18"/>
      <c r="H275" s="6"/>
      <c r="I275" s="6"/>
      <c r="J275" s="6"/>
      <c r="K275" s="5"/>
      <c r="L275" s="6"/>
    </row>
    <row r="276" spans="1:12" x14ac:dyDescent="0.2">
      <c r="A276" s="5"/>
      <c r="B276" s="6"/>
      <c r="C276" s="6"/>
      <c r="D276" s="5"/>
      <c r="E276" s="6"/>
      <c r="F276" s="6"/>
      <c r="G276" s="18"/>
      <c r="H276" s="6"/>
      <c r="I276" s="6"/>
      <c r="J276" s="6"/>
      <c r="K276" s="5"/>
      <c r="L276" s="6"/>
    </row>
    <row r="277" spans="1:12" x14ac:dyDescent="0.2">
      <c r="A277" s="5"/>
      <c r="B277" s="6"/>
      <c r="C277" s="6"/>
      <c r="D277" s="5"/>
      <c r="E277" s="6"/>
      <c r="F277" s="6"/>
      <c r="G277" s="18"/>
      <c r="H277" s="6"/>
      <c r="I277" s="6"/>
      <c r="J277" s="6"/>
      <c r="K277" s="5"/>
      <c r="L277" s="6"/>
    </row>
    <row r="278" spans="1:12" x14ac:dyDescent="0.2">
      <c r="A278" s="5"/>
      <c r="B278" s="6"/>
      <c r="C278" s="6"/>
      <c r="D278" s="5"/>
      <c r="E278" s="6"/>
      <c r="F278" s="6"/>
      <c r="G278" s="5"/>
      <c r="H278" s="6"/>
      <c r="I278" s="6"/>
      <c r="J278" s="6"/>
      <c r="K278" s="5"/>
      <c r="L278" s="6"/>
    </row>
    <row r="279" spans="1:12" x14ac:dyDescent="0.2">
      <c r="A279" s="5"/>
      <c r="B279" s="6"/>
      <c r="C279" s="6"/>
      <c r="D279" s="5"/>
      <c r="E279" s="6"/>
      <c r="F279" s="6"/>
      <c r="G279" s="5"/>
      <c r="H279" s="6"/>
      <c r="I279" s="6"/>
      <c r="J279" s="6"/>
      <c r="K279" s="5"/>
      <c r="L279" s="6"/>
    </row>
    <row r="280" spans="1:12" x14ac:dyDescent="0.2">
      <c r="A280" s="5"/>
      <c r="B280" s="6"/>
      <c r="C280" s="6"/>
      <c r="D280" s="5"/>
      <c r="E280" s="6"/>
      <c r="F280" s="6"/>
      <c r="G280" s="18"/>
      <c r="H280" s="6"/>
      <c r="I280" s="6"/>
      <c r="J280" s="6"/>
      <c r="K280" s="5"/>
      <c r="L280" s="6"/>
    </row>
    <row r="281" spans="1:12" x14ac:dyDescent="0.2">
      <c r="A281" s="5"/>
      <c r="B281" s="6"/>
      <c r="C281" s="6"/>
      <c r="D281" s="5"/>
      <c r="E281" s="6"/>
      <c r="F281" s="6"/>
      <c r="G281" s="5"/>
      <c r="H281" s="6"/>
      <c r="I281" s="6"/>
      <c r="J281" s="6"/>
      <c r="K281" s="5"/>
      <c r="L281" s="6"/>
    </row>
    <row r="282" spans="1:12" x14ac:dyDescent="0.2">
      <c r="A282" s="5"/>
      <c r="B282" s="6"/>
      <c r="C282" s="6"/>
      <c r="D282" s="5"/>
      <c r="E282" s="6"/>
      <c r="F282" s="6"/>
      <c r="G282" s="5"/>
      <c r="H282" s="6"/>
      <c r="I282" s="6"/>
      <c r="J282" s="6"/>
      <c r="K282" s="5"/>
      <c r="L282" s="6"/>
    </row>
    <row r="283" spans="1:12" x14ac:dyDescent="0.2">
      <c r="A283" s="5"/>
      <c r="B283" s="6"/>
      <c r="C283" s="6"/>
      <c r="D283" s="5"/>
      <c r="E283" s="6"/>
      <c r="F283" s="6"/>
      <c r="G283" s="18"/>
      <c r="H283" s="6"/>
      <c r="I283" s="6"/>
      <c r="J283" s="6"/>
      <c r="K283" s="5"/>
      <c r="L283" s="6"/>
    </row>
    <row r="284" spans="1:12" x14ac:dyDescent="0.2">
      <c r="A284" s="5"/>
      <c r="B284" s="6"/>
      <c r="C284" s="6"/>
      <c r="D284" s="5"/>
      <c r="E284" s="6"/>
      <c r="F284" s="6"/>
      <c r="G284" s="5"/>
      <c r="H284" s="6"/>
      <c r="I284" s="6"/>
      <c r="J284" s="6"/>
      <c r="K284" s="5"/>
      <c r="L284" s="6"/>
    </row>
    <row r="285" spans="1:12" x14ac:dyDescent="0.2">
      <c r="A285" s="5"/>
      <c r="B285" s="6"/>
      <c r="C285" s="6"/>
      <c r="D285" s="5"/>
      <c r="E285" s="6"/>
      <c r="F285" s="6"/>
      <c r="G285" s="18"/>
      <c r="H285" s="6"/>
      <c r="I285" s="6"/>
      <c r="J285" s="6"/>
      <c r="K285" s="5"/>
      <c r="L285" s="6"/>
    </row>
    <row r="286" spans="1:12" x14ac:dyDescent="0.2">
      <c r="A286" s="5"/>
      <c r="B286" s="6"/>
      <c r="C286" s="6"/>
      <c r="D286" s="5"/>
      <c r="E286" s="6"/>
      <c r="F286" s="6"/>
      <c r="G286" s="18"/>
      <c r="H286" s="6"/>
      <c r="I286" s="6"/>
      <c r="J286" s="6"/>
      <c r="K286" s="5"/>
      <c r="L286" s="6"/>
    </row>
    <row r="287" spans="1:12" x14ac:dyDescent="0.2">
      <c r="A287" s="5"/>
      <c r="B287" s="6"/>
      <c r="C287" s="6"/>
      <c r="D287" s="5"/>
      <c r="E287" s="6"/>
      <c r="F287" s="6"/>
      <c r="G287" s="5"/>
      <c r="H287" s="6"/>
      <c r="I287" s="6"/>
      <c r="J287" s="6"/>
      <c r="K287" s="5"/>
      <c r="L287" s="6"/>
    </row>
    <row r="288" spans="1:12" x14ac:dyDescent="0.2">
      <c r="A288" s="5"/>
      <c r="B288" s="6"/>
      <c r="C288" s="6"/>
      <c r="D288" s="5"/>
      <c r="E288" s="6"/>
      <c r="F288" s="6"/>
      <c r="G288" s="18"/>
      <c r="H288" s="6"/>
      <c r="I288" s="6"/>
      <c r="J288" s="6"/>
      <c r="K288" s="5"/>
      <c r="L288" s="6"/>
    </row>
    <row r="289" spans="1:12" x14ac:dyDescent="0.2">
      <c r="A289" s="5"/>
      <c r="B289" s="6"/>
      <c r="C289" s="6"/>
      <c r="D289" s="5"/>
      <c r="E289" s="6"/>
      <c r="F289" s="6"/>
      <c r="G289" s="5"/>
      <c r="H289" s="6"/>
      <c r="I289" s="6"/>
      <c r="J289" s="6"/>
      <c r="K289" s="5"/>
      <c r="L289" s="6"/>
    </row>
    <row r="290" spans="1:12" x14ac:dyDescent="0.2">
      <c r="A290" s="5"/>
      <c r="B290" s="6"/>
      <c r="C290" s="6"/>
      <c r="D290" s="5"/>
      <c r="E290" s="6"/>
      <c r="F290" s="6"/>
      <c r="G290" s="18"/>
      <c r="H290" s="6"/>
      <c r="I290" s="6"/>
      <c r="J290" s="6"/>
      <c r="K290" s="5"/>
      <c r="L290" s="6"/>
    </row>
    <row r="291" spans="1:12" x14ac:dyDescent="0.2">
      <c r="A291" s="5"/>
      <c r="B291" s="6"/>
      <c r="C291" s="6"/>
      <c r="D291" s="5"/>
      <c r="E291" s="6"/>
      <c r="F291" s="6"/>
      <c r="G291" s="5"/>
      <c r="H291" s="6"/>
      <c r="I291" s="6"/>
      <c r="J291" s="6"/>
      <c r="K291" s="5"/>
      <c r="L291" s="6"/>
    </row>
    <row r="292" spans="1:12" x14ac:dyDescent="0.2">
      <c r="A292" s="5"/>
      <c r="B292" s="6"/>
      <c r="C292" s="6"/>
      <c r="D292" s="5"/>
      <c r="E292" s="6"/>
      <c r="F292" s="6"/>
      <c r="G292" s="5"/>
      <c r="H292" s="6"/>
      <c r="I292" s="6"/>
      <c r="J292" s="6"/>
      <c r="K292" s="5"/>
      <c r="L292" s="6"/>
    </row>
    <row r="293" spans="1:12" x14ac:dyDescent="0.2">
      <c r="A293" s="5"/>
      <c r="B293" s="6"/>
      <c r="C293" s="6"/>
      <c r="D293" s="5"/>
      <c r="E293" s="6"/>
      <c r="F293" s="6"/>
      <c r="G293" s="18"/>
      <c r="H293" s="6"/>
      <c r="I293" s="6"/>
      <c r="J293" s="6"/>
      <c r="K293" s="5"/>
      <c r="L293" s="6"/>
    </row>
    <row r="294" spans="1:12" x14ac:dyDescent="0.2">
      <c r="A294" s="5"/>
      <c r="B294" s="6"/>
      <c r="C294" s="6"/>
      <c r="D294" s="5"/>
      <c r="E294" s="6"/>
      <c r="F294" s="6"/>
      <c r="G294" s="5"/>
      <c r="H294" s="6"/>
      <c r="I294" s="6"/>
      <c r="J294" s="6"/>
      <c r="K294" s="5"/>
      <c r="L294" s="6"/>
    </row>
    <row r="295" spans="1:12" x14ac:dyDescent="0.2">
      <c r="A295" s="5"/>
      <c r="B295" s="6"/>
      <c r="C295" s="6"/>
      <c r="D295" s="5"/>
      <c r="E295" s="6"/>
      <c r="F295" s="6"/>
      <c r="G295" s="5"/>
      <c r="H295" s="6"/>
      <c r="I295" s="6"/>
      <c r="J295" s="6"/>
      <c r="K295" s="5"/>
      <c r="L295" s="6"/>
    </row>
    <row r="296" spans="1:12" x14ac:dyDescent="0.2">
      <c r="A296" s="5"/>
      <c r="B296" s="6"/>
      <c r="C296" s="6"/>
      <c r="D296" s="5"/>
      <c r="E296" s="6"/>
      <c r="F296" s="6"/>
      <c r="G296" s="5"/>
      <c r="H296" s="6"/>
      <c r="I296" s="6"/>
      <c r="J296" s="6"/>
      <c r="K296" s="5"/>
      <c r="L296" s="6"/>
    </row>
    <row r="297" spans="1:12" x14ac:dyDescent="0.2">
      <c r="A297" s="5"/>
      <c r="B297" s="6"/>
      <c r="C297" s="6"/>
      <c r="D297" s="5"/>
      <c r="E297" s="6"/>
      <c r="F297" s="6"/>
      <c r="G297" s="5"/>
      <c r="H297" s="6"/>
      <c r="I297" s="6"/>
      <c r="J297" s="6"/>
      <c r="K297" s="5"/>
      <c r="L297" s="6"/>
    </row>
    <row r="298" spans="1:12" x14ac:dyDescent="0.2">
      <c r="A298" s="5"/>
      <c r="B298" s="6"/>
      <c r="C298" s="6"/>
      <c r="D298" s="5"/>
      <c r="E298" s="6"/>
      <c r="F298" s="6"/>
      <c r="G298" s="5"/>
      <c r="H298" s="6"/>
      <c r="I298" s="6"/>
      <c r="J298" s="6"/>
      <c r="K298" s="5"/>
      <c r="L298" s="6"/>
    </row>
    <row r="299" spans="1:12" x14ac:dyDescent="0.2">
      <c r="A299" s="5"/>
      <c r="B299" s="6"/>
      <c r="C299" s="6"/>
      <c r="D299" s="5"/>
      <c r="E299" s="6"/>
      <c r="F299" s="6"/>
      <c r="G299" s="5"/>
      <c r="H299" s="6"/>
      <c r="I299" s="6"/>
      <c r="J299" s="6"/>
      <c r="K299" s="5"/>
      <c r="L299" s="6"/>
    </row>
    <row r="300" spans="1:12" x14ac:dyDescent="0.2">
      <c r="A300" s="5"/>
      <c r="B300" s="6"/>
      <c r="C300" s="6"/>
      <c r="D300" s="5"/>
      <c r="E300" s="6"/>
      <c r="F300" s="6"/>
      <c r="G300" s="18"/>
      <c r="H300" s="6"/>
      <c r="I300" s="6"/>
      <c r="J300" s="6"/>
      <c r="K300" s="5"/>
      <c r="L300" s="6"/>
    </row>
    <row r="301" spans="1:12" x14ac:dyDescent="0.2">
      <c r="A301" s="5"/>
      <c r="B301" s="6"/>
      <c r="C301" s="6"/>
      <c r="D301" s="5"/>
      <c r="E301" s="6"/>
      <c r="F301" s="6"/>
      <c r="G301" s="18"/>
      <c r="H301" s="6"/>
      <c r="I301" s="6"/>
      <c r="J301" s="6"/>
      <c r="K301" s="5"/>
      <c r="L301" s="6"/>
    </row>
    <row r="302" spans="1:12" x14ac:dyDescent="0.2">
      <c r="A302" s="5"/>
      <c r="B302" s="6"/>
      <c r="C302" s="6"/>
      <c r="D302" s="5"/>
      <c r="E302" s="6"/>
      <c r="F302" s="6"/>
      <c r="G302" s="5"/>
      <c r="H302" s="6"/>
      <c r="I302" s="6"/>
      <c r="J302" s="6"/>
      <c r="K302" s="5"/>
      <c r="L302" s="6"/>
    </row>
    <row r="303" spans="1:12" x14ac:dyDescent="0.2">
      <c r="A303" s="5"/>
      <c r="B303" s="6"/>
      <c r="C303" s="6"/>
      <c r="D303" s="5"/>
      <c r="E303" s="6"/>
      <c r="F303" s="6"/>
      <c r="G303" s="5"/>
      <c r="H303" s="6"/>
      <c r="I303" s="6"/>
      <c r="J303" s="6"/>
      <c r="K303" s="5"/>
      <c r="L303" s="6"/>
    </row>
    <row r="304" spans="1:12" x14ac:dyDescent="0.2">
      <c r="A304" s="5"/>
      <c r="B304" s="6"/>
      <c r="C304" s="6"/>
      <c r="D304" s="5"/>
      <c r="E304" s="6"/>
      <c r="F304" s="6"/>
      <c r="G304" s="18"/>
      <c r="H304" s="6"/>
      <c r="I304" s="6"/>
      <c r="J304" s="6"/>
      <c r="K304" s="5"/>
      <c r="L304" s="6"/>
    </row>
    <row r="305" spans="1:12" x14ac:dyDescent="0.2">
      <c r="A305" s="5"/>
      <c r="B305" s="6"/>
      <c r="C305" s="6"/>
      <c r="D305" s="5"/>
      <c r="E305" s="6"/>
      <c r="F305" s="6"/>
      <c r="G305" s="18"/>
      <c r="H305" s="6"/>
      <c r="I305" s="6"/>
      <c r="J305" s="6"/>
      <c r="K305" s="5"/>
      <c r="L305" s="6"/>
    </row>
    <row r="306" spans="1:12" x14ac:dyDescent="0.2">
      <c r="A306" s="5"/>
      <c r="B306" s="6"/>
      <c r="C306" s="6"/>
      <c r="D306" s="5"/>
      <c r="E306" s="6"/>
      <c r="F306" s="6"/>
      <c r="G306" s="5"/>
      <c r="H306" s="6"/>
      <c r="I306" s="6"/>
      <c r="J306" s="6"/>
      <c r="K306" s="5"/>
      <c r="L306" s="6"/>
    </row>
    <row r="307" spans="1:12" x14ac:dyDescent="0.2">
      <c r="A307" s="5"/>
      <c r="B307" s="6"/>
      <c r="C307" s="6"/>
      <c r="D307" s="5"/>
      <c r="E307" s="6"/>
      <c r="F307" s="6"/>
      <c r="G307" s="18"/>
      <c r="H307" s="6"/>
      <c r="I307" s="6"/>
      <c r="J307" s="6"/>
      <c r="K307" s="5"/>
      <c r="L307" s="6"/>
    </row>
    <row r="308" spans="1:12" x14ac:dyDescent="0.2">
      <c r="A308" s="5"/>
      <c r="B308" s="6"/>
      <c r="C308" s="6"/>
      <c r="D308" s="5"/>
      <c r="E308" s="6"/>
      <c r="F308" s="6"/>
      <c r="G308" s="5"/>
      <c r="H308" s="6"/>
      <c r="I308" s="6"/>
      <c r="J308" s="6"/>
      <c r="K308" s="5"/>
      <c r="L308" s="6"/>
    </row>
    <row r="309" spans="1:12" x14ac:dyDescent="0.2">
      <c r="A309" s="5"/>
      <c r="B309" s="6"/>
      <c r="C309" s="6"/>
      <c r="D309" s="5"/>
      <c r="E309" s="6"/>
      <c r="F309" s="6"/>
      <c r="G309" s="18"/>
      <c r="H309" s="6"/>
      <c r="I309" s="6"/>
      <c r="J309" s="6"/>
      <c r="K309" s="5"/>
      <c r="L309" s="6"/>
    </row>
    <row r="310" spans="1:12" x14ac:dyDescent="0.2">
      <c r="A310" s="5"/>
      <c r="B310" s="6"/>
      <c r="C310" s="6"/>
      <c r="D310" s="5"/>
      <c r="E310" s="6"/>
      <c r="F310" s="6"/>
      <c r="G310" s="5"/>
      <c r="H310" s="6"/>
      <c r="I310" s="6"/>
      <c r="J310" s="6"/>
      <c r="K310" s="5"/>
      <c r="L310" s="6"/>
    </row>
    <row r="311" spans="1:12" x14ac:dyDescent="0.2">
      <c r="A311" s="5"/>
      <c r="B311" s="6"/>
      <c r="C311" s="6"/>
      <c r="D311" s="5"/>
      <c r="E311" s="6"/>
      <c r="F311" s="6"/>
      <c r="G311" s="18"/>
      <c r="H311" s="6"/>
      <c r="I311" s="6"/>
      <c r="J311" s="6"/>
      <c r="K311" s="5"/>
      <c r="L311" s="6"/>
    </row>
    <row r="312" spans="1:12" x14ac:dyDescent="0.2">
      <c r="A312" s="5"/>
      <c r="B312" s="6"/>
      <c r="C312" s="6"/>
      <c r="D312" s="5"/>
      <c r="E312" s="6"/>
      <c r="F312" s="6"/>
      <c r="G312" s="5"/>
      <c r="H312" s="6"/>
      <c r="I312" s="6"/>
      <c r="J312" s="6"/>
      <c r="K312" s="5"/>
      <c r="L312" s="6"/>
    </row>
    <row r="313" spans="1:12" x14ac:dyDescent="0.2">
      <c r="A313" s="5"/>
      <c r="B313" s="6"/>
      <c r="C313" s="6"/>
      <c r="D313" s="5"/>
      <c r="E313" s="6"/>
      <c r="F313" s="6"/>
      <c r="G313" s="18"/>
      <c r="H313" s="6"/>
      <c r="I313" s="6"/>
      <c r="J313" s="6"/>
      <c r="K313" s="5"/>
      <c r="L313" s="6"/>
    </row>
    <row r="314" spans="1:12" x14ac:dyDescent="0.2">
      <c r="A314" s="5"/>
      <c r="B314" s="6"/>
      <c r="C314" s="6"/>
      <c r="D314" s="5"/>
      <c r="E314" s="6"/>
      <c r="F314" s="6"/>
      <c r="G314" s="5"/>
      <c r="H314" s="6"/>
      <c r="I314" s="6"/>
      <c r="J314" s="6"/>
      <c r="K314" s="5"/>
      <c r="L314" s="6"/>
    </row>
    <row r="315" spans="1:12" x14ac:dyDescent="0.2">
      <c r="A315" s="5"/>
      <c r="B315" s="6"/>
      <c r="C315" s="6"/>
      <c r="D315" s="5"/>
      <c r="E315" s="6"/>
      <c r="F315" s="6"/>
      <c r="G315" s="18"/>
      <c r="H315" s="6"/>
      <c r="I315" s="6"/>
      <c r="J315" s="6"/>
      <c r="K315" s="5"/>
      <c r="L315" s="6"/>
    </row>
    <row r="316" spans="1:12" x14ac:dyDescent="0.2">
      <c r="A316" s="5"/>
      <c r="B316" s="6"/>
      <c r="C316" s="6"/>
      <c r="D316" s="5"/>
      <c r="E316" s="6"/>
      <c r="F316" s="6"/>
      <c r="G316" s="5"/>
      <c r="H316" s="6"/>
      <c r="I316" s="6"/>
      <c r="J316" s="6"/>
      <c r="K316" s="5"/>
      <c r="L316" s="6"/>
    </row>
    <row r="317" spans="1:12" x14ac:dyDescent="0.2">
      <c r="A317" s="5"/>
      <c r="B317" s="6"/>
      <c r="C317" s="6"/>
      <c r="D317" s="5"/>
      <c r="E317" s="6"/>
      <c r="F317" s="6"/>
      <c r="G317" s="18"/>
      <c r="H317" s="6"/>
      <c r="I317" s="6"/>
      <c r="J317" s="6"/>
      <c r="K317" s="5"/>
      <c r="L317" s="6"/>
    </row>
    <row r="318" spans="1:12" x14ac:dyDescent="0.2">
      <c r="A318" s="5"/>
      <c r="B318" s="6"/>
      <c r="C318" s="6"/>
      <c r="D318" s="5"/>
      <c r="E318" s="6"/>
      <c r="F318" s="6"/>
      <c r="G318" s="18"/>
      <c r="H318" s="6"/>
      <c r="I318" s="6"/>
      <c r="J318" s="6"/>
      <c r="K318" s="5"/>
      <c r="L318" s="6"/>
    </row>
    <row r="319" spans="1:12" x14ac:dyDescent="0.2">
      <c r="A319" s="5"/>
      <c r="B319" s="6"/>
      <c r="C319" s="6"/>
      <c r="D319" s="5"/>
      <c r="E319" s="6"/>
      <c r="F319" s="6"/>
      <c r="G319" s="18"/>
      <c r="H319" s="6"/>
      <c r="I319" s="6"/>
      <c r="J319" s="6"/>
      <c r="K319" s="5"/>
      <c r="L319" s="6"/>
    </row>
    <row r="320" spans="1:12" x14ac:dyDescent="0.2">
      <c r="A320" s="5"/>
      <c r="B320" s="6"/>
      <c r="C320" s="6"/>
      <c r="D320" s="5"/>
      <c r="E320" s="6"/>
      <c r="F320" s="6"/>
      <c r="G320" s="18"/>
      <c r="H320" s="6"/>
      <c r="I320" s="6"/>
      <c r="J320" s="6"/>
      <c r="K320" s="5"/>
      <c r="L320" s="6"/>
    </row>
    <row r="321" spans="1:12" x14ac:dyDescent="0.2">
      <c r="A321" s="5"/>
      <c r="B321" s="6"/>
      <c r="C321" s="6"/>
      <c r="D321" s="5"/>
      <c r="E321" s="6"/>
      <c r="F321" s="6"/>
      <c r="G321" s="5"/>
      <c r="H321" s="6"/>
      <c r="I321" s="6"/>
      <c r="J321" s="6"/>
      <c r="K321" s="5"/>
      <c r="L321" s="6"/>
    </row>
    <row r="322" spans="1:12" x14ac:dyDescent="0.2">
      <c r="A322" s="5"/>
      <c r="B322" s="6"/>
      <c r="C322" s="6"/>
      <c r="D322" s="5"/>
      <c r="E322" s="6"/>
      <c r="F322" s="6"/>
      <c r="G322" s="18"/>
      <c r="H322" s="6"/>
      <c r="I322" s="6"/>
      <c r="J322" s="6"/>
      <c r="K322" s="5"/>
      <c r="L322" s="6"/>
    </row>
    <row r="323" spans="1:12" x14ac:dyDescent="0.2">
      <c r="A323" s="5"/>
      <c r="B323" s="6"/>
      <c r="C323" s="6"/>
      <c r="D323" s="5"/>
      <c r="E323" s="6"/>
      <c r="F323" s="6"/>
      <c r="G323" s="5"/>
      <c r="H323" s="6"/>
      <c r="I323" s="6"/>
      <c r="J323" s="6"/>
      <c r="K323" s="5"/>
      <c r="L323" s="6"/>
    </row>
    <row r="324" spans="1:12" x14ac:dyDescent="0.2">
      <c r="A324" s="5"/>
      <c r="B324" s="6"/>
      <c r="C324" s="6"/>
      <c r="D324" s="5"/>
      <c r="E324" s="6"/>
      <c r="F324" s="6"/>
      <c r="G324" s="18"/>
      <c r="H324" s="6"/>
      <c r="I324" s="6"/>
      <c r="J324" s="6"/>
      <c r="K324" s="5"/>
      <c r="L324" s="6"/>
    </row>
    <row r="325" spans="1:12" x14ac:dyDescent="0.2">
      <c r="A325" s="5"/>
      <c r="B325" s="6"/>
      <c r="C325" s="6"/>
      <c r="D325" s="5"/>
      <c r="E325" s="6"/>
      <c r="F325" s="6"/>
      <c r="G325" s="18"/>
      <c r="H325" s="6"/>
      <c r="I325" s="6"/>
      <c r="J325" s="6"/>
      <c r="K325" s="5"/>
      <c r="L325" s="6"/>
    </row>
    <row r="326" spans="1:12" x14ac:dyDescent="0.2">
      <c r="A326" s="5"/>
      <c r="B326" s="6"/>
      <c r="C326" s="6"/>
      <c r="D326" s="5"/>
      <c r="E326" s="6"/>
      <c r="F326" s="6"/>
      <c r="G326" s="5"/>
      <c r="H326" s="6"/>
      <c r="I326" s="6"/>
      <c r="J326" s="6"/>
      <c r="K326" s="5"/>
      <c r="L326" s="6"/>
    </row>
    <row r="327" spans="1:12" x14ac:dyDescent="0.2">
      <c r="A327" s="5"/>
      <c r="B327" s="6"/>
      <c r="C327" s="6"/>
      <c r="D327" s="5"/>
      <c r="E327" s="6"/>
      <c r="F327" s="6"/>
      <c r="G327" s="18"/>
      <c r="H327" s="6"/>
      <c r="I327" s="6"/>
      <c r="J327" s="6"/>
      <c r="K327" s="5"/>
      <c r="L327" s="6"/>
    </row>
    <row r="328" spans="1:12" x14ac:dyDescent="0.2">
      <c r="A328" s="5"/>
      <c r="B328" s="6"/>
      <c r="C328" s="6"/>
      <c r="D328" s="5"/>
      <c r="E328" s="6"/>
      <c r="F328" s="6"/>
      <c r="G328" s="5"/>
      <c r="H328" s="6"/>
      <c r="I328" s="6"/>
      <c r="J328" s="6"/>
      <c r="K328" s="5"/>
      <c r="L328" s="6"/>
    </row>
    <row r="329" spans="1:12" x14ac:dyDescent="0.2">
      <c r="A329" s="5"/>
      <c r="B329" s="6"/>
      <c r="C329" s="6"/>
      <c r="D329" s="5"/>
      <c r="E329" s="6"/>
      <c r="F329" s="6"/>
      <c r="G329" s="18"/>
      <c r="H329" s="6"/>
      <c r="I329" s="6"/>
      <c r="J329" s="6"/>
      <c r="K329" s="5"/>
      <c r="L329" s="6"/>
    </row>
    <row r="330" spans="1:12" x14ac:dyDescent="0.2">
      <c r="A330" s="5"/>
      <c r="B330" s="6"/>
      <c r="C330" s="6"/>
      <c r="D330" s="5"/>
      <c r="E330" s="6"/>
      <c r="F330" s="6"/>
      <c r="G330" s="18"/>
      <c r="H330" s="6"/>
      <c r="I330" s="6"/>
      <c r="J330" s="6"/>
      <c r="K330" s="5"/>
      <c r="L330" s="6"/>
    </row>
    <row r="331" spans="1:12" x14ac:dyDescent="0.2">
      <c r="A331" s="5"/>
      <c r="B331" s="6"/>
      <c r="C331" s="6"/>
      <c r="D331" s="5"/>
      <c r="E331" s="6"/>
      <c r="F331" s="6"/>
      <c r="G331" s="5"/>
      <c r="H331" s="6"/>
      <c r="I331" s="6"/>
      <c r="J331" s="6"/>
      <c r="K331" s="5"/>
      <c r="L331" s="6"/>
    </row>
    <row r="332" spans="1:12" x14ac:dyDescent="0.2">
      <c r="A332" s="5"/>
      <c r="B332" s="6"/>
      <c r="C332" s="6"/>
      <c r="D332" s="5"/>
      <c r="E332" s="6"/>
      <c r="F332" s="6"/>
      <c r="G332" s="5"/>
      <c r="H332" s="6"/>
      <c r="I332" s="6"/>
      <c r="J332" s="6"/>
      <c r="K332" s="5"/>
      <c r="L332" s="6"/>
    </row>
    <row r="333" spans="1:12" x14ac:dyDescent="0.2">
      <c r="A333" s="5"/>
      <c r="B333" s="6"/>
      <c r="C333" s="6"/>
      <c r="D333" s="5"/>
      <c r="E333" s="6"/>
      <c r="F333" s="6"/>
      <c r="G333" s="18"/>
      <c r="H333" s="6"/>
      <c r="I333" s="6"/>
      <c r="J333" s="6"/>
      <c r="K333" s="5"/>
      <c r="L333" s="6"/>
    </row>
    <row r="334" spans="1:12" x14ac:dyDescent="0.2">
      <c r="A334" s="5"/>
      <c r="B334" s="6"/>
      <c r="C334" s="6"/>
      <c r="D334" s="5"/>
      <c r="E334" s="6"/>
      <c r="F334" s="6"/>
      <c r="G334" s="5"/>
      <c r="H334" s="6"/>
      <c r="I334" s="6"/>
      <c r="J334" s="6"/>
      <c r="K334" s="5"/>
      <c r="L334" s="6"/>
    </row>
    <row r="335" spans="1:12" x14ac:dyDescent="0.2">
      <c r="A335" s="5"/>
      <c r="B335" s="6"/>
      <c r="C335" s="6"/>
      <c r="D335" s="5"/>
      <c r="E335" s="6"/>
      <c r="F335" s="6"/>
      <c r="G335" s="18"/>
      <c r="H335" s="6"/>
      <c r="I335" s="6"/>
      <c r="J335" s="6"/>
      <c r="K335" s="5"/>
      <c r="L335" s="6"/>
    </row>
    <row r="336" spans="1:12" x14ac:dyDescent="0.2">
      <c r="A336" s="5"/>
      <c r="B336" s="6"/>
      <c r="C336" s="6"/>
      <c r="D336" s="5"/>
      <c r="E336" s="6"/>
      <c r="F336" s="6"/>
      <c r="G336" s="5"/>
      <c r="H336" s="6"/>
      <c r="I336" s="6"/>
      <c r="J336" s="6"/>
      <c r="K336" s="5"/>
      <c r="L336" s="6"/>
    </row>
    <row r="337" spans="1:12" x14ac:dyDescent="0.2">
      <c r="A337" s="5"/>
      <c r="B337" s="6"/>
      <c r="C337" s="6"/>
      <c r="D337" s="5"/>
      <c r="E337" s="6"/>
      <c r="F337" s="6"/>
      <c r="G337" s="18"/>
      <c r="H337" s="6"/>
      <c r="I337" s="6"/>
      <c r="J337" s="6"/>
      <c r="K337" s="5"/>
      <c r="L337" s="6"/>
    </row>
    <row r="338" spans="1:12" x14ac:dyDescent="0.2">
      <c r="A338" s="5"/>
      <c r="B338" s="6"/>
      <c r="C338" s="6"/>
      <c r="D338" s="5"/>
      <c r="E338" s="6"/>
      <c r="F338" s="6"/>
      <c r="G338" s="18"/>
      <c r="H338" s="6"/>
      <c r="I338" s="6"/>
      <c r="J338" s="6"/>
      <c r="K338" s="5"/>
      <c r="L338" s="6"/>
    </row>
    <row r="339" spans="1:12" x14ac:dyDescent="0.2">
      <c r="A339" s="5"/>
      <c r="B339" s="6"/>
      <c r="C339" s="6"/>
      <c r="D339" s="5"/>
      <c r="E339" s="6"/>
      <c r="F339" s="6"/>
      <c r="G339" s="5"/>
      <c r="H339" s="6"/>
      <c r="I339" s="6"/>
      <c r="J339" s="6"/>
      <c r="K339" s="5"/>
      <c r="L339" s="6"/>
    </row>
    <row r="340" spans="1:12" x14ac:dyDescent="0.2">
      <c r="A340" s="5"/>
      <c r="B340" s="6"/>
      <c r="C340" s="6"/>
      <c r="D340" s="5"/>
      <c r="E340" s="6"/>
      <c r="F340" s="6"/>
      <c r="G340" s="18"/>
      <c r="H340" s="6"/>
      <c r="I340" s="6"/>
      <c r="J340" s="6"/>
      <c r="K340" s="5"/>
      <c r="L340" s="6"/>
    </row>
    <row r="341" spans="1:12" x14ac:dyDescent="0.2">
      <c r="A341" s="5"/>
      <c r="B341" s="6"/>
      <c r="C341" s="6"/>
      <c r="D341" s="5"/>
      <c r="E341" s="6"/>
      <c r="F341" s="6"/>
      <c r="G341" s="18"/>
      <c r="H341" s="6"/>
      <c r="I341" s="6"/>
      <c r="J341" s="6"/>
      <c r="K341" s="5"/>
      <c r="L341" s="6"/>
    </row>
    <row r="342" spans="1:12" x14ac:dyDescent="0.2">
      <c r="A342" s="5"/>
      <c r="B342" s="6"/>
      <c r="C342" s="6"/>
      <c r="D342" s="5"/>
      <c r="E342" s="6"/>
      <c r="F342" s="6"/>
      <c r="G342" s="5"/>
      <c r="H342" s="6"/>
      <c r="I342" s="6"/>
      <c r="J342" s="6"/>
      <c r="K342" s="5"/>
      <c r="L342" s="6"/>
    </row>
    <row r="343" spans="1:12" x14ac:dyDescent="0.2">
      <c r="A343" s="5"/>
      <c r="B343" s="6"/>
      <c r="C343" s="6"/>
      <c r="D343" s="5"/>
      <c r="E343" s="6"/>
      <c r="F343" s="6"/>
      <c r="G343" s="18"/>
      <c r="H343" s="6"/>
      <c r="I343" s="6"/>
      <c r="J343" s="6"/>
      <c r="K343" s="5"/>
      <c r="L343" s="6"/>
    </row>
    <row r="344" spans="1:12" x14ac:dyDescent="0.2">
      <c r="A344" s="5"/>
      <c r="B344" s="6"/>
      <c r="C344" s="6"/>
      <c r="D344" s="5"/>
      <c r="E344" s="6"/>
      <c r="F344" s="6"/>
      <c r="G344" s="5"/>
      <c r="H344" s="6"/>
      <c r="I344" s="6"/>
      <c r="J344" s="6"/>
      <c r="K344" s="5"/>
      <c r="L344" s="6"/>
    </row>
    <row r="345" spans="1:12" x14ac:dyDescent="0.2">
      <c r="A345" s="5"/>
      <c r="B345" s="6"/>
      <c r="C345" s="6"/>
      <c r="D345" s="5"/>
      <c r="E345" s="6"/>
      <c r="F345" s="6"/>
      <c r="G345" s="5"/>
      <c r="H345" s="6"/>
      <c r="I345" s="6"/>
      <c r="J345" s="6"/>
      <c r="K345" s="5"/>
      <c r="L345" s="6"/>
    </row>
    <row r="346" spans="1:12" x14ac:dyDescent="0.2">
      <c r="A346" s="5"/>
      <c r="B346" s="6"/>
      <c r="C346" s="6"/>
      <c r="D346" s="5"/>
      <c r="E346" s="6"/>
      <c r="F346" s="6"/>
      <c r="G346" s="18"/>
      <c r="H346" s="6"/>
      <c r="I346" s="6"/>
      <c r="J346" s="6"/>
      <c r="K346" s="5"/>
      <c r="L346" s="6"/>
    </row>
    <row r="347" spans="1:12" x14ac:dyDescent="0.2">
      <c r="A347" s="5"/>
      <c r="B347" s="6"/>
      <c r="C347" s="6"/>
      <c r="D347" s="5"/>
      <c r="E347" s="6"/>
      <c r="F347" s="6"/>
      <c r="G347" s="18"/>
      <c r="H347" s="6"/>
      <c r="I347" s="6"/>
      <c r="J347" s="6"/>
      <c r="K347" s="5"/>
      <c r="L347" s="6"/>
    </row>
    <row r="348" spans="1:12" x14ac:dyDescent="0.2">
      <c r="A348" s="5"/>
      <c r="B348" s="6"/>
      <c r="C348" s="6"/>
      <c r="D348" s="5"/>
      <c r="E348" s="6"/>
      <c r="F348" s="6"/>
      <c r="G348" s="5"/>
      <c r="H348" s="6"/>
      <c r="I348" s="6"/>
      <c r="J348" s="6"/>
      <c r="K348" s="5"/>
      <c r="L348" s="6"/>
    </row>
    <row r="349" spans="1:12" x14ac:dyDescent="0.2">
      <c r="A349" s="5"/>
      <c r="B349" s="6"/>
      <c r="C349" s="6"/>
      <c r="D349" s="5"/>
      <c r="E349" s="6"/>
      <c r="F349" s="6"/>
      <c r="G349" s="18"/>
      <c r="H349" s="6"/>
      <c r="I349" s="6"/>
      <c r="J349" s="6"/>
      <c r="K349" s="5"/>
      <c r="L349" s="6"/>
    </row>
    <row r="350" spans="1:12" x14ac:dyDescent="0.2">
      <c r="A350" s="5"/>
      <c r="B350" s="6"/>
      <c r="C350" s="6"/>
      <c r="D350" s="5"/>
      <c r="E350" s="6"/>
      <c r="F350" s="6"/>
      <c r="G350" s="18"/>
      <c r="H350" s="6"/>
      <c r="I350" s="6"/>
      <c r="J350" s="6"/>
      <c r="K350" s="5"/>
      <c r="L350" s="6"/>
    </row>
    <row r="351" spans="1:12" x14ac:dyDescent="0.2">
      <c r="A351" s="5"/>
      <c r="B351" s="6"/>
      <c r="C351" s="6"/>
      <c r="D351" s="5"/>
      <c r="E351" s="6"/>
      <c r="F351" s="6"/>
      <c r="G351" s="5"/>
      <c r="H351" s="6"/>
      <c r="I351" s="6"/>
      <c r="J351" s="6"/>
      <c r="K351" s="5"/>
      <c r="L351" s="6"/>
    </row>
    <row r="352" spans="1:12" x14ac:dyDescent="0.2">
      <c r="A352" s="5"/>
      <c r="B352" s="6"/>
      <c r="C352" s="6"/>
      <c r="D352" s="5"/>
      <c r="E352" s="6"/>
      <c r="F352" s="6"/>
      <c r="G352" s="18"/>
      <c r="H352" s="6"/>
      <c r="I352" s="6"/>
      <c r="J352" s="6"/>
      <c r="K352" s="5"/>
      <c r="L352" s="6"/>
    </row>
    <row r="353" spans="1:12" x14ac:dyDescent="0.2">
      <c r="A353" s="5"/>
      <c r="B353" s="6"/>
      <c r="C353" s="6"/>
      <c r="D353" s="5"/>
      <c r="E353" s="6"/>
      <c r="F353" s="6"/>
      <c r="G353" s="18"/>
      <c r="H353" s="6"/>
      <c r="I353" s="6"/>
      <c r="J353" s="6"/>
      <c r="K353" s="5"/>
      <c r="L353" s="6"/>
    </row>
    <row r="354" spans="1:12" x14ac:dyDescent="0.2">
      <c r="A354" s="5"/>
      <c r="B354" s="6"/>
      <c r="C354" s="6"/>
      <c r="D354" s="5"/>
      <c r="E354" s="6"/>
      <c r="F354" s="6"/>
      <c r="G354" s="18"/>
      <c r="H354" s="6"/>
      <c r="I354" s="6"/>
      <c r="J354" s="6"/>
      <c r="K354" s="5"/>
      <c r="L354" s="6"/>
    </row>
    <row r="355" spans="1:12" x14ac:dyDescent="0.2">
      <c r="A355" s="5"/>
      <c r="B355" s="6"/>
      <c r="C355" s="6"/>
      <c r="D355" s="5"/>
      <c r="E355" s="6"/>
      <c r="F355" s="6"/>
      <c r="G355" s="5"/>
      <c r="H355" s="6"/>
      <c r="I355" s="6"/>
      <c r="J355" s="6"/>
      <c r="K355" s="5"/>
      <c r="L355" s="6"/>
    </row>
  </sheetData>
  <sheetCalcPr fullCalcOnLoad="1"/>
  <phoneticPr fontId="0" type="noConversion"/>
  <pageMargins left="0.5" right="0.5" top="0.5" bottom="0.5" header="0.25" footer="0.25"/>
  <pageSetup scale="90" fitToHeight="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NYISO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horgan</dc:creator>
  <cp:lastModifiedBy>Jan Havlíček</cp:lastModifiedBy>
  <cp:lastPrinted>2001-10-12T20:22:51Z</cp:lastPrinted>
  <dcterms:created xsi:type="dcterms:W3CDTF">2001-09-24T15:08:27Z</dcterms:created>
  <dcterms:modified xsi:type="dcterms:W3CDTF">2023-09-17T13:21:40Z</dcterms:modified>
</cp:coreProperties>
</file>