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BAE3A8-6569-4185-84A3-482A533A6E5B}" xr6:coauthVersionLast="47" xr6:coauthVersionMax="47" xr10:uidLastSave="{00000000-0000-0000-0000-000000000000}"/>
  <bookViews>
    <workbookView xWindow="-120" yWindow="-120" windowWidth="38640" windowHeight="15720" activeTab="2"/>
  </bookViews>
  <sheets>
    <sheet name="question" sheetId="4" r:id="rId1"/>
    <sheet name="Gamma for Baseload" sheetId="5" r:id="rId2"/>
    <sheet name="Sheet3" sheetId="6" r:id="rId3"/>
    <sheet name="Reports" sheetId="1" r:id="rId4"/>
    <sheet name="GD Theoritical" sheetId="2" r:id="rId5"/>
    <sheet name="Phys Pos" sheetId="3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S20" i="2"/>
  <c r="T20" i="2"/>
  <c r="E2" i="3"/>
  <c r="E3" i="3"/>
  <c r="E4" i="3"/>
  <c r="B9" i="3"/>
  <c r="J9" i="3"/>
  <c r="L9" i="3"/>
  <c r="P9" i="3"/>
  <c r="B10" i="3"/>
  <c r="J10" i="3"/>
  <c r="L10" i="3"/>
  <c r="P10" i="3"/>
  <c r="B11" i="3"/>
  <c r="J11" i="3"/>
  <c r="L11" i="3"/>
  <c r="P11" i="3"/>
  <c r="B12" i="3"/>
  <c r="J12" i="3"/>
  <c r="L12" i="3"/>
  <c r="P12" i="3"/>
  <c r="B13" i="3"/>
  <c r="B14" i="3"/>
  <c r="B15" i="3"/>
  <c r="B16" i="3"/>
  <c r="B17" i="3"/>
  <c r="B18" i="3"/>
  <c r="B19" i="3"/>
  <c r="J19" i="3"/>
  <c r="L19" i="3"/>
  <c r="B20" i="3"/>
  <c r="J20" i="3"/>
  <c r="L20" i="3"/>
  <c r="S20" i="3"/>
  <c r="B21" i="3"/>
  <c r="J21" i="3"/>
  <c r="L21" i="3"/>
  <c r="S21" i="3"/>
  <c r="B22" i="3"/>
  <c r="J22" i="3"/>
  <c r="L22" i="3"/>
  <c r="S22" i="3"/>
  <c r="B23" i="3"/>
  <c r="J23" i="3"/>
  <c r="L23" i="3"/>
  <c r="B24" i="3"/>
  <c r="J24" i="3"/>
  <c r="L24" i="3"/>
  <c r="B25" i="3"/>
  <c r="J25" i="3"/>
  <c r="L25" i="3"/>
  <c r="B26" i="3"/>
  <c r="J26" i="3"/>
  <c r="L26" i="3"/>
  <c r="B27" i="3"/>
  <c r="B28" i="3"/>
  <c r="B29" i="3"/>
  <c r="B30" i="3"/>
  <c r="B31" i="3"/>
  <c r="B32" i="3"/>
  <c r="B35" i="3"/>
  <c r="D35" i="3"/>
  <c r="E35" i="3"/>
  <c r="F35" i="3"/>
  <c r="L35" i="3"/>
  <c r="O35" i="3"/>
  <c r="Q35" i="3"/>
  <c r="S35" i="3"/>
  <c r="L36" i="3"/>
  <c r="O36" i="3"/>
  <c r="Q36" i="3"/>
  <c r="S36" i="3"/>
  <c r="L37" i="3"/>
  <c r="O37" i="3"/>
  <c r="Q37" i="3"/>
  <c r="S37" i="3"/>
  <c r="G5" i="6"/>
  <c r="H5" i="6"/>
  <c r="I5" i="6"/>
  <c r="J5" i="6"/>
  <c r="K5" i="6"/>
  <c r="L5" i="6"/>
  <c r="M5" i="6"/>
  <c r="N5" i="6"/>
  <c r="O5" i="6"/>
  <c r="P5" i="6"/>
  <c r="Q5" i="6"/>
  <c r="R5" i="6"/>
</calcChain>
</file>

<file path=xl/sharedStrings.xml><?xml version="1.0" encoding="utf-8"?>
<sst xmlns="http://schemas.openxmlformats.org/spreadsheetml/2006/main" count="190" uniqueCount="69">
  <si>
    <t>NGI-SOCAL</t>
  </si>
  <si>
    <t>NX1</t>
  </si>
  <si>
    <t>IF-TRANSCO/Z6</t>
  </si>
  <si>
    <t>Delta</t>
  </si>
  <si>
    <t>Gamma</t>
  </si>
  <si>
    <t>Vega</t>
  </si>
  <si>
    <t>Theta</t>
  </si>
  <si>
    <t>Charm</t>
  </si>
  <si>
    <t>Sigma Delta</t>
  </si>
  <si>
    <t>Swap</t>
  </si>
  <si>
    <t>Total</t>
  </si>
  <si>
    <t>Delta Positions</t>
  </si>
  <si>
    <t>Chicago (group)</t>
  </si>
  <si>
    <t>Michigan (group)</t>
  </si>
  <si>
    <t>Ontario (group)</t>
  </si>
  <si>
    <t>Total Price</t>
  </si>
  <si>
    <t>NGI/CHI.GATE</t>
  </si>
  <si>
    <t>NGI/CHI.PEOPLE</t>
  </si>
  <si>
    <t>NGI/N.Border</t>
  </si>
  <si>
    <t>GDP-CHI.GATE</t>
  </si>
  <si>
    <t>TOTAL</t>
  </si>
  <si>
    <t>DRILL FROM GROUP TO CURVE_CD</t>
  </si>
  <si>
    <t>DRILL FROM GROUP TO PRICING</t>
  </si>
  <si>
    <t>Fixed Price</t>
  </si>
  <si>
    <t>Index</t>
  </si>
  <si>
    <t>DRILL DOWN BOTH PRICING AND CURVE_CD</t>
  </si>
  <si>
    <t>pricing ---&gt;</t>
  </si>
  <si>
    <t>curve cd ---&gt;</t>
  </si>
  <si>
    <t>NX</t>
  </si>
  <si>
    <t>pub_cd ---&gt;</t>
  </si>
  <si>
    <t>Basis</t>
  </si>
  <si>
    <t>NX2</t>
  </si>
  <si>
    <t>NX3</t>
  </si>
  <si>
    <t>DRILL DOWN PRICING BY PUB_CD</t>
  </si>
  <si>
    <t>Nymex</t>
  </si>
  <si>
    <t>Price</t>
  </si>
  <si>
    <t>GDP-TRNS/Z6 NY</t>
  </si>
  <si>
    <t>GDP-SOCAL</t>
  </si>
  <si>
    <t>FP GD Call</t>
  </si>
  <si>
    <t>GD Index Call</t>
  </si>
  <si>
    <t>Basis Call</t>
  </si>
  <si>
    <t>Is there scalar delta on basis call</t>
  </si>
  <si>
    <t>Are Nymex options and pipe options in the same book</t>
  </si>
  <si>
    <t>Nymex Call</t>
  </si>
  <si>
    <t>FP Pipe Call</t>
  </si>
  <si>
    <t>Curve Shift</t>
  </si>
  <si>
    <t>Prior Day Delta x Change in Price,Basis, Index Curve</t>
  </si>
  <si>
    <t>Gamma PL</t>
  </si>
  <si>
    <t>PL due to change in Price, Basis, Index curve less Curve Shift</t>
  </si>
  <si>
    <t>Vega PL</t>
  </si>
  <si>
    <t>Forward</t>
  </si>
  <si>
    <t>Omicron</t>
  </si>
  <si>
    <t>PL due to change in Forward or Omicron volatility curves</t>
  </si>
  <si>
    <t>(if it is the gas daily book)</t>
  </si>
  <si>
    <t>Fixed</t>
  </si>
  <si>
    <t>Scalar</t>
  </si>
  <si>
    <t>Fixed Gamma Grid</t>
  </si>
  <si>
    <t>Pub Cd</t>
  </si>
  <si>
    <t>Period</t>
  </si>
  <si>
    <t>Theoriticals From Gas Daily Option Book</t>
  </si>
  <si>
    <t xml:space="preserve">Theta </t>
  </si>
  <si>
    <t>Gamma / Vega Grid</t>
  </si>
  <si>
    <t>Fixed Vega Grid</t>
  </si>
  <si>
    <t>Index Gamma Grid</t>
  </si>
  <si>
    <t>What is the gamma of a forward start option</t>
  </si>
  <si>
    <t>Gamma Grid</t>
  </si>
  <si>
    <t>PubCd</t>
  </si>
  <si>
    <t>NG, Basis</t>
  </si>
  <si>
    <t>Vega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</si>
</sst>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 wrapText="1"/>
    </xf>
    <xf numFmtId="14" fontId="2" fillId="0" borderId="0" xfId="0" applyNumberFormat="1" applyFont="1"/>
    <xf numFmtId="167" fontId="2" fillId="0" borderId="0" xfId="0" applyNumberFormat="1" applyFont="1"/>
    <xf numFmtId="167" fontId="2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7" fontId="4" fillId="3" borderId="0" xfId="0" applyNumberFormat="1" applyFont="1" applyFill="1"/>
    <xf numFmtId="0" fontId="4" fillId="0" borderId="0" xfId="0" applyFont="1"/>
    <xf numFmtId="14" fontId="2" fillId="0" borderId="0" xfId="0" applyNumberFormat="1" applyFont="1" applyFill="1"/>
    <xf numFmtId="167" fontId="4" fillId="0" borderId="0" xfId="0" applyNumberFormat="1" applyFont="1" applyFill="1"/>
    <xf numFmtId="0" fontId="2" fillId="0" borderId="0" xfId="0" applyFont="1" applyFill="1"/>
    <xf numFmtId="167" fontId="2" fillId="0" borderId="0" xfId="0" applyNumberFormat="1" applyFont="1" applyFill="1"/>
    <xf numFmtId="167" fontId="2" fillId="0" borderId="0" xfId="1" applyNumberFormat="1" applyFont="1" applyFill="1"/>
    <xf numFmtId="17" fontId="2" fillId="0" borderId="0" xfId="0" applyNumberFormat="1" applyFont="1" applyFill="1"/>
    <xf numFmtId="0" fontId="4" fillId="0" borderId="0" xfId="0" applyFont="1" applyFill="1"/>
    <xf numFmtId="1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Continuous"/>
    </xf>
    <xf numFmtId="17" fontId="2" fillId="0" borderId="0" xfId="0" applyNumberFormat="1" applyFont="1" applyAlignment="1">
      <alignment horizontal="center"/>
    </xf>
    <xf numFmtId="17" fontId="5" fillId="0" borderId="0" xfId="0" applyNumberFormat="1" applyFon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0</xdr:row>
          <xdr:rowOff>57150</xdr:rowOff>
        </xdr:from>
        <xdr:to>
          <xdr:col>5</xdr:col>
          <xdr:colOff>114300</xdr:colOff>
          <xdr:row>1</xdr:row>
          <xdr:rowOff>142875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BB06907-FAF4-D996-D792-D3CF246BB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14</xdr:row>
      <xdr:rowOff>0</xdr:rowOff>
    </xdr:from>
    <xdr:to>
      <xdr:col>6</xdr:col>
      <xdr:colOff>171450</xdr:colOff>
      <xdr:row>16</xdr:row>
      <xdr:rowOff>57150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1435327D-F6D3-6445-42FE-088793431872}"/>
            </a:ext>
          </a:extLst>
        </xdr:cNvPr>
        <xdr:cNvSpPr txBox="1">
          <a:spLocks noChangeArrowheads="1"/>
        </xdr:cNvSpPr>
      </xdr:nvSpPr>
      <xdr:spPr bwMode="auto">
        <a:xfrm>
          <a:off x="2514600" y="2000250"/>
          <a:ext cx="1123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GDP curve</a:t>
          </a:r>
        </a:p>
      </xdr:txBody>
    </xdr:sp>
    <xdr:clientData/>
  </xdr:twoCellAnchor>
  <xdr:twoCellAnchor>
    <xdr:from>
      <xdr:col>4</xdr:col>
      <xdr:colOff>47625</xdr:colOff>
      <xdr:row>20</xdr:row>
      <xdr:rowOff>57150</xdr:rowOff>
    </xdr:from>
    <xdr:to>
      <xdr:col>6</xdr:col>
      <xdr:colOff>76200</xdr:colOff>
      <xdr:row>21</xdr:row>
      <xdr:rowOff>57150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BD2E6322-B116-0299-9CCD-EB1994CA8373}"/>
            </a:ext>
          </a:extLst>
        </xdr:cNvPr>
        <xdr:cNvSpPr txBox="1">
          <a:spLocks noChangeArrowheads="1"/>
        </xdr:cNvSpPr>
      </xdr:nvSpPr>
      <xdr:spPr bwMode="auto">
        <a:xfrm>
          <a:off x="2419350" y="2914650"/>
          <a:ext cx="11239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Price Basis or Index</a:t>
          </a:r>
        </a:p>
      </xdr:txBody>
    </xdr:sp>
    <xdr:clientData/>
  </xdr:twoCellAnchor>
  <xdr:twoCellAnchor>
    <xdr:from>
      <xdr:col>10</xdr:col>
      <xdr:colOff>66675</xdr:colOff>
      <xdr:row>20</xdr:row>
      <xdr:rowOff>0</xdr:rowOff>
    </xdr:from>
    <xdr:to>
      <xdr:col>11</xdr:col>
      <xdr:colOff>600075</xdr:colOff>
      <xdr:row>21</xdr:row>
      <xdr:rowOff>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A8601B39-6D03-889C-70CF-847E94113D12}"/>
            </a:ext>
          </a:extLst>
        </xdr:cNvPr>
        <xdr:cNvSpPr txBox="1">
          <a:spLocks noChangeArrowheads="1"/>
        </xdr:cNvSpPr>
      </xdr:nvSpPr>
      <xdr:spPr bwMode="auto">
        <a:xfrm>
          <a:off x="5895975" y="2857500"/>
          <a:ext cx="11239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only Index</a:t>
          </a:r>
        </a:p>
      </xdr:txBody>
    </xdr:sp>
    <xdr:clientData/>
  </xdr:twoCellAnchor>
  <xdr:twoCellAnchor>
    <xdr:from>
      <xdr:col>8</xdr:col>
      <xdr:colOff>47625</xdr:colOff>
      <xdr:row>2</xdr:row>
      <xdr:rowOff>66675</xdr:rowOff>
    </xdr:from>
    <xdr:to>
      <xdr:col>11</xdr:col>
      <xdr:colOff>123825</xdr:colOff>
      <xdr:row>4</xdr:row>
      <xdr:rowOff>38100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7A43811D-3CC4-99B3-ACF2-B79ADF86A71F}"/>
            </a:ext>
          </a:extLst>
        </xdr:cNvPr>
        <xdr:cNvSpPr txBox="1">
          <a:spLocks noChangeArrowheads="1"/>
        </xdr:cNvSpPr>
      </xdr:nvSpPr>
      <xdr:spPr bwMode="auto">
        <a:xfrm>
          <a:off x="4695825" y="352425"/>
          <a:ext cx="184785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underlying (GDP curve)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6</xdr:col>
      <xdr:colOff>676275</xdr:colOff>
      <xdr:row>9</xdr:row>
      <xdr:rowOff>19050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D75BF049-1032-8AB7-F8A8-098C90E7519C}"/>
            </a:ext>
          </a:extLst>
        </xdr:cNvPr>
        <xdr:cNvSpPr txBox="1">
          <a:spLocks noChangeArrowheads="1"/>
        </xdr:cNvSpPr>
      </xdr:nvSpPr>
      <xdr:spPr bwMode="auto">
        <a:xfrm>
          <a:off x="3209925" y="819150"/>
          <a:ext cx="6762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CurveCd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Pricing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3</xdr:row>
      <xdr:rowOff>104775</xdr:rowOff>
    </xdr:from>
    <xdr:to>
      <xdr:col>8</xdr:col>
      <xdr:colOff>0</xdr:colOff>
      <xdr:row>5</xdr:row>
      <xdr:rowOff>95250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0D3DB76-9735-29EB-4AB3-3BA68CA32E03}"/>
            </a:ext>
          </a:extLst>
        </xdr:cNvPr>
        <xdr:cNvSpPr>
          <a:spLocks noChangeShapeType="1"/>
        </xdr:cNvSpPr>
      </xdr:nvSpPr>
      <xdr:spPr bwMode="auto">
        <a:xfrm flipV="1">
          <a:off x="3924300" y="533400"/>
          <a:ext cx="2000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676275</xdr:colOff>
      <xdr:row>8</xdr:row>
      <xdr:rowOff>47625</xdr:rowOff>
    </xdr:from>
    <xdr:to>
      <xdr:col>8</xdr:col>
      <xdr:colOff>19050</xdr:colOff>
      <xdr:row>13</xdr:row>
      <xdr:rowOff>85725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9839412-78BE-10BF-D70E-2B9E7498169B}"/>
            </a:ext>
          </a:extLst>
        </xdr:cNvPr>
        <xdr:cNvSpPr>
          <a:spLocks noChangeShapeType="1"/>
        </xdr:cNvSpPr>
      </xdr:nvSpPr>
      <xdr:spPr bwMode="auto">
        <a:xfrm>
          <a:off x="3886200" y="1409700"/>
          <a:ext cx="257175" cy="752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180975</xdr:colOff>
      <xdr:row>15</xdr:row>
      <xdr:rowOff>238125</xdr:rowOff>
    </xdr:from>
    <xdr:to>
      <xdr:col>16</xdr:col>
      <xdr:colOff>171450</xdr:colOff>
      <xdr:row>19</xdr:row>
      <xdr:rowOff>9525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A38131C-53E7-A724-42EA-148E4FAACEF6}"/>
            </a:ext>
          </a:extLst>
        </xdr:cNvPr>
        <xdr:cNvSpPr txBox="1">
          <a:spLocks noChangeArrowheads="1"/>
        </xdr:cNvSpPr>
      </xdr:nvSpPr>
      <xdr:spPr bwMode="auto">
        <a:xfrm>
          <a:off x="8020050" y="2600325"/>
          <a:ext cx="60007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- Pub 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</a:p>
      </xdr:txBody>
    </xdr:sp>
    <xdr:clientData/>
  </xdr:twoCellAnchor>
  <xdr:twoCellAnchor>
    <xdr:from>
      <xdr:col>16</xdr:col>
      <xdr:colOff>180975</xdr:colOff>
      <xdr:row>15</xdr:row>
      <xdr:rowOff>190500</xdr:rowOff>
    </xdr:from>
    <xdr:to>
      <xdr:col>16</xdr:col>
      <xdr:colOff>552450</xdr:colOff>
      <xdr:row>16</xdr:row>
      <xdr:rowOff>47625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D5635800-A154-9AF9-6351-71D1A70C1887}"/>
            </a:ext>
          </a:extLst>
        </xdr:cNvPr>
        <xdr:cNvSpPr>
          <a:spLocks noChangeShapeType="1"/>
        </xdr:cNvSpPr>
      </xdr:nvSpPr>
      <xdr:spPr bwMode="auto">
        <a:xfrm flipV="1">
          <a:off x="8629650" y="2552700"/>
          <a:ext cx="37147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485775</xdr:colOff>
      <xdr:row>16</xdr:row>
      <xdr:rowOff>95250</xdr:rowOff>
    </xdr:from>
    <xdr:to>
      <xdr:col>15</xdr:col>
      <xdr:colOff>114300</xdr:colOff>
      <xdr:row>16</xdr:row>
      <xdr:rowOff>95250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ED330B8D-3E45-8E8A-29BB-F4F786273F53}"/>
            </a:ext>
          </a:extLst>
        </xdr:cNvPr>
        <xdr:cNvSpPr>
          <a:spLocks noChangeShapeType="1"/>
        </xdr:cNvSpPr>
      </xdr:nvSpPr>
      <xdr:spPr bwMode="auto">
        <a:xfrm>
          <a:off x="7715250" y="272415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7"/>
  <sheetViews>
    <sheetView workbookViewId="0">
      <selection activeCell="A7" sqref="A7"/>
    </sheetView>
  </sheetViews>
  <sheetFormatPr defaultRowHeight="12.75" x14ac:dyDescent="0.2"/>
  <sheetData>
    <row r="3" spans="1:1" x14ac:dyDescent="0.2">
      <c r="A3" t="s">
        <v>41</v>
      </c>
    </row>
    <row r="5" spans="1:1" x14ac:dyDescent="0.2">
      <c r="A5" t="s">
        <v>42</v>
      </c>
    </row>
    <row r="7" spans="1:1" x14ac:dyDescent="0.2">
      <c r="A7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2" sqref="D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4"/>
  <sheetViews>
    <sheetView tabSelected="1" workbookViewId="0">
      <selection activeCell="B1" sqref="B1"/>
    </sheetView>
  </sheetViews>
  <sheetFormatPr defaultRowHeight="12.75" x14ac:dyDescent="0.2"/>
  <cols>
    <col min="3" max="18" width="6.140625" customWidth="1"/>
    <col min="19" max="21" width="11" style="1" customWidth="1"/>
  </cols>
  <sheetData>
    <row r="1" spans="1:21" x14ac:dyDescent="0.2">
      <c r="A1" t="s">
        <v>66</v>
      </c>
      <c r="B1" t="s">
        <v>67</v>
      </c>
    </row>
    <row r="4" spans="1:21" x14ac:dyDescent="0.2">
      <c r="C4" s="47" t="s">
        <v>65</v>
      </c>
      <c r="D4" s="48"/>
      <c r="E4" s="48"/>
      <c r="F4" s="48"/>
      <c r="G4" s="48"/>
      <c r="H4" s="48"/>
      <c r="I4" s="48"/>
      <c r="J4" s="49"/>
      <c r="K4" s="47" t="s">
        <v>68</v>
      </c>
      <c r="L4" s="48"/>
      <c r="M4" s="48"/>
      <c r="N4" s="48"/>
      <c r="O4" s="48"/>
      <c r="P4" s="48"/>
      <c r="Q4" s="48"/>
      <c r="R4" s="49"/>
      <c r="S4" s="1" t="s">
        <v>8</v>
      </c>
      <c r="T4" s="1" t="s">
        <v>6</v>
      </c>
      <c r="U4" s="1" t="s">
        <v>7</v>
      </c>
    </row>
    <row r="5" spans="1:21" s="1" customFormat="1" x14ac:dyDescent="0.2">
      <c r="C5" s="50">
        <v>-1</v>
      </c>
      <c r="D5" s="51">
        <v>-0.5</v>
      </c>
      <c r="E5" s="51">
        <v>-0.25</v>
      </c>
      <c r="F5" s="51">
        <v>-0.1</v>
      </c>
      <c r="G5" s="51">
        <f>-F5</f>
        <v>0.1</v>
      </c>
      <c r="H5" s="51">
        <f>-E5</f>
        <v>0.25</v>
      </c>
      <c r="I5" s="51">
        <f>-D5</f>
        <v>0.5</v>
      </c>
      <c r="J5" s="52">
        <f>-C5</f>
        <v>1</v>
      </c>
      <c r="K5" s="50">
        <f>C5</f>
        <v>-1</v>
      </c>
      <c r="L5" s="51">
        <f t="shared" ref="L5:R5" si="0">D5</f>
        <v>-0.5</v>
      </c>
      <c r="M5" s="51">
        <f t="shared" si="0"/>
        <v>-0.25</v>
      </c>
      <c r="N5" s="51">
        <f t="shared" si="0"/>
        <v>-0.1</v>
      </c>
      <c r="O5" s="51">
        <f t="shared" si="0"/>
        <v>0.1</v>
      </c>
      <c r="P5" s="51">
        <f t="shared" si="0"/>
        <v>0.25</v>
      </c>
      <c r="Q5" s="51">
        <f t="shared" si="0"/>
        <v>0.5</v>
      </c>
      <c r="R5" s="52">
        <f t="shared" si="0"/>
        <v>1</v>
      </c>
      <c r="S5" s="34"/>
    </row>
    <row r="6" spans="1:21" x14ac:dyDescent="0.2">
      <c r="B6" s="35">
        <v>37012</v>
      </c>
    </row>
    <row r="7" spans="1:21" x14ac:dyDescent="0.2">
      <c r="B7" s="35">
        <v>37043</v>
      </c>
    </row>
    <row r="8" spans="1:21" x14ac:dyDescent="0.2">
      <c r="B8" s="35">
        <v>37073</v>
      </c>
    </row>
    <row r="9" spans="1:21" x14ac:dyDescent="0.2">
      <c r="B9" s="35">
        <v>37104</v>
      </c>
    </row>
    <row r="10" spans="1:21" x14ac:dyDescent="0.2">
      <c r="B10" s="35">
        <v>37135</v>
      </c>
    </row>
    <row r="11" spans="1:21" x14ac:dyDescent="0.2">
      <c r="B11" s="35">
        <v>37165</v>
      </c>
    </row>
    <row r="12" spans="1:21" x14ac:dyDescent="0.2">
      <c r="B12" s="35">
        <v>37196</v>
      </c>
    </row>
    <row r="13" spans="1:21" x14ac:dyDescent="0.2">
      <c r="B13" s="35">
        <v>37226</v>
      </c>
    </row>
    <row r="14" spans="1:21" x14ac:dyDescent="0.2">
      <c r="B14" s="35">
        <v>37257</v>
      </c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3074" r:id="rId3" name="CommandButton1">
          <controlPr defaultSize="0" autoLine="0" autoPict="0" r:id="rId4">
            <anchor moveWithCells="1">
              <from>
                <xdr:col>3</xdr:col>
                <xdr:colOff>266700</xdr:colOff>
                <xdr:row>0</xdr:row>
                <xdr:rowOff>57150</xdr:rowOff>
              </from>
              <to>
                <xdr:col>5</xdr:col>
                <xdr:colOff>114300</xdr:colOff>
                <xdr:row>1</xdr:row>
                <xdr:rowOff>142875</xdr:rowOff>
              </to>
            </anchor>
          </controlPr>
        </control>
      </mc:Choice>
      <mc:Fallback>
        <control shapeId="3074" r:id="rId3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33"/>
  <sheetViews>
    <sheetView workbookViewId="0">
      <selection activeCell="C5" sqref="C5:C8"/>
    </sheetView>
  </sheetViews>
  <sheetFormatPr defaultRowHeight="12.75" x14ac:dyDescent="0.2"/>
  <cols>
    <col min="1" max="1" width="2.85546875" style="1" customWidth="1"/>
    <col min="2" max="2" width="13.7109375" style="1" customWidth="1"/>
    <col min="3" max="3" width="9.140625" style="1"/>
    <col min="4" max="8" width="14" style="1" customWidth="1"/>
    <col min="9" max="9" width="13.42578125" style="1" bestFit="1" customWidth="1"/>
    <col min="10" max="10" width="12.5703125" style="1" customWidth="1"/>
    <col min="11" max="11" width="10.7109375" style="1" customWidth="1"/>
    <col min="12" max="16384" width="9.140625" style="1"/>
  </cols>
  <sheetData>
    <row r="2" spans="2:8" x14ac:dyDescent="0.2">
      <c r="B2" s="27" t="s">
        <v>11</v>
      </c>
      <c r="C2" s="28"/>
      <c r="D2" s="28"/>
      <c r="E2" s="28"/>
      <c r="F2" s="28"/>
      <c r="G2" s="28"/>
      <c r="H2" s="29"/>
    </row>
    <row r="3" spans="2:8" s="3" customFormat="1" ht="11.25" x14ac:dyDescent="0.2">
      <c r="B3" s="30"/>
      <c r="C3" s="31"/>
      <c r="D3" s="31" t="s">
        <v>34</v>
      </c>
      <c r="E3" s="31" t="s">
        <v>2</v>
      </c>
      <c r="F3" s="31" t="s">
        <v>0</v>
      </c>
      <c r="G3" s="31" t="s">
        <v>36</v>
      </c>
      <c r="H3" s="32" t="s">
        <v>37</v>
      </c>
    </row>
    <row r="4" spans="2:8" x14ac:dyDescent="0.2">
      <c r="B4" s="33"/>
      <c r="C4" s="34"/>
      <c r="D4" s="31" t="s">
        <v>35</v>
      </c>
      <c r="E4" s="31" t="s">
        <v>30</v>
      </c>
      <c r="F4" s="31" t="s">
        <v>30</v>
      </c>
      <c r="G4" s="31" t="s">
        <v>24</v>
      </c>
      <c r="H4" s="32" t="s">
        <v>24</v>
      </c>
    </row>
    <row r="5" spans="2:8" x14ac:dyDescent="0.2">
      <c r="B5" s="33" t="s">
        <v>38</v>
      </c>
      <c r="C5" s="35">
        <v>37012</v>
      </c>
      <c r="D5" s="34">
        <v>50</v>
      </c>
      <c r="E5" s="34"/>
      <c r="F5" s="34">
        <v>50</v>
      </c>
      <c r="G5" s="34"/>
      <c r="H5" s="36">
        <v>50</v>
      </c>
    </row>
    <row r="6" spans="2:8" x14ac:dyDescent="0.2">
      <c r="B6" s="33" t="s">
        <v>39</v>
      </c>
      <c r="C6" s="35">
        <v>37043</v>
      </c>
      <c r="D6" s="34">
        <v>5</v>
      </c>
      <c r="E6" s="34"/>
      <c r="F6" s="34">
        <v>5</v>
      </c>
      <c r="G6" s="34"/>
      <c r="H6" s="36">
        <v>50</v>
      </c>
    </row>
    <row r="7" spans="2:8" x14ac:dyDescent="0.2">
      <c r="B7" s="33" t="s">
        <v>40</v>
      </c>
      <c r="C7" s="35">
        <v>37073</v>
      </c>
      <c r="D7" s="34">
        <v>5</v>
      </c>
      <c r="E7" s="34">
        <v>50</v>
      </c>
      <c r="F7" s="34"/>
      <c r="G7" s="34"/>
      <c r="H7" s="36"/>
    </row>
    <row r="8" spans="2:8" x14ac:dyDescent="0.2">
      <c r="B8" s="33" t="s">
        <v>44</v>
      </c>
      <c r="C8" s="35">
        <v>37104</v>
      </c>
      <c r="D8" s="34">
        <v>50</v>
      </c>
      <c r="E8" s="34">
        <v>50</v>
      </c>
      <c r="F8" s="34"/>
      <c r="G8" s="34"/>
      <c r="H8" s="36"/>
    </row>
    <row r="9" spans="2:8" x14ac:dyDescent="0.2">
      <c r="B9" s="37" t="s">
        <v>43</v>
      </c>
      <c r="C9" s="38">
        <v>37135</v>
      </c>
      <c r="D9" s="39">
        <v>50</v>
      </c>
      <c r="E9" s="39"/>
      <c r="F9" s="39"/>
      <c r="G9" s="39"/>
      <c r="H9" s="40"/>
    </row>
    <row r="11" spans="2:8" x14ac:dyDescent="0.2">
      <c r="B11" s="27" t="s">
        <v>45</v>
      </c>
      <c r="C11" s="28"/>
      <c r="D11" s="41" t="s">
        <v>34</v>
      </c>
      <c r="E11" s="41" t="s">
        <v>2</v>
      </c>
      <c r="F11" s="41" t="s">
        <v>0</v>
      </c>
      <c r="G11" s="41" t="s">
        <v>36</v>
      </c>
      <c r="H11" s="42" t="s">
        <v>37</v>
      </c>
    </row>
    <row r="12" spans="2:8" x14ac:dyDescent="0.2">
      <c r="B12" s="33"/>
      <c r="C12" s="34"/>
      <c r="D12" s="31" t="s">
        <v>35</v>
      </c>
      <c r="E12" s="31" t="s">
        <v>30</v>
      </c>
      <c r="F12" s="31" t="s">
        <v>30</v>
      </c>
      <c r="G12" s="31" t="s">
        <v>24</v>
      </c>
      <c r="H12" s="32" t="s">
        <v>24</v>
      </c>
    </row>
    <row r="13" spans="2:8" x14ac:dyDescent="0.2">
      <c r="B13" s="33"/>
      <c r="C13" s="34"/>
      <c r="D13" s="34"/>
      <c r="E13" s="34"/>
      <c r="F13" s="34"/>
      <c r="G13" s="34"/>
      <c r="H13" s="36"/>
    </row>
    <row r="14" spans="2:8" x14ac:dyDescent="0.2">
      <c r="B14" s="33"/>
      <c r="C14" s="35">
        <v>37012</v>
      </c>
      <c r="D14" s="34"/>
      <c r="E14" s="34"/>
      <c r="F14" s="34"/>
      <c r="G14" s="34"/>
      <c r="H14" s="36"/>
    </row>
    <row r="15" spans="2:8" x14ac:dyDescent="0.2">
      <c r="B15" s="33"/>
      <c r="C15" s="35">
        <v>37043</v>
      </c>
      <c r="D15" s="34"/>
      <c r="E15" s="43" t="s">
        <v>46</v>
      </c>
      <c r="F15" s="34"/>
      <c r="G15" s="34"/>
      <c r="H15" s="36"/>
    </row>
    <row r="16" spans="2:8" x14ac:dyDescent="0.2">
      <c r="B16" s="33"/>
      <c r="C16" s="35">
        <v>37073</v>
      </c>
      <c r="D16" s="34"/>
      <c r="E16" s="34"/>
      <c r="F16" s="34"/>
      <c r="G16" s="34"/>
      <c r="H16" s="36"/>
    </row>
    <row r="17" spans="2:11" x14ac:dyDescent="0.2">
      <c r="B17" s="37"/>
      <c r="C17" s="38">
        <v>37104</v>
      </c>
      <c r="D17" s="39"/>
      <c r="E17" s="39"/>
      <c r="F17" s="39"/>
      <c r="G17" s="39"/>
      <c r="H17" s="40"/>
    </row>
    <row r="18" spans="2:11" x14ac:dyDescent="0.2">
      <c r="C18" s="26"/>
    </row>
    <row r="19" spans="2:11" x14ac:dyDescent="0.2">
      <c r="B19" s="27" t="s">
        <v>47</v>
      </c>
      <c r="C19" s="28"/>
      <c r="D19" s="41" t="s">
        <v>34</v>
      </c>
      <c r="E19" s="41" t="s">
        <v>2</v>
      </c>
      <c r="F19" s="41" t="s">
        <v>0</v>
      </c>
      <c r="G19" s="41" t="s">
        <v>36</v>
      </c>
      <c r="H19" s="42" t="s">
        <v>37</v>
      </c>
    </row>
    <row r="20" spans="2:11" x14ac:dyDescent="0.2">
      <c r="B20" s="33"/>
      <c r="C20" s="34"/>
      <c r="D20" s="31" t="s">
        <v>35</v>
      </c>
      <c r="E20" s="31" t="s">
        <v>30</v>
      </c>
      <c r="F20" s="31" t="s">
        <v>30</v>
      </c>
      <c r="G20" s="31" t="s">
        <v>24</v>
      </c>
      <c r="H20" s="32" t="s">
        <v>24</v>
      </c>
    </row>
    <row r="21" spans="2:11" x14ac:dyDescent="0.2">
      <c r="B21" s="33"/>
      <c r="C21" s="34"/>
      <c r="D21" s="34"/>
      <c r="E21" s="34"/>
      <c r="F21" s="34"/>
      <c r="G21" s="34"/>
      <c r="H21" s="36"/>
    </row>
    <row r="22" spans="2:11" x14ac:dyDescent="0.2">
      <c r="B22" s="33"/>
      <c r="C22" s="35">
        <v>37012</v>
      </c>
      <c r="D22" s="34"/>
      <c r="E22" s="34"/>
      <c r="F22" s="34"/>
      <c r="G22" s="34"/>
      <c r="H22" s="36"/>
    </row>
    <row r="23" spans="2:11" x14ac:dyDescent="0.2">
      <c r="B23" s="33"/>
      <c r="C23" s="35">
        <v>37043</v>
      </c>
      <c r="D23" s="34"/>
      <c r="E23" s="43" t="s">
        <v>48</v>
      </c>
      <c r="F23" s="34"/>
      <c r="G23" s="34"/>
      <c r="H23" s="36"/>
    </row>
    <row r="24" spans="2:11" x14ac:dyDescent="0.2">
      <c r="B24" s="33"/>
      <c r="C24" s="35">
        <v>37073</v>
      </c>
      <c r="D24" s="34"/>
      <c r="E24" s="34"/>
      <c r="F24" s="34"/>
      <c r="G24" s="34"/>
      <c r="H24" s="36"/>
    </row>
    <row r="25" spans="2:11" x14ac:dyDescent="0.2">
      <c r="B25" s="37"/>
      <c r="C25" s="38">
        <v>37104</v>
      </c>
      <c r="D25" s="39"/>
      <c r="E25" s="39"/>
      <c r="F25" s="39"/>
      <c r="G25" s="39"/>
      <c r="H25" s="40"/>
    </row>
    <row r="27" spans="2:11" x14ac:dyDescent="0.2">
      <c r="B27" s="27" t="s">
        <v>49</v>
      </c>
      <c r="C27" s="28"/>
      <c r="D27" s="28" t="s">
        <v>10</v>
      </c>
      <c r="E27" s="41" t="s">
        <v>34</v>
      </c>
      <c r="F27" s="41" t="s">
        <v>2</v>
      </c>
      <c r="G27" s="41" t="s">
        <v>0</v>
      </c>
      <c r="H27" s="41" t="s">
        <v>10</v>
      </c>
      <c r="I27" s="41" t="s">
        <v>36</v>
      </c>
      <c r="J27" s="41" t="s">
        <v>37</v>
      </c>
      <c r="K27" s="42" t="s">
        <v>10</v>
      </c>
    </row>
    <row r="28" spans="2:11" x14ac:dyDescent="0.2">
      <c r="B28" s="33"/>
      <c r="C28" s="34"/>
      <c r="D28" s="34"/>
      <c r="E28" s="31" t="s">
        <v>50</v>
      </c>
      <c r="F28" s="31" t="s">
        <v>50</v>
      </c>
      <c r="G28" s="31" t="s">
        <v>50</v>
      </c>
      <c r="H28" s="31" t="s">
        <v>50</v>
      </c>
      <c r="I28" s="31" t="s">
        <v>51</v>
      </c>
      <c r="J28" s="31" t="s">
        <v>51</v>
      </c>
      <c r="K28" s="32" t="s">
        <v>51</v>
      </c>
    </row>
    <row r="29" spans="2:11" x14ac:dyDescent="0.2">
      <c r="B29" s="33"/>
      <c r="C29" s="34"/>
      <c r="D29" s="34"/>
      <c r="E29" s="34"/>
      <c r="F29" s="34"/>
      <c r="G29" s="34"/>
      <c r="H29" s="34"/>
      <c r="I29" s="34"/>
      <c r="J29" s="31" t="s">
        <v>53</v>
      </c>
      <c r="K29" s="36"/>
    </row>
    <row r="30" spans="2:11" x14ac:dyDescent="0.2">
      <c r="B30" s="33"/>
      <c r="C30" s="35">
        <v>37012</v>
      </c>
      <c r="D30" s="34"/>
      <c r="E30" s="34"/>
      <c r="F30" s="34"/>
      <c r="G30" s="34"/>
      <c r="H30" s="34"/>
      <c r="I30" s="34"/>
      <c r="J30" s="34"/>
      <c r="K30" s="36"/>
    </row>
    <row r="31" spans="2:11" x14ac:dyDescent="0.2">
      <c r="B31" s="33"/>
      <c r="C31" s="35">
        <v>37043</v>
      </c>
      <c r="D31" s="34"/>
      <c r="E31" s="34"/>
      <c r="F31" s="43" t="s">
        <v>52</v>
      </c>
      <c r="G31" s="34"/>
      <c r="H31" s="34"/>
      <c r="I31" s="34"/>
      <c r="J31" s="34"/>
      <c r="K31" s="36"/>
    </row>
    <row r="32" spans="2:11" x14ac:dyDescent="0.2">
      <c r="B32" s="33"/>
      <c r="C32" s="35">
        <v>37073</v>
      </c>
      <c r="D32" s="34"/>
      <c r="E32" s="34"/>
      <c r="F32" s="34"/>
      <c r="G32" s="34"/>
      <c r="H32" s="34"/>
      <c r="I32" s="34"/>
      <c r="J32" s="34"/>
      <c r="K32" s="36"/>
    </row>
    <row r="33" spans="2:11" x14ac:dyDescent="0.2">
      <c r="B33" s="37"/>
      <c r="C33" s="38">
        <v>37104</v>
      </c>
      <c r="D33" s="39"/>
      <c r="E33" s="39"/>
      <c r="F33" s="39"/>
      <c r="G33" s="39"/>
      <c r="H33" s="39"/>
      <c r="I33" s="39"/>
      <c r="J33" s="39"/>
      <c r="K33" s="4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8"/>
  <sheetViews>
    <sheetView workbookViewId="0">
      <selection activeCell="A11" sqref="A11"/>
    </sheetView>
  </sheetViews>
  <sheetFormatPr defaultRowHeight="11.25" x14ac:dyDescent="0.2"/>
  <cols>
    <col min="1" max="3" width="9.140625" style="2"/>
    <col min="4" max="4" width="8.140625" style="2" customWidth="1"/>
    <col min="5" max="5" width="7.5703125" style="2" bestFit="1" customWidth="1"/>
    <col min="6" max="11" width="8.85546875" style="2" customWidth="1"/>
    <col min="12" max="12" width="9.140625" style="2" bestFit="1"/>
    <col min="13" max="16384" width="9.140625" style="2"/>
  </cols>
  <sheetData>
    <row r="2" spans="1:12" x14ac:dyDescent="0.2">
      <c r="A2" s="2" t="s">
        <v>59</v>
      </c>
    </row>
    <row r="3" spans="1:12" x14ac:dyDescent="0.2">
      <c r="A3" s="4"/>
      <c r="B3" s="4"/>
      <c r="C3" s="4"/>
      <c r="D3" s="4"/>
      <c r="E3" s="3"/>
      <c r="F3" s="3"/>
      <c r="G3" s="3"/>
      <c r="H3" s="3"/>
      <c r="I3" s="3"/>
      <c r="J3" s="3"/>
      <c r="K3" s="3"/>
      <c r="L3" s="3"/>
    </row>
    <row r="4" spans="1:12" x14ac:dyDescent="0.2">
      <c r="A4" s="4"/>
      <c r="B4" s="4"/>
      <c r="C4" s="4"/>
      <c r="D4" s="4"/>
      <c r="E4" s="3"/>
      <c r="F4" s="3"/>
      <c r="G4" s="3"/>
      <c r="H4" s="3"/>
      <c r="I4" s="3"/>
      <c r="J4" s="3"/>
      <c r="K4" s="3"/>
    </row>
    <row r="5" spans="1:12" x14ac:dyDescent="0.2">
      <c r="A5" s="4"/>
      <c r="B5" s="4"/>
      <c r="C5" s="3" t="s">
        <v>24</v>
      </c>
      <c r="D5" s="4"/>
      <c r="E5" s="3"/>
      <c r="F5" s="3" t="s">
        <v>54</v>
      </c>
      <c r="G5" s="3" t="s">
        <v>55</v>
      </c>
      <c r="H5" s="3" t="s">
        <v>54</v>
      </c>
      <c r="I5" s="3"/>
      <c r="J5" s="3"/>
      <c r="K5" s="3"/>
    </row>
    <row r="6" spans="1:12" x14ac:dyDescent="0.2">
      <c r="A6" s="4" t="s">
        <v>58</v>
      </c>
      <c r="B6" s="4" t="s">
        <v>57</v>
      </c>
      <c r="C6" s="3" t="s">
        <v>3</v>
      </c>
      <c r="D6" s="45" t="s">
        <v>20</v>
      </c>
      <c r="E6" s="3" t="s">
        <v>9</v>
      </c>
      <c r="F6" s="3" t="s">
        <v>3</v>
      </c>
      <c r="G6" s="3" t="s">
        <v>3</v>
      </c>
      <c r="H6" s="3" t="s">
        <v>4</v>
      </c>
      <c r="I6" s="3" t="s">
        <v>5</v>
      </c>
      <c r="J6" s="3" t="s">
        <v>60</v>
      </c>
      <c r="K6" s="3" t="s">
        <v>7</v>
      </c>
      <c r="L6" s="3" t="s">
        <v>8</v>
      </c>
    </row>
    <row r="7" spans="1:12" x14ac:dyDescent="0.2">
      <c r="A7" s="4"/>
      <c r="B7" s="4"/>
      <c r="C7" s="3"/>
      <c r="D7" s="4"/>
      <c r="F7" s="3"/>
      <c r="G7" s="3"/>
      <c r="H7" s="3"/>
      <c r="I7" s="3"/>
      <c r="J7" s="3"/>
      <c r="K7" s="3"/>
    </row>
    <row r="8" spans="1:12" x14ac:dyDescent="0.2">
      <c r="A8" s="4">
        <v>36982</v>
      </c>
      <c r="B8" s="4"/>
      <c r="C8" s="3"/>
      <c r="D8" s="4"/>
      <c r="E8" s="3"/>
      <c r="F8" s="3"/>
      <c r="G8" s="3"/>
      <c r="H8" s="3"/>
      <c r="I8" s="3"/>
      <c r="J8" s="3"/>
      <c r="K8" s="3"/>
      <c r="L8" s="3"/>
    </row>
    <row r="9" spans="1:12" x14ac:dyDescent="0.2">
      <c r="A9" s="4">
        <v>36982</v>
      </c>
      <c r="B9" s="4"/>
      <c r="C9" s="3"/>
      <c r="D9" s="4"/>
      <c r="E9" s="3"/>
      <c r="F9" s="3"/>
      <c r="G9" s="3"/>
      <c r="H9" s="3"/>
      <c r="I9" s="3"/>
      <c r="J9" s="3"/>
      <c r="K9" s="3"/>
      <c r="L9" s="3"/>
    </row>
    <row r="10" spans="1:12" x14ac:dyDescent="0.2">
      <c r="A10" s="4">
        <v>36982</v>
      </c>
      <c r="B10" s="4"/>
      <c r="C10" s="3"/>
      <c r="D10" s="4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4">
        <v>36982</v>
      </c>
      <c r="B11" s="4"/>
      <c r="C11" s="3"/>
      <c r="D11" s="4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4">
        <v>36982</v>
      </c>
      <c r="B12" s="4"/>
      <c r="C12" s="3"/>
      <c r="D12" s="4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4"/>
      <c r="B13" s="4"/>
      <c r="C13" s="3"/>
      <c r="D13" s="4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4"/>
      <c r="B14" s="4"/>
      <c r="C14" s="4"/>
      <c r="D14" s="4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4"/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4" t="s">
        <v>61</v>
      </c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</row>
    <row r="17" spans="1:20" x14ac:dyDescent="0.2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</row>
    <row r="18" spans="1:20" x14ac:dyDescent="0.2">
      <c r="B18" s="4"/>
      <c r="C18" s="44" t="s">
        <v>56</v>
      </c>
      <c r="D18" s="44"/>
      <c r="E18" s="44"/>
      <c r="F18" s="44"/>
      <c r="G18" s="44"/>
      <c r="H18" s="44"/>
      <c r="I18" s="44" t="s">
        <v>63</v>
      </c>
      <c r="J18" s="44"/>
      <c r="K18" s="44"/>
      <c r="L18" s="44"/>
      <c r="M18" s="44"/>
      <c r="N18" s="44"/>
      <c r="O18" s="44" t="s">
        <v>62</v>
      </c>
      <c r="P18" s="44"/>
      <c r="Q18" s="44"/>
      <c r="R18" s="44"/>
      <c r="S18" s="44"/>
      <c r="T18" s="44"/>
    </row>
    <row r="19" spans="1:20" x14ac:dyDescent="0.2">
      <c r="A19" s="4" t="s">
        <v>58</v>
      </c>
      <c r="B19" s="4" t="s">
        <v>57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5</v>
      </c>
      <c r="P19" s="3" t="s">
        <v>5</v>
      </c>
      <c r="Q19" s="3" t="s">
        <v>5</v>
      </c>
      <c r="R19" s="3" t="s">
        <v>5</v>
      </c>
      <c r="S19" s="3" t="s">
        <v>5</v>
      </c>
      <c r="T19" s="3" t="s">
        <v>5</v>
      </c>
    </row>
    <row r="20" spans="1:20" x14ac:dyDescent="0.2">
      <c r="A20" s="46"/>
      <c r="B20" s="4"/>
      <c r="C20" s="3">
        <v>-0.5</v>
      </c>
      <c r="D20" s="3">
        <v>-0.25</v>
      </c>
      <c r="E20" s="3">
        <v>-0.1</v>
      </c>
      <c r="F20" s="3">
        <v>0.1</v>
      </c>
      <c r="G20" s="3">
        <v>0.25</v>
      </c>
      <c r="H20" s="3">
        <v>0.5</v>
      </c>
      <c r="I20" s="3">
        <v>-0.5</v>
      </c>
      <c r="J20" s="3">
        <v>-0.25</v>
      </c>
      <c r="K20" s="3">
        <v>-0.1</v>
      </c>
      <c r="L20" s="3">
        <v>0.1</v>
      </c>
      <c r="M20" s="3">
        <v>0.25</v>
      </c>
      <c r="N20" s="3">
        <v>0.5</v>
      </c>
      <c r="O20" s="3">
        <v>-1</v>
      </c>
      <c r="P20" s="3">
        <v>-0.5</v>
      </c>
      <c r="Q20" s="3">
        <v>-0.25</v>
      </c>
      <c r="R20" s="3">
        <f>-Q20</f>
        <v>0.25</v>
      </c>
      <c r="S20" s="3">
        <f>-P20</f>
        <v>0.5</v>
      </c>
      <c r="T20" s="3">
        <f>-O20</f>
        <v>1</v>
      </c>
    </row>
    <row r="21" spans="1:20" x14ac:dyDescent="0.2">
      <c r="E21" s="3"/>
      <c r="F21" s="3"/>
      <c r="G21" s="3"/>
      <c r="H21" s="3"/>
      <c r="I21" s="3"/>
      <c r="J21" s="3"/>
      <c r="K21" s="3"/>
      <c r="L21" s="3"/>
    </row>
    <row r="22" spans="1:20" x14ac:dyDescent="0.2">
      <c r="A22" s="4">
        <v>36982</v>
      </c>
      <c r="B22" s="4"/>
      <c r="E22" s="3"/>
      <c r="F22" s="3"/>
      <c r="G22" s="3"/>
      <c r="H22" s="3"/>
      <c r="I22" s="3"/>
      <c r="J22" s="3"/>
      <c r="K22" s="3"/>
      <c r="L22" s="3"/>
    </row>
    <row r="23" spans="1:20" x14ac:dyDescent="0.2">
      <c r="A23" s="4">
        <v>36982</v>
      </c>
      <c r="B23" s="4"/>
      <c r="E23" s="3"/>
      <c r="F23" s="3"/>
      <c r="G23" s="3"/>
      <c r="H23" s="3"/>
      <c r="I23" s="3"/>
      <c r="J23" s="3"/>
      <c r="K23" s="3"/>
      <c r="L23" s="3"/>
    </row>
    <row r="24" spans="1:20" x14ac:dyDescent="0.2">
      <c r="A24" s="4">
        <v>36982</v>
      </c>
      <c r="B24" s="4"/>
      <c r="E24" s="3"/>
      <c r="F24" s="3"/>
      <c r="G24" s="3"/>
      <c r="H24" s="3"/>
      <c r="I24" s="3"/>
      <c r="J24" s="3"/>
      <c r="K24" s="3"/>
      <c r="L24" s="3"/>
    </row>
    <row r="25" spans="1:20" x14ac:dyDescent="0.2">
      <c r="A25" s="4">
        <v>36982</v>
      </c>
      <c r="B25" s="4"/>
      <c r="E25" s="3"/>
      <c r="F25" s="3"/>
      <c r="G25" s="3"/>
      <c r="H25" s="3"/>
      <c r="I25" s="3"/>
      <c r="J25" s="3"/>
      <c r="K25" s="3"/>
      <c r="L25" s="3"/>
    </row>
    <row r="26" spans="1:20" x14ac:dyDescent="0.2">
      <c r="A26" s="4">
        <v>36982</v>
      </c>
      <c r="B26" s="4"/>
      <c r="E26" s="3"/>
      <c r="F26" s="3"/>
      <c r="G26" s="3"/>
      <c r="H26" s="3"/>
      <c r="I26" s="3"/>
      <c r="J26" s="3"/>
      <c r="K26" s="3"/>
      <c r="L26" s="3"/>
    </row>
    <row r="27" spans="1:20" x14ac:dyDescent="0.2">
      <c r="E27" s="3"/>
      <c r="F27" s="3"/>
      <c r="G27" s="3"/>
      <c r="H27" s="3"/>
      <c r="I27" s="3"/>
      <c r="J27" s="3"/>
      <c r="K27" s="3"/>
      <c r="L27" s="3"/>
    </row>
    <row r="28" spans="1:20" x14ac:dyDescent="0.2">
      <c r="E28" s="3"/>
      <c r="F28" s="3"/>
      <c r="G28" s="3"/>
      <c r="H28" s="3"/>
      <c r="I28" s="3"/>
      <c r="J28" s="3"/>
      <c r="K28" s="3"/>
      <c r="L28" s="3"/>
    </row>
    <row r="29" spans="1:20" x14ac:dyDescent="0.2">
      <c r="E29" s="3"/>
      <c r="F29" s="3"/>
      <c r="G29" s="3"/>
      <c r="H29" s="3"/>
      <c r="I29" s="3"/>
      <c r="J29" s="3"/>
      <c r="K29" s="3"/>
      <c r="L29" s="3"/>
    </row>
    <row r="30" spans="1:20" x14ac:dyDescent="0.2">
      <c r="E30" s="3"/>
      <c r="F30" s="3"/>
      <c r="G30" s="3"/>
      <c r="H30" s="3"/>
      <c r="I30" s="3"/>
      <c r="J30" s="3"/>
      <c r="K30" s="3"/>
      <c r="L30" s="3"/>
    </row>
    <row r="31" spans="1:20" x14ac:dyDescent="0.2">
      <c r="E31" s="3"/>
      <c r="F31" s="3"/>
      <c r="G31" s="3"/>
      <c r="H31" s="3"/>
      <c r="I31" s="3"/>
      <c r="J31" s="3"/>
      <c r="K31" s="3"/>
      <c r="L31" s="3"/>
    </row>
    <row r="32" spans="1:20" x14ac:dyDescent="0.2">
      <c r="E32" s="3"/>
      <c r="F32" s="3"/>
      <c r="G32" s="3"/>
      <c r="H32" s="3"/>
      <c r="I32" s="3"/>
      <c r="J32" s="3"/>
      <c r="K32" s="3"/>
      <c r="L32" s="3"/>
    </row>
    <row r="33" spans="5:12" x14ac:dyDescent="0.2">
      <c r="E33" s="3"/>
      <c r="F33" s="3"/>
      <c r="G33" s="3"/>
      <c r="H33" s="3"/>
      <c r="I33" s="3"/>
      <c r="J33" s="3"/>
      <c r="K33" s="3"/>
      <c r="L33" s="3"/>
    </row>
    <row r="34" spans="5:12" x14ac:dyDescent="0.2">
      <c r="E34" s="3"/>
      <c r="F34" s="3"/>
      <c r="G34" s="3"/>
      <c r="H34" s="3"/>
      <c r="I34" s="3"/>
      <c r="J34" s="3"/>
      <c r="K34" s="3"/>
      <c r="L34" s="3"/>
    </row>
    <row r="35" spans="5:12" x14ac:dyDescent="0.2">
      <c r="E35" s="3"/>
      <c r="F35" s="3"/>
      <c r="G35" s="3"/>
      <c r="H35" s="3"/>
      <c r="I35" s="3"/>
      <c r="J35" s="3"/>
      <c r="K35" s="3"/>
      <c r="L35" s="3"/>
    </row>
    <row r="36" spans="5:12" x14ac:dyDescent="0.2">
      <c r="E36" s="3"/>
      <c r="F36" s="3"/>
      <c r="G36" s="3"/>
      <c r="H36" s="3"/>
      <c r="I36" s="3"/>
      <c r="J36" s="3"/>
      <c r="K36" s="3"/>
      <c r="L36" s="3"/>
    </row>
    <row r="37" spans="5:12" x14ac:dyDescent="0.2">
      <c r="E37" s="3"/>
      <c r="F37" s="3"/>
      <c r="G37" s="3"/>
      <c r="H37" s="3"/>
      <c r="I37" s="3"/>
      <c r="J37" s="3"/>
      <c r="K37" s="3"/>
      <c r="L37" s="3"/>
    </row>
    <row r="38" spans="5:12" x14ac:dyDescent="0.2">
      <c r="E38" s="3"/>
      <c r="F38" s="3"/>
      <c r="G38" s="3"/>
      <c r="H38" s="3"/>
      <c r="I38" s="3"/>
      <c r="J38" s="3"/>
      <c r="K38" s="3"/>
      <c r="L38" s="3"/>
    </row>
    <row r="39" spans="5:12" x14ac:dyDescent="0.2">
      <c r="E39" s="3"/>
      <c r="F39" s="3"/>
      <c r="G39" s="3"/>
      <c r="H39" s="3"/>
      <c r="I39" s="3"/>
      <c r="J39" s="3"/>
      <c r="K39" s="3"/>
      <c r="L39" s="3"/>
    </row>
    <row r="40" spans="5:12" x14ac:dyDescent="0.2">
      <c r="E40" s="3"/>
      <c r="F40" s="3"/>
      <c r="G40" s="3"/>
      <c r="H40" s="3"/>
      <c r="I40" s="3"/>
      <c r="J40" s="3"/>
      <c r="K40" s="3"/>
      <c r="L40" s="3"/>
    </row>
    <row r="41" spans="5:12" x14ac:dyDescent="0.2">
      <c r="E41" s="3"/>
      <c r="F41" s="3"/>
      <c r="G41" s="3"/>
      <c r="H41" s="3"/>
      <c r="I41" s="3"/>
      <c r="J41" s="3"/>
      <c r="K41" s="3"/>
      <c r="L41" s="3"/>
    </row>
    <row r="42" spans="5:12" x14ac:dyDescent="0.2">
      <c r="E42" s="3"/>
      <c r="F42" s="3"/>
      <c r="G42" s="3"/>
      <c r="H42" s="3"/>
      <c r="I42" s="3"/>
      <c r="J42" s="3"/>
      <c r="K42" s="3"/>
      <c r="L42" s="3"/>
    </row>
    <row r="43" spans="5:12" x14ac:dyDescent="0.2">
      <c r="E43" s="3"/>
      <c r="F43" s="3"/>
      <c r="G43" s="3"/>
      <c r="H43" s="3"/>
      <c r="I43" s="3"/>
      <c r="J43" s="3"/>
      <c r="K43" s="3"/>
      <c r="L43" s="3"/>
    </row>
    <row r="44" spans="5:12" x14ac:dyDescent="0.2">
      <c r="E44" s="3"/>
      <c r="F44" s="3"/>
      <c r="G44" s="3"/>
      <c r="H44" s="3"/>
      <c r="I44" s="3"/>
      <c r="J44" s="3"/>
      <c r="K44" s="3"/>
      <c r="L44" s="3"/>
    </row>
    <row r="45" spans="5:12" x14ac:dyDescent="0.2">
      <c r="E45" s="3"/>
      <c r="F45" s="3"/>
      <c r="G45" s="3"/>
      <c r="H45" s="3"/>
      <c r="I45" s="3"/>
      <c r="J45" s="3"/>
      <c r="K45" s="3"/>
      <c r="L45" s="3"/>
    </row>
    <row r="46" spans="5:12" x14ac:dyDescent="0.2">
      <c r="E46" s="3"/>
      <c r="F46" s="3"/>
      <c r="G46" s="3"/>
      <c r="H46" s="3"/>
      <c r="I46" s="3"/>
      <c r="J46" s="3"/>
      <c r="K46" s="3"/>
      <c r="L46" s="3"/>
    </row>
    <row r="47" spans="5:12" x14ac:dyDescent="0.2">
      <c r="E47" s="3"/>
      <c r="F47" s="3"/>
      <c r="G47" s="3"/>
      <c r="H47" s="3"/>
      <c r="I47" s="3"/>
      <c r="J47" s="3"/>
      <c r="K47" s="3"/>
      <c r="L47" s="3"/>
    </row>
    <row r="48" spans="5:12" x14ac:dyDescent="0.2">
      <c r="E48" s="3"/>
      <c r="F48" s="3"/>
      <c r="G48" s="3"/>
      <c r="H48" s="3"/>
      <c r="I48" s="3"/>
      <c r="J48" s="3"/>
      <c r="K48" s="3"/>
      <c r="L48" s="3"/>
    </row>
    <row r="49" spans="5:12" x14ac:dyDescent="0.2">
      <c r="E49" s="3"/>
      <c r="F49" s="3"/>
      <c r="G49" s="3"/>
      <c r="H49" s="3"/>
      <c r="I49" s="3"/>
      <c r="J49" s="3"/>
      <c r="K49" s="3"/>
      <c r="L49" s="3"/>
    </row>
    <row r="50" spans="5:12" x14ac:dyDescent="0.2">
      <c r="E50" s="3"/>
      <c r="F50" s="3"/>
      <c r="G50" s="3"/>
      <c r="H50" s="3"/>
      <c r="I50" s="3"/>
      <c r="J50" s="3"/>
      <c r="K50" s="3"/>
      <c r="L50" s="3"/>
    </row>
    <row r="51" spans="5:12" x14ac:dyDescent="0.2">
      <c r="E51" s="3"/>
      <c r="F51" s="3"/>
      <c r="G51" s="3"/>
      <c r="H51" s="3"/>
      <c r="I51" s="3"/>
      <c r="J51" s="3"/>
      <c r="K51" s="3"/>
      <c r="L51" s="3"/>
    </row>
    <row r="52" spans="5:12" x14ac:dyDescent="0.2">
      <c r="E52" s="3"/>
      <c r="F52" s="3"/>
      <c r="G52" s="3"/>
      <c r="H52" s="3"/>
      <c r="I52" s="3"/>
      <c r="J52" s="3"/>
      <c r="K52" s="3"/>
      <c r="L52" s="3"/>
    </row>
    <row r="53" spans="5:12" x14ac:dyDescent="0.2">
      <c r="E53" s="3"/>
      <c r="F53" s="3"/>
      <c r="G53" s="3"/>
      <c r="H53" s="3"/>
      <c r="I53" s="3"/>
      <c r="J53" s="3"/>
      <c r="K53" s="3"/>
      <c r="L53" s="3"/>
    </row>
    <row r="54" spans="5:12" x14ac:dyDescent="0.2">
      <c r="E54" s="3"/>
      <c r="F54" s="3"/>
      <c r="G54" s="3"/>
      <c r="H54" s="3"/>
      <c r="I54" s="3"/>
      <c r="J54" s="3"/>
      <c r="K54" s="3"/>
      <c r="L54" s="3"/>
    </row>
    <row r="55" spans="5:12" x14ac:dyDescent="0.2">
      <c r="E55" s="3"/>
      <c r="F55" s="3"/>
      <c r="G55" s="3"/>
      <c r="H55" s="3"/>
      <c r="I55" s="3"/>
      <c r="J55" s="3"/>
      <c r="K55" s="3"/>
      <c r="L55" s="3"/>
    </row>
    <row r="56" spans="5:12" x14ac:dyDescent="0.2">
      <c r="E56" s="3"/>
      <c r="F56" s="3"/>
      <c r="G56" s="3"/>
      <c r="H56" s="3"/>
      <c r="I56" s="3"/>
      <c r="J56" s="3"/>
      <c r="K56" s="3"/>
      <c r="L56" s="3"/>
    </row>
    <row r="57" spans="5:12" x14ac:dyDescent="0.2">
      <c r="E57" s="3"/>
      <c r="F57" s="3"/>
      <c r="G57" s="3"/>
      <c r="H57" s="3"/>
      <c r="I57" s="3"/>
      <c r="J57" s="3"/>
      <c r="K57" s="3"/>
      <c r="L57" s="3"/>
    </row>
    <row r="58" spans="5:12" x14ac:dyDescent="0.2">
      <c r="E58" s="3"/>
      <c r="F58" s="3"/>
      <c r="G58" s="3"/>
      <c r="H58" s="3"/>
      <c r="I58" s="3"/>
      <c r="J58" s="3"/>
      <c r="K58" s="3"/>
      <c r="L58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Y43"/>
  <sheetViews>
    <sheetView workbookViewId="0">
      <selection activeCell="E5" sqref="E5"/>
    </sheetView>
  </sheetViews>
  <sheetFormatPr defaultRowHeight="11.25" x14ac:dyDescent="0.2"/>
  <cols>
    <col min="1" max="2" width="9.140625" style="2"/>
    <col min="3" max="3" width="1.85546875" style="2" customWidth="1"/>
    <col min="4" max="4" width="9.42578125" style="2" customWidth="1"/>
    <col min="5" max="5" width="9" style="2" customWidth="1"/>
    <col min="6" max="6" width="9.5703125" style="2" customWidth="1"/>
    <col min="7" max="7" width="10.42578125" style="2" customWidth="1"/>
    <col min="8" max="8" width="3.28515625" style="2" customWidth="1"/>
    <col min="9" max="9" width="8.85546875" style="2" customWidth="1"/>
    <col min="10" max="10" width="9" style="18" customWidth="1"/>
    <col min="11" max="11" width="2" style="2" customWidth="1"/>
    <col min="12" max="12" width="8" style="2" customWidth="1"/>
    <col min="13" max="13" width="9.85546875" style="2" customWidth="1"/>
    <col min="14" max="14" width="8.85546875" style="2" customWidth="1"/>
    <col min="15" max="19" width="9.140625" style="2"/>
    <col min="20" max="20" width="7.85546875" style="2" customWidth="1"/>
    <col min="21" max="21" width="7.140625" style="2" customWidth="1"/>
    <col min="22" max="23" width="6.85546875" style="2" customWidth="1"/>
    <col min="24" max="24" width="8.28515625" style="2" customWidth="1"/>
    <col min="25" max="16384" width="9.140625" style="2"/>
  </cols>
  <sheetData>
    <row r="2" spans="1:24" x14ac:dyDescent="0.2">
      <c r="E2" s="2">
        <f>18.55+11.1</f>
        <v>29.65</v>
      </c>
    </row>
    <row r="3" spans="1:24" x14ac:dyDescent="0.2">
      <c r="E3" s="2">
        <f>1.57+34.95</f>
        <v>36.520000000000003</v>
      </c>
    </row>
    <row r="4" spans="1:24" x14ac:dyDescent="0.2">
      <c r="E4" s="2">
        <f>E2+E3</f>
        <v>66.17</v>
      </c>
      <c r="I4" s="2" t="s">
        <v>21</v>
      </c>
    </row>
    <row r="6" spans="1:24" ht="24.75" customHeight="1" x14ac:dyDescent="0.2">
      <c r="B6" s="5" t="s">
        <v>15</v>
      </c>
      <c r="D6" s="5" t="s">
        <v>12</v>
      </c>
      <c r="E6" s="5" t="s">
        <v>13</v>
      </c>
      <c r="F6" s="5" t="s">
        <v>14</v>
      </c>
      <c r="G6" s="5"/>
      <c r="H6" s="5"/>
      <c r="J6" s="15" t="s">
        <v>15</v>
      </c>
      <c r="K6" s="5"/>
      <c r="L6" s="11" t="s">
        <v>12</v>
      </c>
      <c r="M6" s="5" t="s">
        <v>12</v>
      </c>
      <c r="N6" s="5" t="s">
        <v>12</v>
      </c>
      <c r="O6" s="5" t="s">
        <v>12</v>
      </c>
      <c r="P6" s="5" t="s">
        <v>12</v>
      </c>
    </row>
    <row r="7" spans="1:24" s="9" customFormat="1" ht="15" customHeight="1" x14ac:dyDescent="0.2">
      <c r="B7" s="10"/>
      <c r="D7" s="10"/>
      <c r="E7" s="10"/>
      <c r="F7" s="10"/>
      <c r="G7" s="10"/>
      <c r="H7" s="10"/>
      <c r="I7" s="3" t="s">
        <v>27</v>
      </c>
      <c r="J7" s="16"/>
      <c r="K7" s="10"/>
      <c r="L7" s="12" t="s">
        <v>20</v>
      </c>
      <c r="M7" s="9" t="s">
        <v>16</v>
      </c>
      <c r="N7" s="9" t="s">
        <v>17</v>
      </c>
      <c r="O7" s="9" t="s">
        <v>18</v>
      </c>
      <c r="P7" s="9" t="s">
        <v>19</v>
      </c>
    </row>
    <row r="8" spans="1:24" x14ac:dyDescent="0.2">
      <c r="J8" s="15"/>
      <c r="L8" s="13"/>
    </row>
    <row r="9" spans="1:24" x14ac:dyDescent="0.2">
      <c r="A9" s="6">
        <v>36988</v>
      </c>
      <c r="B9" s="7">
        <f>D9+E9+F9</f>
        <v>135000</v>
      </c>
      <c r="C9" s="6"/>
      <c r="D9" s="8">
        <v>65000</v>
      </c>
      <c r="E9" s="8">
        <v>-45000</v>
      </c>
      <c r="F9" s="8">
        <v>115000</v>
      </c>
      <c r="G9" s="8"/>
      <c r="H9" s="8"/>
      <c r="I9" s="6">
        <v>36988</v>
      </c>
      <c r="J9" s="17">
        <f>B9</f>
        <v>135000</v>
      </c>
      <c r="L9" s="14">
        <f>M9+N9+O9+P9</f>
        <v>65000</v>
      </c>
      <c r="M9" s="8">
        <v>15000</v>
      </c>
      <c r="N9" s="8">
        <v>30000</v>
      </c>
      <c r="O9" s="8">
        <v>45000</v>
      </c>
      <c r="P9" s="8">
        <f>65000-O9-N9-M9</f>
        <v>-25000</v>
      </c>
    </row>
    <row r="10" spans="1:24" x14ac:dyDescent="0.2">
      <c r="A10" s="6">
        <v>36989</v>
      </c>
      <c r="B10" s="7">
        <f t="shared" ref="B10:B32" si="0">D10+E10+F10</f>
        <v>135000</v>
      </c>
      <c r="C10" s="6"/>
      <c r="D10" s="8">
        <v>65000</v>
      </c>
      <c r="E10" s="8">
        <v>-45000</v>
      </c>
      <c r="F10" s="8">
        <v>115000</v>
      </c>
      <c r="I10" s="6">
        <v>36989</v>
      </c>
      <c r="J10" s="17">
        <f>B10</f>
        <v>135000</v>
      </c>
      <c r="L10" s="14">
        <f>M10+N10+O10+P10</f>
        <v>65000</v>
      </c>
      <c r="M10" s="8">
        <v>15000</v>
      </c>
      <c r="N10" s="8">
        <v>30000</v>
      </c>
      <c r="O10" s="8">
        <v>45000</v>
      </c>
      <c r="P10" s="8">
        <f>65000-O10-N10-M10</f>
        <v>-25000</v>
      </c>
    </row>
    <row r="11" spans="1:24" x14ac:dyDescent="0.2">
      <c r="A11" s="6">
        <v>36990</v>
      </c>
      <c r="B11" s="7">
        <f t="shared" si="0"/>
        <v>135000</v>
      </c>
      <c r="C11" s="6"/>
      <c r="D11" s="8">
        <v>65000</v>
      </c>
      <c r="E11" s="8">
        <v>-45000</v>
      </c>
      <c r="F11" s="8">
        <v>115000</v>
      </c>
      <c r="I11" s="6">
        <v>36990</v>
      </c>
      <c r="J11" s="17">
        <f>B11</f>
        <v>135000</v>
      </c>
      <c r="L11" s="14">
        <f>M11+N11+O11+P11</f>
        <v>65000</v>
      </c>
      <c r="M11" s="8">
        <v>15000</v>
      </c>
      <c r="N11" s="8">
        <v>30000</v>
      </c>
      <c r="O11" s="8">
        <v>45000</v>
      </c>
      <c r="P11" s="8">
        <f>65000-O11-N11-M11</f>
        <v>-25000</v>
      </c>
    </row>
    <row r="12" spans="1:24" x14ac:dyDescent="0.2">
      <c r="A12" s="6">
        <v>36991</v>
      </c>
      <c r="B12" s="7">
        <f t="shared" si="0"/>
        <v>135000</v>
      </c>
      <c r="C12" s="6"/>
      <c r="D12" s="8">
        <v>65000</v>
      </c>
      <c r="E12" s="8">
        <v>-45000</v>
      </c>
      <c r="F12" s="8">
        <v>115000</v>
      </c>
      <c r="I12" s="6">
        <v>36991</v>
      </c>
      <c r="J12" s="17">
        <f>B12</f>
        <v>135000</v>
      </c>
      <c r="L12" s="14">
        <f>M12+N12+O12+P12</f>
        <v>65000</v>
      </c>
      <c r="M12" s="8">
        <v>15000</v>
      </c>
      <c r="N12" s="8">
        <v>30000</v>
      </c>
      <c r="O12" s="8">
        <v>45000</v>
      </c>
      <c r="P12" s="8">
        <f>65000-O12-N12-M12</f>
        <v>-25000</v>
      </c>
    </row>
    <row r="13" spans="1:24" x14ac:dyDescent="0.2">
      <c r="A13" s="6">
        <v>36992</v>
      </c>
      <c r="B13" s="7">
        <f t="shared" si="0"/>
        <v>135000</v>
      </c>
      <c r="C13" s="6"/>
      <c r="D13" s="8">
        <v>65000</v>
      </c>
      <c r="E13" s="8">
        <v>-45000</v>
      </c>
      <c r="F13" s="8">
        <v>115000</v>
      </c>
      <c r="I13" s="19"/>
      <c r="J13" s="20"/>
      <c r="K13" s="21"/>
      <c r="L13" s="22"/>
      <c r="M13" s="8"/>
      <c r="N13" s="8"/>
      <c r="O13" s="8"/>
      <c r="P13" s="8"/>
      <c r="R13" s="2" t="s">
        <v>33</v>
      </c>
    </row>
    <row r="14" spans="1:24" x14ac:dyDescent="0.2">
      <c r="A14" s="6">
        <v>36993</v>
      </c>
      <c r="B14" s="7">
        <f t="shared" si="0"/>
        <v>135000</v>
      </c>
      <c r="C14" s="6"/>
      <c r="D14" s="8">
        <v>65000</v>
      </c>
      <c r="E14" s="8">
        <v>-45000</v>
      </c>
      <c r="F14" s="8">
        <v>115000</v>
      </c>
      <c r="I14" s="19" t="s">
        <v>22</v>
      </c>
      <c r="J14" s="20"/>
      <c r="K14" s="21"/>
      <c r="L14" s="22"/>
      <c r="M14" s="23"/>
      <c r="N14" s="23"/>
      <c r="O14" s="8"/>
      <c r="P14" s="8"/>
    </row>
    <row r="15" spans="1:24" x14ac:dyDescent="0.2">
      <c r="A15" s="6">
        <v>36994</v>
      </c>
      <c r="B15" s="7">
        <f t="shared" si="0"/>
        <v>135000</v>
      </c>
      <c r="C15" s="6"/>
      <c r="D15" s="8">
        <v>65000</v>
      </c>
      <c r="E15" s="8">
        <v>-45000</v>
      </c>
      <c r="F15" s="8">
        <v>115000</v>
      </c>
      <c r="I15" s="19"/>
      <c r="J15" s="20"/>
      <c r="K15" s="21"/>
      <c r="L15" s="22"/>
      <c r="M15" s="23"/>
      <c r="N15" s="23"/>
      <c r="O15" s="8"/>
      <c r="P15" s="8"/>
    </row>
    <row r="16" spans="1:24" ht="21" customHeight="1" x14ac:dyDescent="0.2">
      <c r="A16" s="6">
        <v>36995</v>
      </c>
      <c r="B16" s="7">
        <f t="shared" si="0"/>
        <v>135000</v>
      </c>
      <c r="C16" s="6"/>
      <c r="D16" s="8">
        <v>65000</v>
      </c>
      <c r="E16" s="8">
        <v>-45000</v>
      </c>
      <c r="F16" s="8">
        <v>115000</v>
      </c>
      <c r="J16" s="15" t="s">
        <v>15</v>
      </c>
      <c r="K16" s="5"/>
      <c r="L16" s="11" t="s">
        <v>12</v>
      </c>
      <c r="M16" s="5" t="s">
        <v>12</v>
      </c>
      <c r="N16" s="5" t="s">
        <v>12</v>
      </c>
      <c r="O16" s="5" t="s">
        <v>12</v>
      </c>
      <c r="P16" s="5"/>
      <c r="S16" s="11" t="s">
        <v>12</v>
      </c>
      <c r="T16" s="5" t="s">
        <v>12</v>
      </c>
      <c r="U16" s="5" t="s">
        <v>12</v>
      </c>
      <c r="V16" s="5" t="s">
        <v>12</v>
      </c>
      <c r="W16" s="5" t="s">
        <v>12</v>
      </c>
      <c r="X16" s="5" t="s">
        <v>12</v>
      </c>
    </row>
    <row r="17" spans="1:25" x14ac:dyDescent="0.2">
      <c r="A17" s="6">
        <v>36996</v>
      </c>
      <c r="B17" s="7">
        <f t="shared" si="0"/>
        <v>135000</v>
      </c>
      <c r="C17" s="6"/>
      <c r="D17" s="8">
        <v>65000</v>
      </c>
      <c r="E17" s="8">
        <v>-45000</v>
      </c>
      <c r="F17" s="8">
        <v>115000</v>
      </c>
      <c r="I17" s="3" t="s">
        <v>26</v>
      </c>
      <c r="J17" s="16"/>
      <c r="K17" s="10"/>
      <c r="L17" s="12" t="s">
        <v>20</v>
      </c>
      <c r="M17" s="9" t="s">
        <v>23</v>
      </c>
      <c r="N17" s="9" t="s">
        <v>28</v>
      </c>
      <c r="O17" s="9" t="s">
        <v>24</v>
      </c>
      <c r="P17" s="9"/>
      <c r="R17" s="3" t="s">
        <v>26</v>
      </c>
      <c r="S17" s="12" t="s">
        <v>20</v>
      </c>
      <c r="T17" s="9" t="s">
        <v>23</v>
      </c>
      <c r="U17" s="9" t="s">
        <v>28</v>
      </c>
      <c r="V17" s="9" t="s">
        <v>28</v>
      </c>
      <c r="W17" s="9" t="s">
        <v>28</v>
      </c>
      <c r="X17" s="9" t="s">
        <v>24</v>
      </c>
    </row>
    <row r="18" spans="1:25" x14ac:dyDescent="0.2">
      <c r="A18" s="6">
        <v>36997</v>
      </c>
      <c r="B18" s="7">
        <f t="shared" si="0"/>
        <v>135000</v>
      </c>
      <c r="C18" s="6"/>
      <c r="D18" s="8">
        <v>65000</v>
      </c>
      <c r="E18" s="8">
        <v>-45000</v>
      </c>
      <c r="F18" s="8">
        <v>115000</v>
      </c>
      <c r="J18" s="15"/>
      <c r="L18" s="13"/>
      <c r="R18" s="2" t="s">
        <v>29</v>
      </c>
      <c r="S18" s="13"/>
      <c r="U18" s="9" t="s">
        <v>1</v>
      </c>
      <c r="V18" s="9" t="s">
        <v>31</v>
      </c>
      <c r="W18" s="9" t="s">
        <v>32</v>
      </c>
      <c r="X18" s="9" t="s">
        <v>16</v>
      </c>
    </row>
    <row r="19" spans="1:25" x14ac:dyDescent="0.2">
      <c r="A19" s="6">
        <v>36998</v>
      </c>
      <c r="B19" s="7">
        <f t="shared" si="0"/>
        <v>135000</v>
      </c>
      <c r="C19" s="6"/>
      <c r="D19" s="8">
        <v>65000</v>
      </c>
      <c r="E19" s="8">
        <v>-45000</v>
      </c>
      <c r="F19" s="8">
        <v>115000</v>
      </c>
      <c r="I19" s="6">
        <v>36988</v>
      </c>
      <c r="J19" s="17">
        <f t="shared" ref="J19:J26" si="1">B24</f>
        <v>135000</v>
      </c>
      <c r="L19" s="14">
        <f>M19+N19+O19+P19</f>
        <v>65000</v>
      </c>
      <c r="M19" s="8">
        <v>35000</v>
      </c>
      <c r="N19" s="8">
        <v>5000</v>
      </c>
      <c r="O19" s="8">
        <v>25000</v>
      </c>
      <c r="P19" s="8"/>
      <c r="W19" s="8"/>
    </row>
    <row r="20" spans="1:25" x14ac:dyDescent="0.2">
      <c r="A20" s="6">
        <v>36999</v>
      </c>
      <c r="B20" s="7">
        <f t="shared" si="0"/>
        <v>135000</v>
      </c>
      <c r="C20" s="6"/>
      <c r="D20" s="8">
        <v>65000</v>
      </c>
      <c r="E20" s="8">
        <v>-45000</v>
      </c>
      <c r="F20" s="8">
        <v>115000</v>
      </c>
      <c r="I20" s="6">
        <v>36989</v>
      </c>
      <c r="J20" s="17">
        <f t="shared" si="1"/>
        <v>135000</v>
      </c>
      <c r="L20" s="14">
        <f t="shared" ref="L20:L26" si="2">M20+N20+O20+P20</f>
        <v>65000</v>
      </c>
      <c r="M20" s="8">
        <v>35000</v>
      </c>
      <c r="N20" s="8">
        <v>5000</v>
      </c>
      <c r="O20" s="8">
        <v>25000</v>
      </c>
      <c r="P20" s="8"/>
      <c r="R20" s="6">
        <v>36988</v>
      </c>
      <c r="S20" s="14">
        <f>T20+U20+X20+W19</f>
        <v>65000</v>
      </c>
      <c r="T20" s="8">
        <v>35000</v>
      </c>
      <c r="U20" s="8">
        <v>5000</v>
      </c>
      <c r="V20" s="8">
        <v>0</v>
      </c>
      <c r="W20" s="8">
        <v>0</v>
      </c>
      <c r="X20" s="8">
        <v>25000</v>
      </c>
    </row>
    <row r="21" spans="1:25" x14ac:dyDescent="0.2">
      <c r="A21" s="6">
        <v>37000</v>
      </c>
      <c r="B21" s="7">
        <f t="shared" si="0"/>
        <v>135000</v>
      </c>
      <c r="C21" s="6"/>
      <c r="D21" s="8">
        <v>65000</v>
      </c>
      <c r="E21" s="8">
        <v>-45000</v>
      </c>
      <c r="F21" s="8">
        <v>115000</v>
      </c>
      <c r="I21" s="6">
        <v>36990</v>
      </c>
      <c r="J21" s="17">
        <f t="shared" si="1"/>
        <v>135000</v>
      </c>
      <c r="L21" s="14">
        <f t="shared" si="2"/>
        <v>65000</v>
      </c>
      <c r="M21" s="8">
        <v>35000</v>
      </c>
      <c r="N21" s="8">
        <v>5000</v>
      </c>
      <c r="O21" s="8">
        <v>25000</v>
      </c>
      <c r="P21" s="8"/>
      <c r="R21" s="6">
        <v>36989</v>
      </c>
      <c r="S21" s="14">
        <f>T21+U21+X21+W20</f>
        <v>65000</v>
      </c>
      <c r="T21" s="8">
        <v>35000</v>
      </c>
      <c r="U21" s="8">
        <v>5000</v>
      </c>
      <c r="V21" s="8">
        <v>0</v>
      </c>
      <c r="W21" s="8">
        <v>0</v>
      </c>
      <c r="X21" s="8">
        <v>25000</v>
      </c>
    </row>
    <row r="22" spans="1:25" x14ac:dyDescent="0.2">
      <c r="A22" s="6">
        <v>37001</v>
      </c>
      <c r="B22" s="7">
        <f t="shared" si="0"/>
        <v>135000</v>
      </c>
      <c r="C22" s="6"/>
      <c r="D22" s="8">
        <v>65000</v>
      </c>
      <c r="E22" s="8">
        <v>-45000</v>
      </c>
      <c r="F22" s="8">
        <v>115000</v>
      </c>
      <c r="I22" s="6">
        <v>36991</v>
      </c>
      <c r="J22" s="17">
        <f t="shared" si="1"/>
        <v>135000</v>
      </c>
      <c r="L22" s="14">
        <f t="shared" si="2"/>
        <v>65000</v>
      </c>
      <c r="M22" s="8">
        <v>35000</v>
      </c>
      <c r="N22" s="8">
        <v>5000</v>
      </c>
      <c r="O22" s="8">
        <v>25000</v>
      </c>
      <c r="P22" s="8"/>
      <c r="R22" s="6">
        <v>36990</v>
      </c>
      <c r="S22" s="14">
        <f>T22+U22+X22+W21</f>
        <v>65000</v>
      </c>
      <c r="T22" s="8">
        <v>35000</v>
      </c>
      <c r="U22" s="8">
        <v>5000</v>
      </c>
      <c r="V22" s="8">
        <v>0</v>
      </c>
      <c r="W22" s="8">
        <v>0</v>
      </c>
      <c r="X22" s="8">
        <v>25000</v>
      </c>
    </row>
    <row r="23" spans="1:25" x14ac:dyDescent="0.2">
      <c r="A23" s="6">
        <v>37002</v>
      </c>
      <c r="B23" s="7">
        <f t="shared" si="0"/>
        <v>135000</v>
      </c>
      <c r="C23" s="6"/>
      <c r="D23" s="8">
        <v>65000</v>
      </c>
      <c r="E23" s="8">
        <v>-45000</v>
      </c>
      <c r="F23" s="8">
        <v>115000</v>
      </c>
      <c r="I23" s="6">
        <v>36992</v>
      </c>
      <c r="J23" s="17">
        <f t="shared" si="1"/>
        <v>135000</v>
      </c>
      <c r="L23" s="14">
        <f t="shared" si="2"/>
        <v>65000</v>
      </c>
      <c r="M23" s="8">
        <v>35000</v>
      </c>
      <c r="N23" s="8">
        <v>5000</v>
      </c>
      <c r="O23" s="8">
        <v>25000</v>
      </c>
      <c r="P23" s="8"/>
      <c r="S23" s="6"/>
      <c r="U23" s="8"/>
      <c r="V23" s="8"/>
      <c r="W23" s="8"/>
      <c r="X23" s="8"/>
      <c r="Y23" s="8"/>
    </row>
    <row r="24" spans="1:25" x14ac:dyDescent="0.2">
      <c r="A24" s="6">
        <v>37003</v>
      </c>
      <c r="B24" s="7">
        <f t="shared" si="0"/>
        <v>135000</v>
      </c>
      <c r="C24" s="6"/>
      <c r="D24" s="8">
        <v>65000</v>
      </c>
      <c r="E24" s="8">
        <v>-45000</v>
      </c>
      <c r="F24" s="8">
        <v>115000</v>
      </c>
      <c r="I24" s="6">
        <v>36993</v>
      </c>
      <c r="J24" s="17">
        <f t="shared" si="1"/>
        <v>135000</v>
      </c>
      <c r="L24" s="14">
        <f t="shared" si="2"/>
        <v>65000</v>
      </c>
      <c r="M24" s="8">
        <v>35000</v>
      </c>
      <c r="N24" s="8">
        <v>5000</v>
      </c>
      <c r="O24" s="8">
        <v>25000</v>
      </c>
      <c r="P24" s="8"/>
      <c r="S24" s="6"/>
      <c r="U24" s="8"/>
      <c r="V24" s="8"/>
      <c r="W24" s="8"/>
      <c r="X24" s="8"/>
      <c r="Y24" s="8"/>
    </row>
    <row r="25" spans="1:25" x14ac:dyDescent="0.2">
      <c r="A25" s="6">
        <v>37004</v>
      </c>
      <c r="B25" s="7">
        <f t="shared" si="0"/>
        <v>135000</v>
      </c>
      <c r="C25" s="6"/>
      <c r="D25" s="8">
        <v>65000</v>
      </c>
      <c r="E25" s="8">
        <v>-45000</v>
      </c>
      <c r="F25" s="8">
        <v>115000</v>
      </c>
      <c r="I25" s="6">
        <v>36994</v>
      </c>
      <c r="J25" s="17">
        <f t="shared" si="1"/>
        <v>135000</v>
      </c>
      <c r="L25" s="14">
        <f t="shared" si="2"/>
        <v>65000</v>
      </c>
      <c r="M25" s="8">
        <v>35000</v>
      </c>
      <c r="N25" s="8">
        <v>5000</v>
      </c>
      <c r="O25" s="8">
        <v>25000</v>
      </c>
      <c r="P25" s="8"/>
      <c r="S25" s="6"/>
      <c r="U25" s="8"/>
      <c r="V25" s="8"/>
      <c r="W25" s="8"/>
      <c r="X25" s="8"/>
      <c r="Y25" s="8"/>
    </row>
    <row r="26" spans="1:25" x14ac:dyDescent="0.2">
      <c r="A26" s="6">
        <v>37005</v>
      </c>
      <c r="B26" s="7">
        <f t="shared" si="0"/>
        <v>135000</v>
      </c>
      <c r="C26" s="6"/>
      <c r="D26" s="8">
        <v>65000</v>
      </c>
      <c r="E26" s="8">
        <v>-45000</v>
      </c>
      <c r="F26" s="8">
        <v>115000</v>
      </c>
      <c r="I26" s="6">
        <v>36995</v>
      </c>
      <c r="J26" s="17">
        <f t="shared" si="1"/>
        <v>135000</v>
      </c>
      <c r="L26" s="14">
        <f t="shared" si="2"/>
        <v>65000</v>
      </c>
      <c r="M26" s="8">
        <v>35000</v>
      </c>
      <c r="N26" s="8">
        <v>5000</v>
      </c>
      <c r="O26" s="8">
        <v>25000</v>
      </c>
      <c r="P26" s="8"/>
      <c r="S26" s="6"/>
      <c r="U26" s="8"/>
      <c r="V26" s="8"/>
      <c r="W26" s="8"/>
      <c r="X26" s="8"/>
      <c r="Y26" s="8"/>
    </row>
    <row r="27" spans="1:25" x14ac:dyDescent="0.2">
      <c r="A27" s="6">
        <v>37006</v>
      </c>
      <c r="B27" s="7">
        <f t="shared" si="0"/>
        <v>135000</v>
      </c>
      <c r="C27" s="6"/>
      <c r="D27" s="8">
        <v>65000</v>
      </c>
      <c r="E27" s="8">
        <v>-45000</v>
      </c>
      <c r="F27" s="8">
        <v>115000</v>
      </c>
      <c r="I27" s="19"/>
      <c r="J27" s="20"/>
      <c r="K27" s="21"/>
      <c r="L27" s="22"/>
      <c r="M27" s="23"/>
      <c r="N27" s="23"/>
      <c r="O27" s="8"/>
      <c r="P27" s="8"/>
    </row>
    <row r="28" spans="1:25" x14ac:dyDescent="0.2">
      <c r="A28" s="6">
        <v>37007</v>
      </c>
      <c r="B28" s="7">
        <f t="shared" si="0"/>
        <v>135000</v>
      </c>
      <c r="C28" s="6"/>
      <c r="D28" s="8">
        <v>65000</v>
      </c>
      <c r="E28" s="8">
        <v>-45000</v>
      </c>
      <c r="F28" s="8">
        <v>115000</v>
      </c>
      <c r="I28" s="24"/>
      <c r="J28" s="25"/>
      <c r="K28" s="21"/>
      <c r="L28" s="23"/>
      <c r="M28" s="23"/>
      <c r="N28" s="23"/>
      <c r="O28" s="8"/>
      <c r="P28" s="8"/>
    </row>
    <row r="29" spans="1:25" x14ac:dyDescent="0.2">
      <c r="A29" s="6">
        <v>37008</v>
      </c>
      <c r="B29" s="7">
        <f t="shared" si="0"/>
        <v>135000</v>
      </c>
      <c r="C29" s="6"/>
      <c r="D29" s="8">
        <v>65000</v>
      </c>
      <c r="E29" s="8">
        <v>-45000</v>
      </c>
      <c r="F29" s="8">
        <v>115000</v>
      </c>
      <c r="I29" s="21" t="s">
        <v>25</v>
      </c>
      <c r="J29" s="25"/>
      <c r="K29" s="21"/>
      <c r="L29" s="21"/>
      <c r="M29" s="23"/>
      <c r="N29" s="23"/>
      <c r="O29" s="8"/>
      <c r="P29" s="8"/>
    </row>
    <row r="30" spans="1:25" x14ac:dyDescent="0.2">
      <c r="A30" s="6">
        <v>37009</v>
      </c>
      <c r="B30" s="7">
        <f t="shared" si="0"/>
        <v>135000</v>
      </c>
      <c r="C30" s="6"/>
      <c r="D30" s="8">
        <v>65000</v>
      </c>
      <c r="E30" s="8">
        <v>-45000</v>
      </c>
      <c r="F30" s="8">
        <v>115000</v>
      </c>
      <c r="I30" s="21"/>
      <c r="J30" s="25"/>
      <c r="K30" s="21"/>
      <c r="L30" s="21"/>
      <c r="M30" s="21"/>
      <c r="N30" s="21"/>
    </row>
    <row r="31" spans="1:25" ht="22.5" x14ac:dyDescent="0.2">
      <c r="A31" s="6">
        <v>37010</v>
      </c>
      <c r="B31" s="7">
        <f t="shared" si="0"/>
        <v>135000</v>
      </c>
      <c r="C31" s="6"/>
      <c r="D31" s="8">
        <v>65000</v>
      </c>
      <c r="E31" s="8">
        <v>-45000</v>
      </c>
      <c r="F31" s="8">
        <v>115000</v>
      </c>
      <c r="J31" s="15" t="s">
        <v>15</v>
      </c>
      <c r="K31" s="5"/>
      <c r="L31" s="11" t="s">
        <v>12</v>
      </c>
      <c r="M31" s="5" t="s">
        <v>12</v>
      </c>
      <c r="N31" s="5" t="s">
        <v>12</v>
      </c>
      <c r="O31" s="5" t="s">
        <v>12</v>
      </c>
      <c r="P31" s="5" t="s">
        <v>12</v>
      </c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</row>
    <row r="32" spans="1:25" x14ac:dyDescent="0.2">
      <c r="A32" s="6">
        <v>37011</v>
      </c>
      <c r="B32" s="7">
        <f t="shared" si="0"/>
        <v>135000</v>
      </c>
      <c r="C32" s="6"/>
      <c r="D32" s="8">
        <v>65000</v>
      </c>
      <c r="E32" s="8">
        <v>-45000</v>
      </c>
      <c r="F32" s="8">
        <v>115000</v>
      </c>
      <c r="I32" s="3" t="s">
        <v>27</v>
      </c>
      <c r="J32" s="16"/>
      <c r="K32" s="10"/>
      <c r="L32" s="12" t="s">
        <v>20</v>
      </c>
      <c r="M32" s="9" t="s">
        <v>16</v>
      </c>
      <c r="N32" s="9" t="s">
        <v>16</v>
      </c>
      <c r="O32" s="9" t="s">
        <v>16</v>
      </c>
      <c r="P32" s="9" t="s">
        <v>17</v>
      </c>
      <c r="Q32" s="9" t="s">
        <v>17</v>
      </c>
      <c r="R32" s="9" t="s">
        <v>18</v>
      </c>
      <c r="S32" s="9" t="s">
        <v>18</v>
      </c>
      <c r="T32" s="9" t="s">
        <v>19</v>
      </c>
      <c r="U32" s="9" t="s">
        <v>19</v>
      </c>
    </row>
    <row r="33" spans="1:21" x14ac:dyDescent="0.2">
      <c r="A33" s="4">
        <v>37012</v>
      </c>
      <c r="B33" s="4"/>
      <c r="C33" s="4"/>
      <c r="D33" s="8">
        <v>-1000000</v>
      </c>
      <c r="E33" s="8">
        <v>980000</v>
      </c>
      <c r="F33" s="8">
        <v>1550000</v>
      </c>
      <c r="I33" s="3" t="s">
        <v>26</v>
      </c>
      <c r="J33" s="16"/>
      <c r="L33" s="13"/>
      <c r="M33" s="9" t="s">
        <v>23</v>
      </c>
      <c r="N33" s="9" t="s">
        <v>28</v>
      </c>
      <c r="O33" s="9" t="s">
        <v>24</v>
      </c>
      <c r="P33" s="9" t="s">
        <v>23</v>
      </c>
      <c r="Q33" s="9" t="s">
        <v>24</v>
      </c>
      <c r="R33" s="9" t="s">
        <v>23</v>
      </c>
      <c r="S33" s="9" t="s">
        <v>24</v>
      </c>
      <c r="T33" s="9" t="s">
        <v>23</v>
      </c>
      <c r="U33" s="9" t="s">
        <v>24</v>
      </c>
    </row>
    <row r="35" spans="1:21" x14ac:dyDescent="0.2">
      <c r="A35" s="2" t="s">
        <v>10</v>
      </c>
      <c r="B35" s="7">
        <f>SUM(B9:B34)</f>
        <v>3240000</v>
      </c>
      <c r="C35" s="7"/>
      <c r="D35" s="7">
        <f>SUM(D9:D34)</f>
        <v>560000</v>
      </c>
      <c r="E35" s="7">
        <f>SUM(E9:E34)</f>
        <v>-100000</v>
      </c>
      <c r="F35" s="7">
        <f>SUM(F9:F34)</f>
        <v>4310000</v>
      </c>
      <c r="I35" s="6">
        <v>36988</v>
      </c>
      <c r="J35" s="17">
        <v>135000</v>
      </c>
      <c r="L35" s="14">
        <f>SUM(M35:U35)</f>
        <v>65000</v>
      </c>
      <c r="M35" s="8">
        <v>35000</v>
      </c>
      <c r="N35" s="8">
        <v>5000</v>
      </c>
      <c r="O35" s="8">
        <f>M9-N35-M35</f>
        <v>-25000</v>
      </c>
      <c r="P35" s="8">
        <v>5000</v>
      </c>
      <c r="Q35" s="8">
        <f>N9-P35</f>
        <v>25000</v>
      </c>
      <c r="R35" s="8">
        <v>5000</v>
      </c>
      <c r="S35" s="8">
        <f>O9-R35</f>
        <v>40000</v>
      </c>
      <c r="T35" s="8">
        <v>-10000</v>
      </c>
      <c r="U35" s="8">
        <v>-15000</v>
      </c>
    </row>
    <row r="36" spans="1:21" x14ac:dyDescent="0.2">
      <c r="I36" s="6">
        <v>36989</v>
      </c>
      <c r="J36" s="17">
        <v>135000</v>
      </c>
      <c r="L36" s="14">
        <f>SUM(M36:U36)</f>
        <v>65000</v>
      </c>
      <c r="M36" s="8">
        <v>35000</v>
      </c>
      <c r="N36" s="8">
        <v>5000</v>
      </c>
      <c r="O36" s="8">
        <f>M10-N36-M36</f>
        <v>-25000</v>
      </c>
      <c r="P36" s="8">
        <v>5000</v>
      </c>
      <c r="Q36" s="8">
        <f>N10-P36</f>
        <v>25000</v>
      </c>
      <c r="R36" s="8">
        <v>5000</v>
      </c>
      <c r="S36" s="8">
        <f>O10-R36</f>
        <v>40000</v>
      </c>
      <c r="T36" s="8">
        <v>-10000</v>
      </c>
      <c r="U36" s="8">
        <v>-15000</v>
      </c>
    </row>
    <row r="37" spans="1:21" x14ac:dyDescent="0.2">
      <c r="I37" s="6">
        <v>36990</v>
      </c>
      <c r="J37" s="17">
        <v>135000</v>
      </c>
      <c r="L37" s="14">
        <f>SUM(M37:U37)</f>
        <v>65000</v>
      </c>
      <c r="M37" s="8">
        <v>35000</v>
      </c>
      <c r="N37" s="8">
        <v>5000</v>
      </c>
      <c r="O37" s="8">
        <f>M11-N37-M37</f>
        <v>-25000</v>
      </c>
      <c r="P37" s="8">
        <v>5000</v>
      </c>
      <c r="Q37" s="8">
        <f>N11-P37</f>
        <v>25000</v>
      </c>
      <c r="R37" s="8">
        <v>5000</v>
      </c>
      <c r="S37" s="8">
        <f>O11-R37</f>
        <v>40000</v>
      </c>
      <c r="T37" s="8">
        <v>-10000</v>
      </c>
      <c r="U37" s="8">
        <v>-15000</v>
      </c>
    </row>
    <row r="38" spans="1:21" x14ac:dyDescent="0.2">
      <c r="U38" s="7"/>
    </row>
    <row r="42" spans="1:21" x14ac:dyDescent="0.2">
      <c r="I42" s="21"/>
      <c r="J42" s="25"/>
      <c r="K42" s="21"/>
      <c r="L42" s="21"/>
      <c r="M42" s="21"/>
      <c r="N42" s="21"/>
    </row>
    <row r="43" spans="1:21" x14ac:dyDescent="0.2">
      <c r="I43" s="21"/>
      <c r="J43" s="25"/>
      <c r="K43" s="21"/>
      <c r="L43" s="21"/>
      <c r="M43" s="21"/>
      <c r="N43" s="21"/>
    </row>
  </sheetData>
  <phoneticPr fontId="0" type="noConversion"/>
  <pageMargins left="0" right="0" top="0" bottom="0" header="0" footer="0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Gamma for Baseload</vt:lpstr>
      <vt:lpstr>Sheet3</vt:lpstr>
      <vt:lpstr>Reports</vt:lpstr>
      <vt:lpstr>GD Theoritical</vt:lpstr>
      <vt:lpstr>Phys Pos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Storey</dc:creator>
  <cp:lastModifiedBy>Jan Havlíček</cp:lastModifiedBy>
  <cp:lastPrinted>2001-04-07T02:55:51Z</cp:lastPrinted>
  <dcterms:created xsi:type="dcterms:W3CDTF">2001-03-31T23:34:47Z</dcterms:created>
  <dcterms:modified xsi:type="dcterms:W3CDTF">2023-09-17T13:33:34Z</dcterms:modified>
</cp:coreProperties>
</file>