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13E456-B8E2-493C-B4D7-FF49AFC4FBA5}" xr6:coauthVersionLast="47" xr6:coauthVersionMax="47" xr10:uidLastSave="{00000000-0000-0000-0000-000000000000}"/>
  <bookViews>
    <workbookView xWindow="-120" yWindow="-120" windowWidth="38640" windowHeight="15720"/>
  </bookViews>
  <sheets>
    <sheet name="Volumes" sheetId="1" r:id="rId1"/>
    <sheet name="Origination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2" i="2" l="1"/>
  <c r="G2" i="2"/>
  <c r="I2" i="2"/>
  <c r="B3" i="2"/>
  <c r="E3" i="2"/>
  <c r="G3" i="2"/>
  <c r="I3" i="2"/>
  <c r="B4" i="2"/>
  <c r="E4" i="2"/>
  <c r="G4" i="2"/>
  <c r="I4" i="2"/>
  <c r="B5" i="2"/>
  <c r="E5" i="2"/>
  <c r="G5" i="2"/>
  <c r="I5" i="2"/>
  <c r="B6" i="2"/>
  <c r="E6" i="2"/>
  <c r="G6" i="2"/>
  <c r="I6" i="2"/>
  <c r="B7" i="2"/>
  <c r="E7" i="2"/>
  <c r="G7" i="2"/>
  <c r="I7" i="2"/>
  <c r="B8" i="2"/>
  <c r="E8" i="2"/>
  <c r="G8" i="2"/>
  <c r="I8" i="2"/>
  <c r="E10" i="2"/>
  <c r="G10" i="2"/>
  <c r="I10" i="2"/>
  <c r="D13" i="2"/>
  <c r="G13" i="2"/>
  <c r="D14" i="2"/>
  <c r="G14" i="2"/>
  <c r="G16" i="2"/>
  <c r="D4" i="1"/>
  <c r="G4" i="1"/>
  <c r="H4" i="1"/>
  <c r="D5" i="1"/>
  <c r="G5" i="1"/>
  <c r="H5" i="1"/>
  <c r="D6" i="1"/>
  <c r="G6" i="1"/>
  <c r="H6" i="1"/>
  <c r="D7" i="1"/>
  <c r="G7" i="1"/>
  <c r="H7" i="1"/>
  <c r="D8" i="1"/>
  <c r="G8" i="1"/>
  <c r="H8" i="1"/>
  <c r="D10" i="1"/>
  <c r="G10" i="1"/>
  <c r="H10" i="1"/>
  <c r="D11" i="1"/>
  <c r="G11" i="1"/>
  <c r="H11" i="1"/>
  <c r="D12" i="1"/>
  <c r="G12" i="1"/>
  <c r="H12" i="1"/>
  <c r="D13" i="1"/>
  <c r="G13" i="1"/>
  <c r="H13" i="1"/>
  <c r="D14" i="1"/>
  <c r="G14" i="1"/>
  <c r="H14" i="1"/>
  <c r="D16" i="1"/>
  <c r="G16" i="1"/>
  <c r="H16" i="1"/>
  <c r="D17" i="1"/>
  <c r="G17" i="1"/>
  <c r="H17" i="1"/>
  <c r="D18" i="1"/>
  <c r="G18" i="1"/>
  <c r="H18" i="1"/>
  <c r="H20" i="1"/>
  <c r="H21" i="1"/>
  <c r="H22" i="1"/>
  <c r="H23" i="1"/>
  <c r="H24" i="1"/>
  <c r="H25" i="1"/>
  <c r="H26" i="1"/>
  <c r="D28" i="1"/>
  <c r="G28" i="1"/>
  <c r="H28" i="1"/>
  <c r="D29" i="1"/>
  <c r="G29" i="1"/>
  <c r="H29" i="1"/>
  <c r="D30" i="1"/>
  <c r="G30" i="1"/>
  <c r="H30" i="1"/>
  <c r="D31" i="1"/>
  <c r="G31" i="1"/>
  <c r="H31" i="1"/>
  <c r="D32" i="1"/>
  <c r="G32" i="1"/>
  <c r="H32" i="1"/>
  <c r="D34" i="1"/>
  <c r="G34" i="1"/>
  <c r="H34" i="1"/>
  <c r="D35" i="1"/>
  <c r="G35" i="1"/>
  <c r="H35" i="1"/>
  <c r="D36" i="1"/>
  <c r="G36" i="1"/>
  <c r="H36" i="1"/>
  <c r="D38" i="1"/>
  <c r="G38" i="1"/>
  <c r="H38" i="1"/>
  <c r="D39" i="1"/>
  <c r="G39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<sst xmlns="http://schemas.openxmlformats.org/spreadsheetml/2006/main" count="22" uniqueCount="20">
  <si>
    <t>Month</t>
  </si>
  <si>
    <t>Original Volume/Day</t>
  </si>
  <si>
    <t>Original Volume/Month</t>
  </si>
  <si>
    <t># Days</t>
  </si>
  <si>
    <t>Fixed Volume</t>
  </si>
  <si>
    <t>New Index Volume/Month</t>
  </si>
  <si>
    <t>New Index Volume/Day</t>
  </si>
  <si>
    <t>Citizens Communications Company (EU8529/67851)</t>
  </si>
  <si>
    <t>DATE Fixed</t>
  </si>
  <si>
    <t xml:space="preserve">Per </t>
  </si>
  <si>
    <t>Day</t>
  </si>
  <si>
    <t>Date Granted</t>
  </si>
  <si>
    <t>Flow Month</t>
  </si>
  <si>
    <t>Daily Volume</t>
  </si>
  <si>
    <t>Monthly Volume</t>
  </si>
  <si>
    <t>Total $</t>
  </si>
  <si>
    <t>Overage/mmbtu</t>
  </si>
  <si>
    <t>TOTAL</t>
  </si>
  <si>
    <t>Kieth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</si>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</sst>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" fontId="0" fillId="0" borderId="0" xfId="0" applyNumberFormat="1"/>
    <xf numFmtId="44" fontId="0" fillId="0" borderId="0" xfId="2" applyFont="1"/>
    <xf numFmtId="17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17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/>
    <xf numFmtId="16" fontId="0" fillId="0" borderId="0" xfId="0" applyNumberFormat="1" applyFill="1"/>
    <xf numFmtId="17" fontId="0" fillId="3" borderId="0" xfId="0" applyNumberFormat="1" applyFill="1"/>
    <xf numFmtId="0" fontId="0" fillId="3" borderId="0" xfId="0" applyFill="1"/>
    <xf numFmtId="165" fontId="0" fillId="3" borderId="0" xfId="1" applyNumberFormat="1" applyFont="1" applyFill="1"/>
    <xf numFmtId="165" fontId="0" fillId="3" borderId="0" xfId="0" applyNumberFormat="1" applyFill="1"/>
    <xf numFmtId="16" fontId="0" fillId="3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omonth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5" sqref="G5"/>
    </sheetView>
  </sheetViews>
  <sheetFormatPr defaultRowHeight="12.75" x14ac:dyDescent="0.2"/>
  <cols>
    <col min="1" max="1" width="7.140625" bestFit="1" customWidth="1"/>
    <col min="2" max="2" width="6.85546875" bestFit="1" customWidth="1"/>
    <col min="3" max="3" width="12" style="2" bestFit="1" customWidth="1"/>
    <col min="4" max="4" width="14.140625" style="2" bestFit="1" customWidth="1"/>
    <col min="5" max="5" width="4.7109375" customWidth="1"/>
    <col min="6" max="6" width="8.7109375" style="2" bestFit="1" customWidth="1"/>
    <col min="7" max="7" width="14.140625" bestFit="1" customWidth="1"/>
    <col min="8" max="8" width="12" style="2" bestFit="1" customWidth="1"/>
    <col min="9" max="9" width="11" bestFit="1" customWidth="1"/>
  </cols>
  <sheetData>
    <row r="1" spans="1:9" x14ac:dyDescent="0.2">
      <c r="A1" t="s">
        <v>7</v>
      </c>
    </row>
    <row r="3" spans="1:9" ht="38.25" x14ac:dyDescent="0.2">
      <c r="A3" s="4" t="s">
        <v>0</v>
      </c>
      <c r="B3" s="4" t="s">
        <v>3</v>
      </c>
      <c r="C3" s="5" t="s">
        <v>1</v>
      </c>
      <c r="D3" s="5" t="s">
        <v>2</v>
      </c>
      <c r="E3" s="4"/>
      <c r="F3" s="5" t="s">
        <v>4</v>
      </c>
      <c r="G3" s="4" t="s">
        <v>5</v>
      </c>
      <c r="H3" s="5" t="s">
        <v>6</v>
      </c>
      <c r="I3" s="5" t="s">
        <v>8</v>
      </c>
    </row>
    <row r="4" spans="1:9" x14ac:dyDescent="0.2">
      <c r="A4" s="1">
        <v>36923</v>
      </c>
      <c r="B4">
        <v>28</v>
      </c>
      <c r="C4" s="2">
        <v>33602</v>
      </c>
      <c r="D4" s="2">
        <f>B4*C4</f>
        <v>940856</v>
      </c>
      <c r="F4" s="2">
        <v>100000</v>
      </c>
      <c r="G4" s="3">
        <f>D4-F4</f>
        <v>840856</v>
      </c>
      <c r="H4" s="2">
        <f>G4/B4</f>
        <v>30030.571428571428</v>
      </c>
    </row>
    <row r="5" spans="1:9" x14ac:dyDescent="0.2">
      <c r="A5" s="1">
        <v>36923</v>
      </c>
      <c r="B5">
        <v>28</v>
      </c>
      <c r="C5" s="2">
        <v>30031</v>
      </c>
      <c r="D5" s="2">
        <f>B5*C5</f>
        <v>840868</v>
      </c>
      <c r="F5" s="2">
        <v>300000</v>
      </c>
      <c r="G5" s="3">
        <f>D5-F5</f>
        <v>540868</v>
      </c>
      <c r="H5" s="2">
        <f>G5/B5</f>
        <v>19316.714285714286</v>
      </c>
      <c r="I5" s="6">
        <v>36907</v>
      </c>
    </row>
    <row r="6" spans="1:9" x14ac:dyDescent="0.2">
      <c r="A6" s="1">
        <v>36951</v>
      </c>
      <c r="B6">
        <v>31</v>
      </c>
      <c r="C6" s="2">
        <v>25330</v>
      </c>
      <c r="D6" s="2">
        <f>B6*C6</f>
        <v>785230</v>
      </c>
      <c r="F6" s="2">
        <v>150000</v>
      </c>
      <c r="G6" s="3">
        <f>D6-F6</f>
        <v>635230</v>
      </c>
      <c r="H6" s="2">
        <f>G6/B6</f>
        <v>20491.290322580644</v>
      </c>
      <c r="I6" s="6">
        <v>36910</v>
      </c>
    </row>
    <row r="7" spans="1:9" x14ac:dyDescent="0.2">
      <c r="A7" s="1">
        <v>36951</v>
      </c>
      <c r="B7">
        <v>31</v>
      </c>
      <c r="C7" s="2">
        <v>23717</v>
      </c>
      <c r="D7" s="2">
        <f>B7*C7</f>
        <v>735227</v>
      </c>
      <c r="F7" s="2">
        <v>50000</v>
      </c>
      <c r="G7" s="3">
        <f>D7-F7</f>
        <v>685227</v>
      </c>
      <c r="H7" s="2">
        <f>G7/B7</f>
        <v>22104.096774193549</v>
      </c>
      <c r="I7" s="6">
        <v>36934</v>
      </c>
    </row>
    <row r="8" spans="1:9" x14ac:dyDescent="0.2">
      <c r="A8" s="1">
        <v>37073</v>
      </c>
      <c r="B8">
        <v>31</v>
      </c>
      <c r="C8" s="2">
        <v>7448</v>
      </c>
      <c r="D8" s="2">
        <f>B8*C8</f>
        <v>230888</v>
      </c>
      <c r="F8" s="2">
        <v>50000</v>
      </c>
      <c r="G8" s="3">
        <f>D8-F8</f>
        <v>180888</v>
      </c>
      <c r="H8" s="2">
        <f>G8/B8</f>
        <v>5835.0967741935483</v>
      </c>
      <c r="I8" s="6">
        <v>36910</v>
      </c>
    </row>
    <row r="9" spans="1:9" x14ac:dyDescent="0.2">
      <c r="A9" s="4"/>
      <c r="B9" s="4"/>
      <c r="C9" s="5"/>
      <c r="D9" s="5"/>
      <c r="E9" s="4"/>
      <c r="F9" s="5"/>
      <c r="G9" s="4"/>
      <c r="H9" s="5"/>
    </row>
    <row r="10" spans="1:9" s="9" customFormat="1" x14ac:dyDescent="0.2">
      <c r="A10" s="8">
        <v>36982</v>
      </c>
      <c r="B10" s="9">
        <v>30</v>
      </c>
      <c r="C10" s="10">
        <v>20763</v>
      </c>
      <c r="D10" s="10">
        <f>B10*C10</f>
        <v>622890</v>
      </c>
      <c r="F10" s="10">
        <v>100000</v>
      </c>
      <c r="G10" s="11">
        <f>D10-F10</f>
        <v>522890</v>
      </c>
      <c r="H10" s="10">
        <f>G10/B10</f>
        <v>17429.666666666668</v>
      </c>
    </row>
    <row r="11" spans="1:9" x14ac:dyDescent="0.2">
      <c r="A11" s="1">
        <v>37012</v>
      </c>
      <c r="B11">
        <v>31</v>
      </c>
      <c r="C11" s="2">
        <v>17403</v>
      </c>
      <c r="D11" s="2">
        <f>B11*C11</f>
        <v>539493</v>
      </c>
      <c r="F11" s="2">
        <v>50000</v>
      </c>
      <c r="G11" s="3">
        <f>D11-F11</f>
        <v>489493</v>
      </c>
      <c r="H11" s="2">
        <f>G11/B11</f>
        <v>15790.096774193549</v>
      </c>
    </row>
    <row r="12" spans="1:9" x14ac:dyDescent="0.2">
      <c r="A12" s="1">
        <v>37043</v>
      </c>
      <c r="B12">
        <v>30</v>
      </c>
      <c r="C12" s="2">
        <v>29534</v>
      </c>
      <c r="D12" s="2">
        <f>B12*C12</f>
        <v>886020</v>
      </c>
      <c r="F12" s="2">
        <v>50000</v>
      </c>
      <c r="G12" s="3">
        <f>D12-F12</f>
        <v>836020</v>
      </c>
      <c r="H12" s="2">
        <f>G12/B12</f>
        <v>27867.333333333332</v>
      </c>
    </row>
    <row r="13" spans="1:9" x14ac:dyDescent="0.2">
      <c r="A13" s="1">
        <v>37073</v>
      </c>
      <c r="B13">
        <v>31</v>
      </c>
      <c r="C13" s="2">
        <v>9061</v>
      </c>
      <c r="D13" s="2">
        <f>B13*C13</f>
        <v>280891</v>
      </c>
      <c r="F13" s="2">
        <v>50000</v>
      </c>
      <c r="G13" s="3">
        <f>D13-F13</f>
        <v>230891</v>
      </c>
      <c r="H13" s="2">
        <f>G13/B13</f>
        <v>7448.0967741935483</v>
      </c>
    </row>
    <row r="14" spans="1:9" x14ac:dyDescent="0.2">
      <c r="A14" s="1">
        <v>37104</v>
      </c>
      <c r="B14">
        <v>31</v>
      </c>
      <c r="C14" s="2">
        <v>9568</v>
      </c>
      <c r="D14" s="2">
        <f>B14*C14</f>
        <v>296608</v>
      </c>
      <c r="F14" s="2">
        <v>50000</v>
      </c>
      <c r="G14" s="3">
        <f>D14-F14</f>
        <v>246608</v>
      </c>
      <c r="H14" s="2">
        <f>G14/B14</f>
        <v>7955.0967741935483</v>
      </c>
    </row>
    <row r="15" spans="1:9" x14ac:dyDescent="0.2">
      <c r="A15" s="1"/>
    </row>
    <row r="16" spans="1:9" x14ac:dyDescent="0.2">
      <c r="A16" s="1">
        <v>37196</v>
      </c>
      <c r="B16">
        <v>30</v>
      </c>
      <c r="C16" s="2">
        <v>28759</v>
      </c>
      <c r="D16" s="2">
        <f>B16*C16</f>
        <v>862770</v>
      </c>
      <c r="F16" s="2">
        <v>50000</v>
      </c>
      <c r="G16" s="3">
        <f>D16-F16</f>
        <v>812770</v>
      </c>
      <c r="H16" s="2">
        <f>G16/B16</f>
        <v>27092.333333333332</v>
      </c>
      <c r="I16" s="6">
        <v>36927</v>
      </c>
    </row>
    <row r="17" spans="1:9" x14ac:dyDescent="0.2">
      <c r="A17" s="1">
        <v>37226</v>
      </c>
      <c r="B17">
        <v>31</v>
      </c>
      <c r="C17" s="2">
        <v>38306</v>
      </c>
      <c r="D17" s="2">
        <f>B17*C17</f>
        <v>1187486</v>
      </c>
      <c r="F17" s="2">
        <v>50000</v>
      </c>
      <c r="G17" s="3">
        <f>D17-F17</f>
        <v>1137486</v>
      </c>
      <c r="H17" s="2">
        <f>G17/B17</f>
        <v>36693.096774193546</v>
      </c>
      <c r="I17" s="6">
        <v>36927</v>
      </c>
    </row>
    <row r="18" spans="1:9" x14ac:dyDescent="0.2">
      <c r="A18" s="1">
        <v>37257</v>
      </c>
      <c r="B18">
        <v>31</v>
      </c>
      <c r="C18" s="2">
        <v>37048</v>
      </c>
      <c r="D18" s="2">
        <f>B18*C18</f>
        <v>1148488</v>
      </c>
      <c r="F18" s="2">
        <v>50000</v>
      </c>
      <c r="G18" s="3">
        <f>D18-F18</f>
        <v>1098488</v>
      </c>
      <c r="H18" s="2">
        <f>G18/B18</f>
        <v>35435.096774193546</v>
      </c>
      <c r="I18" s="6">
        <v>36927</v>
      </c>
    </row>
    <row r="19" spans="1:9" x14ac:dyDescent="0.2">
      <c r="A19" s="1"/>
    </row>
    <row r="20" spans="1:9" s="13" customFormat="1" x14ac:dyDescent="0.2">
      <c r="A20" s="12">
        <v>36982</v>
      </c>
      <c r="B20" s="13">
        <v>30</v>
      </c>
      <c r="C20" s="14">
        <v>17430</v>
      </c>
      <c r="D20" s="14"/>
      <c r="F20" s="13">
        <v>125</v>
      </c>
      <c r="G20" s="13" t="s">
        <v>9</v>
      </c>
      <c r="H20" s="14">
        <f>C20-F20</f>
        <v>17305</v>
      </c>
      <c r="I20" s="15">
        <v>36935</v>
      </c>
    </row>
    <row r="21" spans="1:9" x14ac:dyDescent="0.2">
      <c r="A21" s="1">
        <v>37012</v>
      </c>
      <c r="B21">
        <v>31</v>
      </c>
      <c r="C21" s="2">
        <v>15790</v>
      </c>
      <c r="F21">
        <v>115</v>
      </c>
      <c r="G21" t="s">
        <v>10</v>
      </c>
      <c r="H21" s="2">
        <f t="shared" ref="H21:H26" si="0">C21-F21</f>
        <v>15675</v>
      </c>
      <c r="I21" s="6">
        <v>36935</v>
      </c>
    </row>
    <row r="22" spans="1:9" x14ac:dyDescent="0.2">
      <c r="A22" s="1">
        <v>37043</v>
      </c>
      <c r="B22">
        <v>30</v>
      </c>
      <c r="C22" s="2">
        <v>27867</v>
      </c>
      <c r="F22">
        <v>120</v>
      </c>
      <c r="H22" s="2">
        <f t="shared" si="0"/>
        <v>27747</v>
      </c>
      <c r="I22" s="6">
        <v>36935</v>
      </c>
    </row>
    <row r="23" spans="1:9" x14ac:dyDescent="0.2">
      <c r="A23" s="1">
        <v>37073</v>
      </c>
      <c r="B23">
        <v>31</v>
      </c>
      <c r="C23" s="2">
        <v>5835</v>
      </c>
      <c r="F23">
        <v>105</v>
      </c>
      <c r="H23" s="2">
        <f t="shared" si="0"/>
        <v>5730</v>
      </c>
      <c r="I23" s="6">
        <v>36935</v>
      </c>
    </row>
    <row r="24" spans="1:9" x14ac:dyDescent="0.2">
      <c r="A24" s="1">
        <v>37104</v>
      </c>
      <c r="B24">
        <v>31</v>
      </c>
      <c r="C24" s="2">
        <v>7955</v>
      </c>
      <c r="F24">
        <v>115</v>
      </c>
      <c r="H24" s="2">
        <f t="shared" si="0"/>
        <v>7840</v>
      </c>
      <c r="I24" s="6">
        <v>36935</v>
      </c>
    </row>
    <row r="25" spans="1:9" x14ac:dyDescent="0.2">
      <c r="A25" s="1">
        <v>37135</v>
      </c>
      <c r="B25">
        <v>30</v>
      </c>
      <c r="C25" s="2">
        <v>9714</v>
      </c>
      <c r="F25">
        <v>120</v>
      </c>
      <c r="H25" s="2">
        <f t="shared" si="0"/>
        <v>9594</v>
      </c>
      <c r="I25" s="6">
        <v>36935</v>
      </c>
    </row>
    <row r="26" spans="1:9" x14ac:dyDescent="0.2">
      <c r="A26" s="1">
        <v>37165</v>
      </c>
      <c r="B26">
        <v>31</v>
      </c>
      <c r="C26" s="2">
        <v>17384</v>
      </c>
      <c r="F26">
        <v>135</v>
      </c>
      <c r="H26" s="2">
        <f t="shared" si="0"/>
        <v>17249</v>
      </c>
      <c r="I26" s="6">
        <v>36935</v>
      </c>
    </row>
    <row r="28" spans="1:9" x14ac:dyDescent="0.2">
      <c r="A28" s="1">
        <v>37043</v>
      </c>
      <c r="B28">
        <v>30</v>
      </c>
      <c r="C28" s="2">
        <v>27747</v>
      </c>
      <c r="D28" s="2">
        <f>B28*C28</f>
        <v>832410</v>
      </c>
      <c r="F28" s="2">
        <v>50000</v>
      </c>
      <c r="G28" s="3">
        <f>D28-F28</f>
        <v>782410</v>
      </c>
      <c r="H28" s="2">
        <f>G28/B28</f>
        <v>26080.333333333332</v>
      </c>
      <c r="I28" s="6">
        <v>36942</v>
      </c>
    </row>
    <row r="29" spans="1:9" x14ac:dyDescent="0.2">
      <c r="A29" s="1">
        <v>37135</v>
      </c>
      <c r="B29">
        <v>30</v>
      </c>
      <c r="C29" s="2">
        <v>9594</v>
      </c>
      <c r="D29" s="2">
        <f>B29*C29</f>
        <v>287820</v>
      </c>
      <c r="F29" s="2">
        <v>50000</v>
      </c>
      <c r="G29" s="3">
        <f>D29-F29</f>
        <v>237820</v>
      </c>
      <c r="H29" s="2">
        <f>G29/B29</f>
        <v>7927.333333333333</v>
      </c>
      <c r="I29" s="6">
        <v>36942</v>
      </c>
    </row>
    <row r="30" spans="1:9" x14ac:dyDescent="0.2">
      <c r="A30" s="1">
        <v>37257</v>
      </c>
      <c r="B30">
        <v>31</v>
      </c>
      <c r="C30" s="2">
        <v>35435</v>
      </c>
      <c r="D30" s="2">
        <f>B30*C30</f>
        <v>1098485</v>
      </c>
      <c r="F30" s="2">
        <v>100000</v>
      </c>
      <c r="G30" s="3">
        <f>D30-F30</f>
        <v>998485</v>
      </c>
      <c r="H30" s="2">
        <f>G30/B30</f>
        <v>32209.193548387098</v>
      </c>
      <c r="I30" s="6">
        <v>36942</v>
      </c>
    </row>
    <row r="31" spans="1:9" x14ac:dyDescent="0.2">
      <c r="A31" s="1">
        <v>37288</v>
      </c>
      <c r="B31">
        <v>28</v>
      </c>
      <c r="C31" s="2">
        <v>33602</v>
      </c>
      <c r="D31" s="2">
        <f>B31*C31</f>
        <v>940856</v>
      </c>
      <c r="F31" s="2">
        <v>50000</v>
      </c>
      <c r="G31" s="3">
        <f>D31-F31</f>
        <v>890856</v>
      </c>
      <c r="H31" s="2">
        <f>G31/B31</f>
        <v>31816.285714285714</v>
      </c>
      <c r="I31" s="6">
        <v>36942</v>
      </c>
    </row>
    <row r="32" spans="1:9" x14ac:dyDescent="0.2">
      <c r="A32" s="1">
        <v>37316</v>
      </c>
      <c r="B32">
        <v>31</v>
      </c>
      <c r="C32" s="2">
        <v>25330</v>
      </c>
      <c r="D32" s="2">
        <f>B32*C32</f>
        <v>785230</v>
      </c>
      <c r="F32" s="2">
        <v>50000</v>
      </c>
      <c r="G32" s="3">
        <f>D32-F32</f>
        <v>735230</v>
      </c>
      <c r="H32" s="2">
        <f>G32/B32</f>
        <v>23717.096774193549</v>
      </c>
      <c r="I32" s="6">
        <v>36942</v>
      </c>
    </row>
    <row r="34" spans="1:9" s="17" customFormat="1" x14ac:dyDescent="0.2">
      <c r="A34" s="16">
        <v>36982</v>
      </c>
      <c r="B34" s="17">
        <v>30</v>
      </c>
      <c r="C34" s="18">
        <v>17305</v>
      </c>
      <c r="D34" s="18">
        <f>B34*C34</f>
        <v>519150</v>
      </c>
      <c r="F34" s="18">
        <v>150000</v>
      </c>
      <c r="G34" s="19">
        <f t="shared" ref="G34:G39" si="1">D34-F34</f>
        <v>369150</v>
      </c>
      <c r="H34" s="18">
        <f>G34/B34</f>
        <v>12305</v>
      </c>
      <c r="I34" s="20">
        <v>36949</v>
      </c>
    </row>
    <row r="35" spans="1:9" x14ac:dyDescent="0.2">
      <c r="A35" s="1">
        <v>37012</v>
      </c>
      <c r="B35">
        <v>31</v>
      </c>
      <c r="C35" s="2">
        <v>15675</v>
      </c>
      <c r="D35" s="2">
        <f>B35*C35</f>
        <v>485925</v>
      </c>
      <c r="F35" s="2">
        <v>50000</v>
      </c>
      <c r="G35" s="3">
        <f t="shared" si="1"/>
        <v>435925</v>
      </c>
      <c r="H35" s="2">
        <f>G35/B35</f>
        <v>14062.096774193549</v>
      </c>
      <c r="I35" s="6">
        <v>36949</v>
      </c>
    </row>
    <row r="36" spans="1:9" x14ac:dyDescent="0.2">
      <c r="A36" s="1">
        <v>37165</v>
      </c>
      <c r="B36">
        <v>31</v>
      </c>
      <c r="C36" s="2">
        <v>17249</v>
      </c>
      <c r="D36" s="2">
        <f>B36*C36</f>
        <v>534719</v>
      </c>
      <c r="F36" s="2">
        <v>50000</v>
      </c>
      <c r="G36" s="3">
        <f t="shared" si="1"/>
        <v>484719</v>
      </c>
      <c r="H36" s="2">
        <f>G36/B36</f>
        <v>15636.096774193549</v>
      </c>
      <c r="I36" s="6">
        <v>36949</v>
      </c>
    </row>
    <row r="38" spans="1:9" x14ac:dyDescent="0.2">
      <c r="A38" s="1">
        <v>37012</v>
      </c>
      <c r="B38">
        <v>31</v>
      </c>
      <c r="C38" s="2">
        <v>14062</v>
      </c>
      <c r="D38" s="2">
        <f>B38*C38</f>
        <v>435922</v>
      </c>
      <c r="F38" s="2">
        <v>50000</v>
      </c>
      <c r="G38" s="3">
        <f t="shared" si="1"/>
        <v>385922</v>
      </c>
      <c r="H38" s="2">
        <f>G38/B38</f>
        <v>12449.096774193549</v>
      </c>
      <c r="I38" s="6">
        <v>36952</v>
      </c>
    </row>
    <row r="39" spans="1:9" x14ac:dyDescent="0.2">
      <c r="A39" s="1">
        <v>37316</v>
      </c>
      <c r="B39">
        <v>31</v>
      </c>
      <c r="C39" s="2">
        <v>23717</v>
      </c>
      <c r="D39" s="2">
        <f>B39*C39</f>
        <v>735227</v>
      </c>
      <c r="F39" s="2">
        <v>50000</v>
      </c>
      <c r="G39" s="3">
        <f t="shared" si="1"/>
        <v>685227</v>
      </c>
      <c r="H39" s="2">
        <f>G39/B39</f>
        <v>22104.096774193549</v>
      </c>
      <c r="I39" s="6">
        <v>36952</v>
      </c>
    </row>
    <row r="41" spans="1:9" x14ac:dyDescent="0.2">
      <c r="A41" s="1">
        <v>36982</v>
      </c>
      <c r="B41">
        <v>30</v>
      </c>
      <c r="C41" s="2">
        <v>12305</v>
      </c>
      <c r="F41" s="2">
        <v>705</v>
      </c>
      <c r="G41" t="s">
        <v>19</v>
      </c>
      <c r="H41" s="2">
        <f t="shared" ref="H41:H52" si="2">C41-F41</f>
        <v>11600</v>
      </c>
      <c r="I41" s="6">
        <v>36963</v>
      </c>
    </row>
    <row r="42" spans="1:9" x14ac:dyDescent="0.2">
      <c r="A42" s="1">
        <v>37012</v>
      </c>
      <c r="B42">
        <v>31</v>
      </c>
      <c r="C42" s="2">
        <v>12449</v>
      </c>
      <c r="F42" s="2">
        <v>645</v>
      </c>
      <c r="G42" t="s">
        <v>10</v>
      </c>
      <c r="H42" s="2">
        <f t="shared" si="2"/>
        <v>11804</v>
      </c>
      <c r="I42" s="6">
        <v>36963</v>
      </c>
    </row>
    <row r="43" spans="1:9" x14ac:dyDescent="0.2">
      <c r="A43" s="1">
        <v>37043</v>
      </c>
      <c r="B43">
        <v>30</v>
      </c>
      <c r="C43" s="2">
        <v>26080</v>
      </c>
      <c r="F43" s="2">
        <v>705</v>
      </c>
      <c r="H43" s="2">
        <f t="shared" si="2"/>
        <v>25375</v>
      </c>
      <c r="I43" s="6">
        <v>36963</v>
      </c>
    </row>
    <row r="44" spans="1:9" x14ac:dyDescent="0.2">
      <c r="A44" s="1">
        <v>37073</v>
      </c>
      <c r="B44">
        <v>31</v>
      </c>
      <c r="C44" s="2">
        <v>5730</v>
      </c>
      <c r="F44" s="2">
        <v>715</v>
      </c>
      <c r="H44" s="2">
        <f t="shared" si="2"/>
        <v>5015</v>
      </c>
      <c r="I44" s="6">
        <v>36963</v>
      </c>
    </row>
    <row r="45" spans="1:9" x14ac:dyDescent="0.2">
      <c r="A45" s="1">
        <v>37104</v>
      </c>
      <c r="B45">
        <v>31</v>
      </c>
      <c r="C45" s="2">
        <v>7840</v>
      </c>
      <c r="F45" s="2">
        <v>755</v>
      </c>
      <c r="H45" s="2">
        <f t="shared" si="2"/>
        <v>7085</v>
      </c>
      <c r="I45" s="6">
        <v>36963</v>
      </c>
    </row>
    <row r="46" spans="1:9" x14ac:dyDescent="0.2">
      <c r="A46" s="1">
        <v>37135</v>
      </c>
      <c r="B46">
        <v>30</v>
      </c>
      <c r="C46" s="2">
        <v>7927</v>
      </c>
      <c r="F46" s="2">
        <v>780</v>
      </c>
      <c r="H46" s="2">
        <f t="shared" si="2"/>
        <v>7147</v>
      </c>
      <c r="I46" s="6">
        <v>36963</v>
      </c>
    </row>
    <row r="47" spans="1:9" x14ac:dyDescent="0.2">
      <c r="A47" s="1">
        <v>37165</v>
      </c>
      <c r="B47">
        <v>31</v>
      </c>
      <c r="C47" s="2">
        <v>15636</v>
      </c>
      <c r="F47" s="2">
        <v>770</v>
      </c>
      <c r="H47" s="2">
        <f t="shared" si="2"/>
        <v>14866</v>
      </c>
      <c r="I47" s="6">
        <v>36963</v>
      </c>
    </row>
    <row r="48" spans="1:9" x14ac:dyDescent="0.2">
      <c r="A48" s="1">
        <v>37196</v>
      </c>
      <c r="B48">
        <v>30</v>
      </c>
      <c r="C48" s="2">
        <v>27092</v>
      </c>
      <c r="F48" s="2">
        <v>760</v>
      </c>
      <c r="H48" s="2">
        <f t="shared" si="2"/>
        <v>26332</v>
      </c>
      <c r="I48" s="6">
        <v>36963</v>
      </c>
    </row>
    <row r="49" spans="1:9" x14ac:dyDescent="0.2">
      <c r="A49" s="1">
        <v>37226</v>
      </c>
      <c r="B49">
        <v>31</v>
      </c>
      <c r="C49" s="2">
        <v>36693</v>
      </c>
      <c r="F49" s="2">
        <v>795</v>
      </c>
      <c r="H49" s="2">
        <f t="shared" si="2"/>
        <v>35898</v>
      </c>
      <c r="I49" s="6">
        <v>36963</v>
      </c>
    </row>
    <row r="50" spans="1:9" x14ac:dyDescent="0.2">
      <c r="A50" s="1">
        <v>37257</v>
      </c>
      <c r="B50">
        <v>31</v>
      </c>
      <c r="C50" s="2">
        <v>32209</v>
      </c>
      <c r="F50" s="2">
        <v>825</v>
      </c>
      <c r="H50" s="2">
        <f t="shared" si="2"/>
        <v>31384</v>
      </c>
      <c r="I50" s="6">
        <v>36963</v>
      </c>
    </row>
    <row r="51" spans="1:9" x14ac:dyDescent="0.2">
      <c r="A51" s="1">
        <v>37288</v>
      </c>
      <c r="B51">
        <v>28</v>
      </c>
      <c r="C51" s="2">
        <v>31816</v>
      </c>
      <c r="F51" s="2">
        <v>850</v>
      </c>
      <c r="H51" s="2">
        <f t="shared" si="2"/>
        <v>30966</v>
      </c>
      <c r="I51" s="6">
        <v>36963</v>
      </c>
    </row>
    <row r="52" spans="1:9" x14ac:dyDescent="0.2">
      <c r="A52" s="1">
        <v>37316</v>
      </c>
      <c r="B52">
        <v>31</v>
      </c>
      <c r="C52" s="2">
        <v>22104</v>
      </c>
      <c r="F52" s="2">
        <v>725</v>
      </c>
      <c r="H52" s="2">
        <f t="shared" si="2"/>
        <v>21379</v>
      </c>
      <c r="I52" s="6">
        <v>36963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7" sqref="G17"/>
    </sheetView>
  </sheetViews>
  <sheetFormatPr defaultRowHeight="12.75" x14ac:dyDescent="0.2"/>
  <cols>
    <col min="2" max="2" width="9.140625" style="1"/>
    <col min="5" max="5" width="11.28515625" bestFit="1" customWidth="1"/>
    <col min="7" max="7" width="10.28515625" style="7" bestFit="1" customWidth="1"/>
  </cols>
  <sheetData>
    <row r="1" spans="1:9" x14ac:dyDescent="0.2">
      <c r="A1" t="s">
        <v>11</v>
      </c>
      <c r="B1" s="1" t="s">
        <v>12</v>
      </c>
      <c r="C1" t="s">
        <v>3</v>
      </c>
      <c r="D1" t="s">
        <v>13</v>
      </c>
      <c r="E1" t="s">
        <v>14</v>
      </c>
      <c r="F1" t="s">
        <v>16</v>
      </c>
      <c r="G1" s="7" t="s">
        <v>15</v>
      </c>
      <c r="H1" t="s">
        <v>18</v>
      </c>
    </row>
    <row r="2" spans="1:9" x14ac:dyDescent="0.2">
      <c r="A2" s="6">
        <v>36936</v>
      </c>
      <c r="B2" s="1">
        <v>36982</v>
      </c>
      <c r="C2">
        <v>30</v>
      </c>
      <c r="D2">
        <v>125</v>
      </c>
      <c r="E2" s="2">
        <f>C2*D2</f>
        <v>3750</v>
      </c>
      <c r="F2">
        <v>0.01</v>
      </c>
      <c r="G2" s="7">
        <f>F2*E2</f>
        <v>37.5</v>
      </c>
      <c r="H2">
        <v>0.02</v>
      </c>
      <c r="I2" s="3">
        <f>H2*E2</f>
        <v>75</v>
      </c>
    </row>
    <row r="3" spans="1:9" x14ac:dyDescent="0.2">
      <c r="A3" s="6">
        <v>36936</v>
      </c>
      <c r="B3" s="1">
        <f>[1]!_xludf.eomonth(B2,0)+1</f>
        <v>37012</v>
      </c>
      <c r="C3">
        <v>31</v>
      </c>
      <c r="D3">
        <v>115</v>
      </c>
      <c r="E3" s="2">
        <f t="shared" ref="E3:E8" si="0">C3*D3</f>
        <v>3565</v>
      </c>
      <c r="F3">
        <v>0.01</v>
      </c>
      <c r="G3" s="7">
        <f t="shared" ref="G3:G8" si="1">F3*E3</f>
        <v>35.65</v>
      </c>
      <c r="H3">
        <v>0.03</v>
      </c>
      <c r="I3" s="3">
        <f t="shared" ref="I3:I8" si="2">H3*E3</f>
        <v>106.95</v>
      </c>
    </row>
    <row r="4" spans="1:9" x14ac:dyDescent="0.2">
      <c r="A4" s="6">
        <v>36936</v>
      </c>
      <c r="B4" s="1">
        <f>[1]!_xludf.eomonth(B3,0)+1</f>
        <v>37043</v>
      </c>
      <c r="C4">
        <v>30</v>
      </c>
      <c r="D4">
        <v>120</v>
      </c>
      <c r="E4" s="2">
        <f t="shared" si="0"/>
        <v>3600</v>
      </c>
      <c r="F4">
        <v>0.01</v>
      </c>
      <c r="G4" s="7">
        <f t="shared" si="1"/>
        <v>36</v>
      </c>
      <c r="H4">
        <v>0.02</v>
      </c>
      <c r="I4" s="3">
        <f t="shared" si="2"/>
        <v>72</v>
      </c>
    </row>
    <row r="5" spans="1:9" x14ac:dyDescent="0.2">
      <c r="A5" s="6">
        <v>36936</v>
      </c>
      <c r="B5" s="1">
        <f>[1]!_xludf.eomonth(B4,0)+1</f>
        <v>37073</v>
      </c>
      <c r="C5">
        <v>31</v>
      </c>
      <c r="D5">
        <v>105</v>
      </c>
      <c r="E5" s="2">
        <f t="shared" si="0"/>
        <v>3255</v>
      </c>
      <c r="F5">
        <v>0.01</v>
      </c>
      <c r="G5" s="7">
        <f t="shared" si="1"/>
        <v>32.549999999999997</v>
      </c>
      <c r="H5">
        <v>0.02</v>
      </c>
      <c r="I5" s="3">
        <f t="shared" si="2"/>
        <v>65.099999999999994</v>
      </c>
    </row>
    <row r="6" spans="1:9" x14ac:dyDescent="0.2">
      <c r="A6" s="6">
        <v>36936</v>
      </c>
      <c r="B6" s="1">
        <f>[1]!_xludf.eomonth(B5,0)+1</f>
        <v>37104</v>
      </c>
      <c r="C6">
        <v>31</v>
      </c>
      <c r="D6">
        <v>115</v>
      </c>
      <c r="E6" s="2">
        <f t="shared" si="0"/>
        <v>3565</v>
      </c>
      <c r="F6">
        <v>0.01</v>
      </c>
      <c r="G6" s="7">
        <f t="shared" si="1"/>
        <v>35.65</v>
      </c>
      <c r="H6">
        <v>0.02</v>
      </c>
      <c r="I6" s="3">
        <f t="shared" si="2"/>
        <v>71.3</v>
      </c>
    </row>
    <row r="7" spans="1:9" x14ac:dyDescent="0.2">
      <c r="A7" s="6">
        <v>36936</v>
      </c>
      <c r="B7" s="1">
        <f>[1]!_xludf.eomonth(B6,0)+1</f>
        <v>37135</v>
      </c>
      <c r="C7">
        <v>30</v>
      </c>
      <c r="D7">
        <v>120</v>
      </c>
      <c r="E7" s="2">
        <f t="shared" si="0"/>
        <v>3600</v>
      </c>
      <c r="F7">
        <v>0.01</v>
      </c>
      <c r="G7" s="7">
        <f t="shared" si="1"/>
        <v>36</v>
      </c>
      <c r="H7">
        <v>0.02</v>
      </c>
      <c r="I7" s="3">
        <f t="shared" si="2"/>
        <v>72</v>
      </c>
    </row>
    <row r="8" spans="1:9" x14ac:dyDescent="0.2">
      <c r="A8" s="6">
        <v>36936</v>
      </c>
      <c r="B8" s="1">
        <f>[1]!_xludf.eomonth(B7,0)+1</f>
        <v>37165</v>
      </c>
      <c r="C8">
        <v>31</v>
      </c>
      <c r="D8">
        <v>135</v>
      </c>
      <c r="E8" s="2">
        <f t="shared" si="0"/>
        <v>4185</v>
      </c>
      <c r="F8">
        <v>0.01</v>
      </c>
      <c r="G8" s="7">
        <f t="shared" si="1"/>
        <v>41.85</v>
      </c>
      <c r="H8">
        <v>0.02</v>
      </c>
      <c r="I8" s="3">
        <f t="shared" si="2"/>
        <v>83.7</v>
      </c>
    </row>
    <row r="9" spans="1:9" x14ac:dyDescent="0.2">
      <c r="A9" s="6"/>
    </row>
    <row r="10" spans="1:9" x14ac:dyDescent="0.2">
      <c r="A10" s="6"/>
      <c r="E10" s="3">
        <f>SUM(E2:E8)</f>
        <v>25520</v>
      </c>
      <c r="F10" t="s">
        <v>17</v>
      </c>
      <c r="G10" s="7">
        <f>SUM(G2:G8)</f>
        <v>255.2</v>
      </c>
      <c r="I10" s="7">
        <f>SUM(I2:I8)</f>
        <v>546.04999999999995</v>
      </c>
    </row>
    <row r="13" spans="1:9" x14ac:dyDescent="0.2">
      <c r="A13" s="6">
        <v>36952</v>
      </c>
      <c r="B13" s="1">
        <v>37012</v>
      </c>
      <c r="C13">
        <v>31</v>
      </c>
      <c r="D13" s="3">
        <f>E13/31</f>
        <v>1612.9032258064517</v>
      </c>
      <c r="E13" s="2">
        <v>50000</v>
      </c>
      <c r="F13">
        <v>1.4999999999999999E-2</v>
      </c>
      <c r="G13" s="7">
        <f>F13*E13</f>
        <v>750</v>
      </c>
    </row>
    <row r="14" spans="1:9" x14ac:dyDescent="0.2">
      <c r="A14" s="6">
        <v>36952</v>
      </c>
      <c r="B14" s="1">
        <v>37316</v>
      </c>
      <c r="C14">
        <v>31</v>
      </c>
      <c r="D14" s="3">
        <f>E14/31</f>
        <v>1612.9032258064517</v>
      </c>
      <c r="E14" s="2">
        <v>50000</v>
      </c>
      <c r="F14">
        <v>1.4999999999999999E-2</v>
      </c>
      <c r="G14" s="7">
        <f>F14*E14</f>
        <v>750</v>
      </c>
    </row>
    <row r="16" spans="1:9" x14ac:dyDescent="0.2">
      <c r="G16" s="7">
        <f>SUM(G13:G15)</f>
        <v>1500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Origination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dc:description>- Oracle 8i ODBC QueryFix Applied</dc:description>
  <cp:lastModifiedBy>Jan Havlíček</cp:lastModifiedBy>
  <cp:lastPrinted>2001-03-02T16:36:13Z</cp:lastPrinted>
  <dcterms:created xsi:type="dcterms:W3CDTF">2000-12-29T16:26:04Z</dcterms:created>
  <dcterms:modified xsi:type="dcterms:W3CDTF">2023-09-17T13:43:45Z</dcterms:modified>
</cp:coreProperties>
</file>