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328E95-C022-409A-9359-83F86A84F62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3" i="1" l="1"/>
  <c r="E13" i="1"/>
  <c r="F13" i="1"/>
  <c r="J13" i="1"/>
  <c r="K13" i="1"/>
  <c r="N13" i="1"/>
  <c r="O13" i="1"/>
  <c r="P13" i="1"/>
  <c r="Q13" i="1"/>
  <c r="R13" i="1"/>
  <c r="D14" i="1"/>
  <c r="E14" i="1"/>
  <c r="F14" i="1"/>
  <c r="J14" i="1"/>
  <c r="K14" i="1"/>
  <c r="N14" i="1"/>
  <c r="O14" i="1"/>
  <c r="P14" i="1"/>
  <c r="Q14" i="1"/>
  <c r="R14" i="1"/>
  <c r="D15" i="1"/>
  <c r="E15" i="1"/>
  <c r="F15" i="1"/>
  <c r="J15" i="1"/>
  <c r="K15" i="1"/>
  <c r="N15" i="1"/>
  <c r="O15" i="1"/>
  <c r="P15" i="1"/>
  <c r="Q15" i="1"/>
  <c r="R15" i="1"/>
  <c r="D16" i="1"/>
  <c r="E16" i="1"/>
  <c r="F16" i="1"/>
  <c r="J16" i="1"/>
  <c r="K16" i="1"/>
  <c r="N16" i="1"/>
  <c r="O16" i="1"/>
  <c r="P16" i="1"/>
  <c r="Q16" i="1"/>
  <c r="R16" i="1"/>
  <c r="D17" i="1"/>
  <c r="E17" i="1"/>
  <c r="F17" i="1"/>
  <c r="J17" i="1"/>
  <c r="K17" i="1"/>
  <c r="N17" i="1"/>
  <c r="O17" i="1"/>
  <c r="P17" i="1"/>
  <c r="Q17" i="1"/>
  <c r="R17" i="1"/>
  <c r="D18" i="1"/>
  <c r="E18" i="1"/>
  <c r="F18" i="1"/>
  <c r="J18" i="1"/>
  <c r="K18" i="1"/>
  <c r="N18" i="1"/>
  <c r="O18" i="1"/>
  <c r="P18" i="1"/>
  <c r="Q18" i="1"/>
  <c r="R18" i="1"/>
  <c r="D19" i="1"/>
  <c r="E19" i="1"/>
  <c r="F19" i="1"/>
  <c r="J19" i="1"/>
  <c r="K19" i="1"/>
  <c r="N19" i="1"/>
  <c r="O19" i="1"/>
  <c r="P19" i="1"/>
  <c r="Q19" i="1"/>
  <c r="R19" i="1"/>
  <c r="O21" i="1"/>
  <c r="P21" i="1"/>
  <c r="Q21" i="1"/>
  <c r="R21" i="1"/>
</calcChain>
</file>

<file path=xl/sharedStrings.xml><?xml version="1.0" encoding="utf-8"?>
<sst xmlns="http://schemas.openxmlformats.org/spreadsheetml/2006/main" count="46" uniqueCount="34">
  <si>
    <t>TABLE 1</t>
  </si>
  <si>
    <t>Quote for ______ @ 12PM</t>
  </si>
  <si>
    <t>Ruger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</si>
  <si>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</si>
  <si>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</si>
  <si>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</si>
  <si>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</si>
  <si>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</si>
  <si>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</si>
  <si>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</si>
  <si>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</si>
  <si>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</si>
  <si>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 xml:space="preserve">El Paso </t>
  </si>
  <si>
    <t xml:space="preserve">CUC </t>
  </si>
  <si>
    <t>Final Price</t>
  </si>
  <si>
    <t>SJ monthly</t>
  </si>
  <si>
    <t>SJ Avg</t>
  </si>
  <si>
    <t>City Gate</t>
  </si>
  <si>
    <t xml:space="preserve">City Gate 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</si>
  <si>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</si>
  <si>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</si>
  <si>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</si>
  <si>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</si>
  <si>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</si>
  <si>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</si>
  <si>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</si>
  <si>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</si>
  <si>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Adder</t>
  </si>
  <si>
    <t>Monthly</t>
  </si>
  <si>
    <t>Avg Price</t>
  </si>
  <si>
    <t>Month</t>
  </si>
  <si>
    <t>MMBtu/Mo</t>
  </si>
  <si>
    <t>MMBtu/d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</si>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</sst>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6" xfId="0" applyNumberFormat="1" applyBorder="1"/>
    <xf numFmtId="166" fontId="0" fillId="0" borderId="9" xfId="0" applyNumberFormat="1" applyBorder="1"/>
    <xf numFmtId="1" fontId="0" fillId="0" borderId="10" xfId="0" applyNumberFormat="1" applyBorder="1"/>
    <xf numFmtId="165" fontId="4" fillId="0" borderId="11" xfId="0" applyNumberFormat="1" applyFont="1" applyBorder="1"/>
    <xf numFmtId="0" fontId="0" fillId="0" borderId="10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>
      <selection sqref="A1:R22"/>
    </sheetView>
  </sheetViews>
  <sheetFormatPr defaultRowHeight="12.75" x14ac:dyDescent="0.2"/>
  <sheetData>
    <row r="2" spans="1:18" ht="18" x14ac:dyDescent="0.25">
      <c r="G2" s="1"/>
      <c r="H2" s="2" t="s">
        <v>0</v>
      </c>
    </row>
    <row r="7" spans="1:18" x14ac:dyDescent="0.2">
      <c r="A7" s="3" t="s">
        <v>1</v>
      </c>
      <c r="B7" t="s">
        <v>2</v>
      </c>
      <c r="E7" s="4">
        <v>36934</v>
      </c>
      <c r="F7" s="5">
        <v>0.51041666666666663</v>
      </c>
    </row>
    <row r="8" spans="1:18" ht="13.5" thickBot="1" x14ac:dyDescent="0.25">
      <c r="A8" s="3" t="s">
        <v>3</v>
      </c>
      <c r="B8" s="3" t="s">
        <v>4</v>
      </c>
      <c r="C8" s="6"/>
      <c r="D8" s="7"/>
      <c r="E8" s="7"/>
      <c r="F8" s="7"/>
      <c r="G8" s="7"/>
      <c r="H8" s="7"/>
      <c r="I8" s="7"/>
    </row>
    <row r="9" spans="1:18" x14ac:dyDescent="0.2">
      <c r="A9" s="8"/>
      <c r="B9" s="9"/>
      <c r="C9" s="10" t="s">
        <v>5</v>
      </c>
      <c r="D9" s="10" t="s">
        <v>6</v>
      </c>
      <c r="E9" s="10" t="s">
        <v>7</v>
      </c>
      <c r="F9" s="11"/>
      <c r="G9" s="10" t="s">
        <v>8</v>
      </c>
      <c r="H9" s="10" t="s">
        <v>9</v>
      </c>
      <c r="I9" s="11"/>
      <c r="J9" s="12" t="s">
        <v>10</v>
      </c>
      <c r="K9" s="12" t="s">
        <v>11</v>
      </c>
      <c r="L9" s="12" t="s">
        <v>12</v>
      </c>
      <c r="M9" s="12" t="s">
        <v>13</v>
      </c>
      <c r="N9" s="12" t="s">
        <v>14</v>
      </c>
      <c r="O9" s="11" t="s">
        <v>15</v>
      </c>
      <c r="P9" s="11" t="s">
        <v>16</v>
      </c>
      <c r="Q9" s="10" t="s">
        <v>17</v>
      </c>
      <c r="R9" s="10" t="s">
        <v>18</v>
      </c>
    </row>
    <row r="10" spans="1:18" x14ac:dyDescent="0.2">
      <c r="A10" s="13"/>
      <c r="B10" s="14" t="s">
        <v>19</v>
      </c>
      <c r="C10" s="14" t="s">
        <v>20</v>
      </c>
      <c r="D10" s="14" t="s">
        <v>20</v>
      </c>
      <c r="E10" s="14" t="s">
        <v>21</v>
      </c>
      <c r="F10" s="14" t="s">
        <v>22</v>
      </c>
      <c r="G10" s="14" t="s">
        <v>22</v>
      </c>
      <c r="H10" s="14"/>
      <c r="I10" s="14" t="s">
        <v>23</v>
      </c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17</v>
      </c>
      <c r="O10" t="s">
        <v>20</v>
      </c>
      <c r="P10" t="s">
        <v>24</v>
      </c>
      <c r="Q10" s="3" t="s">
        <v>28</v>
      </c>
      <c r="R10" s="3" t="s">
        <v>29</v>
      </c>
    </row>
    <row r="11" spans="1:18" ht="13.5" thickBot="1" x14ac:dyDescent="0.25">
      <c r="A11" s="15" t="s">
        <v>30</v>
      </c>
      <c r="B11" s="16" t="s">
        <v>30</v>
      </c>
      <c r="C11" s="17" t="s">
        <v>31</v>
      </c>
      <c r="D11" s="17" t="s">
        <v>31</v>
      </c>
      <c r="E11" s="17" t="s">
        <v>31</v>
      </c>
      <c r="F11" s="16" t="s">
        <v>32</v>
      </c>
      <c r="G11" s="16" t="s">
        <v>32</v>
      </c>
      <c r="H11" s="16" t="s">
        <v>33</v>
      </c>
      <c r="I11" s="16" t="s">
        <v>33</v>
      </c>
      <c r="J11" s="16" t="s">
        <v>33</v>
      </c>
      <c r="K11" s="16"/>
      <c r="L11" s="16"/>
      <c r="M11" s="16"/>
      <c r="N11" s="16"/>
      <c r="O11" s="18"/>
      <c r="P11" s="18"/>
      <c r="Q11" s="3" t="s">
        <v>20</v>
      </c>
      <c r="R11" s="18"/>
    </row>
    <row r="12" spans="1:18" ht="15" x14ac:dyDescent="0.2">
      <c r="A12" s="19"/>
      <c r="B12" s="20"/>
      <c r="C12" s="21"/>
      <c r="D12" s="22"/>
      <c r="E12" s="22"/>
      <c r="F12" s="1"/>
      <c r="G12" s="1"/>
      <c r="H12" s="23"/>
      <c r="I12" s="24"/>
      <c r="J12" s="24"/>
      <c r="K12" s="24"/>
      <c r="L12" s="25"/>
      <c r="M12" s="25"/>
      <c r="N12" s="24"/>
      <c r="O12" s="26"/>
      <c r="P12" s="26"/>
      <c r="Q12" s="26"/>
      <c r="R12" s="27"/>
    </row>
    <row r="13" spans="1:18" ht="15" x14ac:dyDescent="0.2">
      <c r="A13" s="19">
        <v>36982</v>
      </c>
      <c r="B13" s="28">
        <v>30</v>
      </c>
      <c r="C13" s="21">
        <v>3500</v>
      </c>
      <c r="D13" s="22">
        <f>C13/(1-0.0204)</f>
        <v>3572.8868926092282</v>
      </c>
      <c r="E13" s="22">
        <f>D13/(1-0.0388)</f>
        <v>3717.1107913121391</v>
      </c>
      <c r="F13" s="1">
        <f t="shared" ref="F13:F18" si="0">E13/B13</f>
        <v>123.90369304373797</v>
      </c>
      <c r="G13" s="1">
        <v>125</v>
      </c>
      <c r="H13" s="23"/>
      <c r="I13" s="29"/>
      <c r="J13" s="30">
        <f t="shared" ref="J13:J18" si="1">H13+I13</f>
        <v>0</v>
      </c>
      <c r="K13" s="24">
        <f t="shared" ref="K13:K19" si="2">J13/(1-0.0388)</f>
        <v>0</v>
      </c>
      <c r="L13" s="25">
        <v>0.03</v>
      </c>
      <c r="M13" s="25">
        <v>0.25</v>
      </c>
      <c r="N13" s="24">
        <f t="shared" ref="N13:N18" si="3">K13+L13+M13</f>
        <v>0.28000000000000003</v>
      </c>
      <c r="O13" s="31">
        <f t="shared" ref="O13:O18" si="4">G13*B13</f>
        <v>3750</v>
      </c>
      <c r="P13" s="32">
        <f t="shared" ref="P13:P18" si="5">J13*G13*B13</f>
        <v>0</v>
      </c>
      <c r="Q13" s="33">
        <f t="shared" ref="Q13:Q19" si="6">G13*(1-0.0388)*B13</f>
        <v>3604.5</v>
      </c>
      <c r="R13" s="34">
        <f t="shared" ref="R13:R18" si="7">Q13*N13</f>
        <v>1009.2600000000001</v>
      </c>
    </row>
    <row r="14" spans="1:18" ht="15" x14ac:dyDescent="0.2">
      <c r="A14" s="19">
        <v>37012</v>
      </c>
      <c r="B14" s="20">
        <v>31</v>
      </c>
      <c r="C14" s="21">
        <v>3400</v>
      </c>
      <c r="D14" s="22">
        <f t="shared" ref="D14:D19" si="8">C14/(1-0.0204)</f>
        <v>3470.8044099632502</v>
      </c>
      <c r="E14" s="22">
        <f t="shared" ref="E14:E19" si="9">D14/(1-0.0388)</f>
        <v>3610.9076258460777</v>
      </c>
      <c r="F14" s="1">
        <f t="shared" si="0"/>
        <v>116.48089115632509</v>
      </c>
      <c r="G14" s="1">
        <v>115</v>
      </c>
      <c r="H14" s="23"/>
      <c r="I14" s="29"/>
      <c r="J14" s="30">
        <f t="shared" si="1"/>
        <v>0</v>
      </c>
      <c r="K14" s="24">
        <f t="shared" si="2"/>
        <v>0</v>
      </c>
      <c r="L14" s="25">
        <v>0.03</v>
      </c>
      <c r="M14" s="25">
        <v>0.25</v>
      </c>
      <c r="N14" s="24">
        <f t="shared" si="3"/>
        <v>0.28000000000000003</v>
      </c>
      <c r="O14" s="31">
        <f t="shared" si="4"/>
        <v>3565</v>
      </c>
      <c r="P14" s="32">
        <f t="shared" si="5"/>
        <v>0</v>
      </c>
      <c r="Q14" s="33">
        <f t="shared" si="6"/>
        <v>3426.6780000000003</v>
      </c>
      <c r="R14" s="34">
        <f t="shared" si="7"/>
        <v>959.4698400000002</v>
      </c>
    </row>
    <row r="15" spans="1:18" ht="15" x14ac:dyDescent="0.2">
      <c r="A15" s="19">
        <v>37043</v>
      </c>
      <c r="B15" s="20">
        <v>30</v>
      </c>
      <c r="C15" s="21">
        <v>3400</v>
      </c>
      <c r="D15" s="22">
        <f t="shared" si="8"/>
        <v>3470.8044099632502</v>
      </c>
      <c r="E15" s="22">
        <f t="shared" si="9"/>
        <v>3610.9076258460777</v>
      </c>
      <c r="F15" s="1">
        <f t="shared" si="0"/>
        <v>120.36358752820259</v>
      </c>
      <c r="G15" s="1">
        <v>120</v>
      </c>
      <c r="H15" s="23"/>
      <c r="I15" s="29"/>
      <c r="J15" s="30">
        <f t="shared" si="1"/>
        <v>0</v>
      </c>
      <c r="K15" s="24">
        <f t="shared" si="2"/>
        <v>0</v>
      </c>
      <c r="L15" s="25">
        <v>0.03</v>
      </c>
      <c r="M15" s="25">
        <v>0.25</v>
      </c>
      <c r="N15" s="24">
        <f t="shared" si="3"/>
        <v>0.28000000000000003</v>
      </c>
      <c r="O15" s="31">
        <f t="shared" si="4"/>
        <v>3600</v>
      </c>
      <c r="P15" s="32">
        <f t="shared" si="5"/>
        <v>0</v>
      </c>
      <c r="Q15" s="33">
        <f t="shared" si="6"/>
        <v>3460.32</v>
      </c>
      <c r="R15" s="34">
        <f t="shared" si="7"/>
        <v>968.88960000000009</v>
      </c>
    </row>
    <row r="16" spans="1:18" ht="15" x14ac:dyDescent="0.2">
      <c r="A16" s="19">
        <v>37073</v>
      </c>
      <c r="B16" s="20">
        <v>31</v>
      </c>
      <c r="C16" s="21">
        <v>3000</v>
      </c>
      <c r="D16" s="22">
        <f t="shared" si="8"/>
        <v>3062.4744793793384</v>
      </c>
      <c r="E16" s="22">
        <f t="shared" si="9"/>
        <v>3186.0949639818332</v>
      </c>
      <c r="F16" s="1">
        <f t="shared" si="0"/>
        <v>102.77725690263978</v>
      </c>
      <c r="G16" s="1">
        <v>105</v>
      </c>
      <c r="H16" s="23"/>
      <c r="I16" s="29"/>
      <c r="J16" s="30">
        <f t="shared" si="1"/>
        <v>0</v>
      </c>
      <c r="K16" s="24">
        <f t="shared" si="2"/>
        <v>0</v>
      </c>
      <c r="L16" s="25">
        <v>0.03</v>
      </c>
      <c r="M16" s="25">
        <v>0.25</v>
      </c>
      <c r="N16" s="24">
        <f t="shared" si="3"/>
        <v>0.28000000000000003</v>
      </c>
      <c r="O16" s="31">
        <f t="shared" si="4"/>
        <v>3255</v>
      </c>
      <c r="P16" s="32">
        <f t="shared" si="5"/>
        <v>0</v>
      </c>
      <c r="Q16" s="33">
        <f t="shared" si="6"/>
        <v>3128.7060000000001</v>
      </c>
      <c r="R16" s="34">
        <f t="shared" si="7"/>
        <v>876.03768000000014</v>
      </c>
    </row>
    <row r="17" spans="1:18" ht="15" x14ac:dyDescent="0.2">
      <c r="A17" s="19">
        <v>37104</v>
      </c>
      <c r="B17" s="20">
        <v>31</v>
      </c>
      <c r="C17" s="21">
        <v>3400</v>
      </c>
      <c r="D17" s="22">
        <f t="shared" si="8"/>
        <v>3470.8044099632502</v>
      </c>
      <c r="E17" s="22">
        <f t="shared" si="9"/>
        <v>3610.9076258460777</v>
      </c>
      <c r="F17" s="1">
        <f t="shared" si="0"/>
        <v>116.48089115632509</v>
      </c>
      <c r="G17" s="1">
        <v>115</v>
      </c>
      <c r="H17" s="23"/>
      <c r="I17" s="29"/>
      <c r="J17" s="30">
        <f t="shared" si="1"/>
        <v>0</v>
      </c>
      <c r="K17" s="24">
        <f t="shared" si="2"/>
        <v>0</v>
      </c>
      <c r="L17" s="25">
        <v>0.03</v>
      </c>
      <c r="M17" s="25">
        <v>0.25</v>
      </c>
      <c r="N17" s="24">
        <f t="shared" si="3"/>
        <v>0.28000000000000003</v>
      </c>
      <c r="O17" s="31">
        <f t="shared" si="4"/>
        <v>3565</v>
      </c>
      <c r="P17" s="32">
        <f t="shared" si="5"/>
        <v>0</v>
      </c>
      <c r="Q17" s="33">
        <f t="shared" si="6"/>
        <v>3426.6780000000003</v>
      </c>
      <c r="R17" s="34">
        <f t="shared" si="7"/>
        <v>959.4698400000002</v>
      </c>
    </row>
    <row r="18" spans="1:18" ht="15" x14ac:dyDescent="0.2">
      <c r="A18" s="19">
        <v>37135</v>
      </c>
      <c r="B18" s="20">
        <v>30</v>
      </c>
      <c r="C18" s="21">
        <v>3400</v>
      </c>
      <c r="D18" s="22">
        <f t="shared" si="8"/>
        <v>3470.8044099632502</v>
      </c>
      <c r="E18" s="22">
        <f t="shared" si="9"/>
        <v>3610.9076258460777</v>
      </c>
      <c r="F18" s="1">
        <f t="shared" si="0"/>
        <v>120.36358752820259</v>
      </c>
      <c r="G18" s="1">
        <v>120</v>
      </c>
      <c r="H18" s="23"/>
      <c r="I18" s="29"/>
      <c r="J18" s="30">
        <f t="shared" si="1"/>
        <v>0</v>
      </c>
      <c r="K18" s="24">
        <f t="shared" si="2"/>
        <v>0</v>
      </c>
      <c r="L18" s="25">
        <v>0.03</v>
      </c>
      <c r="M18" s="25">
        <v>0.25</v>
      </c>
      <c r="N18" s="24">
        <f t="shared" si="3"/>
        <v>0.28000000000000003</v>
      </c>
      <c r="O18" s="31">
        <f t="shared" si="4"/>
        <v>3600</v>
      </c>
      <c r="P18" s="32">
        <f t="shared" si="5"/>
        <v>0</v>
      </c>
      <c r="Q18" s="33">
        <f t="shared" si="6"/>
        <v>3460.32</v>
      </c>
      <c r="R18" s="34">
        <f t="shared" si="7"/>
        <v>968.88960000000009</v>
      </c>
    </row>
    <row r="19" spans="1:18" ht="15" x14ac:dyDescent="0.2">
      <c r="A19" s="19">
        <v>37165</v>
      </c>
      <c r="B19" s="20">
        <v>31</v>
      </c>
      <c r="C19" s="21">
        <v>4000</v>
      </c>
      <c r="D19" s="22">
        <f t="shared" si="8"/>
        <v>4083.299305839118</v>
      </c>
      <c r="E19" s="22">
        <f t="shared" si="9"/>
        <v>4248.1266186424446</v>
      </c>
      <c r="F19" s="1">
        <f>E19/B19</f>
        <v>137.03634253685306</v>
      </c>
      <c r="G19" s="1">
        <v>135</v>
      </c>
      <c r="H19" s="23"/>
      <c r="I19" s="29"/>
      <c r="J19" s="30">
        <f>H19+I19</f>
        <v>0</v>
      </c>
      <c r="K19" s="24">
        <f t="shared" si="2"/>
        <v>0</v>
      </c>
      <c r="L19" s="25">
        <v>0.03</v>
      </c>
      <c r="M19" s="25">
        <v>0.25</v>
      </c>
      <c r="N19" s="24">
        <f>K19+L19+M19</f>
        <v>0.28000000000000003</v>
      </c>
      <c r="O19" s="31">
        <f>G19*B19</f>
        <v>4185</v>
      </c>
      <c r="P19" s="32">
        <f>J19*G19*B19</f>
        <v>0</v>
      </c>
      <c r="Q19" s="33">
        <f t="shared" si="6"/>
        <v>4022.6219999999998</v>
      </c>
      <c r="R19" s="34">
        <f>Q19*N19</f>
        <v>1126.3341600000001</v>
      </c>
    </row>
    <row r="20" spans="1:18" ht="15.75" thickBot="1" x14ac:dyDescent="0.25">
      <c r="A20" s="19"/>
      <c r="B20" s="20"/>
      <c r="C20" s="21"/>
      <c r="D20" s="22"/>
      <c r="E20" s="22"/>
      <c r="F20" s="1"/>
      <c r="G20" s="1"/>
      <c r="H20" s="23"/>
      <c r="I20" s="29"/>
      <c r="J20" s="30"/>
      <c r="K20" s="24"/>
      <c r="L20" s="25"/>
      <c r="M20" s="25"/>
      <c r="N20" s="24"/>
    </row>
    <row r="21" spans="1:18" ht="15.75" thickBot="1" x14ac:dyDescent="0.25">
      <c r="A21" s="19"/>
      <c r="B21" s="20"/>
      <c r="C21" s="21"/>
      <c r="D21" s="22"/>
      <c r="G21" s="1"/>
      <c r="H21" s="23"/>
      <c r="I21" s="29"/>
      <c r="J21" s="30"/>
      <c r="K21" s="24"/>
      <c r="L21" s="25"/>
      <c r="M21" s="25"/>
      <c r="N21" s="24"/>
      <c r="O21" s="31">
        <f>SUM(O13:O19)</f>
        <v>25520</v>
      </c>
      <c r="P21" s="32">
        <f>SUM(P13:P19)/O21</f>
        <v>0</v>
      </c>
      <c r="Q21" s="35">
        <f>SUM(Q13:Q19)</f>
        <v>24529.824000000001</v>
      </c>
      <c r="R21" s="36">
        <f>SUM(R13:R19)/Q21</f>
        <v>0.28000000000000008</v>
      </c>
    </row>
    <row r="22" spans="1:18" ht="15" x14ac:dyDescent="0.2">
      <c r="A22" s="19"/>
      <c r="C22" s="21"/>
      <c r="D22" s="22"/>
      <c r="E22" s="22"/>
      <c r="F22" s="1"/>
      <c r="G22" s="1"/>
      <c r="H22" s="23"/>
      <c r="I22" s="29"/>
      <c r="J22" s="30"/>
      <c r="K22" s="24"/>
      <c r="L22" s="25"/>
      <c r="M22" s="25"/>
      <c r="N22" s="24"/>
      <c r="O22" s="37"/>
      <c r="P22" s="7"/>
      <c r="Q22" s="7"/>
      <c r="R22" s="3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Jan Havlíček</cp:lastModifiedBy>
  <dcterms:created xsi:type="dcterms:W3CDTF">2001-02-12T15:48:06Z</dcterms:created>
  <dcterms:modified xsi:type="dcterms:W3CDTF">2023-09-17T13:51:50Z</dcterms:modified>
</cp:coreProperties>
</file>