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EB49CA-36F1-4640-A929-2EEC46CC9CAE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_xlnm.Print_Area" localSheetId="0">Sheet1!$B$109:$H$120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/>
  <c r="C9" i="1"/>
  <c r="E9" i="1"/>
  <c r="C13" i="1"/>
  <c r="E13" i="1"/>
  <c r="C15" i="1"/>
  <c r="E15" i="1"/>
  <c r="C17" i="1"/>
  <c r="E17" i="1"/>
  <c r="C19" i="1"/>
  <c r="E19" i="1"/>
  <c r="C21" i="1"/>
  <c r="E21" i="1"/>
  <c r="C23" i="1"/>
  <c r="E23" i="1"/>
  <c r="C25" i="1"/>
  <c r="E25" i="1"/>
  <c r="C27" i="1"/>
  <c r="E27" i="1"/>
  <c r="C29" i="1"/>
  <c r="E29" i="1"/>
  <c r="C31" i="1"/>
  <c r="E31" i="1"/>
  <c r="C33" i="1"/>
  <c r="E33" i="1"/>
  <c r="C35" i="1"/>
  <c r="E35" i="1"/>
  <c r="C37" i="1"/>
  <c r="E37" i="1"/>
  <c r="C39" i="1"/>
  <c r="E39" i="1"/>
  <c r="C41" i="1"/>
  <c r="E41" i="1"/>
  <c r="C44" i="1"/>
  <c r="E44" i="1"/>
  <c r="C46" i="1"/>
  <c r="E46" i="1"/>
  <c r="C49" i="1"/>
  <c r="E49" i="1"/>
  <c r="C51" i="1"/>
  <c r="E51" i="1"/>
  <c r="C53" i="1"/>
  <c r="E53" i="1"/>
  <c r="C55" i="1"/>
  <c r="E55" i="1"/>
  <c r="C57" i="1"/>
  <c r="E57" i="1"/>
  <c r="C58" i="1"/>
  <c r="E58" i="1"/>
  <c r="C59" i="1"/>
  <c r="E59" i="1"/>
  <c r="C60" i="1"/>
  <c r="E60" i="1"/>
  <c r="C61" i="1"/>
  <c r="E61" i="1"/>
  <c r="C63" i="1"/>
  <c r="E63" i="1"/>
  <c r="C65" i="1"/>
  <c r="E65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8" i="1"/>
  <c r="E78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B92" i="1"/>
  <c r="E92" i="1"/>
  <c r="F92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B103" i="1"/>
  <c r="E103" i="1"/>
  <c r="B105" i="1"/>
  <c r="E105" i="1"/>
  <c r="B106" i="1"/>
  <c r="D114" i="1"/>
  <c r="E114" i="1"/>
  <c r="F114" i="1"/>
  <c r="G114" i="1"/>
  <c r="H114" i="1"/>
  <c r="D115" i="1"/>
  <c r="F115" i="1"/>
  <c r="H115" i="1"/>
  <c r="D116" i="1"/>
  <c r="E116" i="1"/>
  <c r="G116" i="1"/>
  <c r="D117" i="1"/>
  <c r="F117" i="1"/>
  <c r="H117" i="1"/>
  <c r="D118" i="1"/>
  <c r="E118" i="1"/>
  <c r="G118" i="1"/>
  <c r="D120" i="1"/>
  <c r="E120" i="1"/>
  <c r="F120" i="1"/>
  <c r="G120" i="1"/>
  <c r="H120" i="1"/>
  <c r="E123" i="1"/>
  <c r="E124" i="1"/>
  <c r="E125" i="1"/>
  <c r="C5" i="4"/>
  <c r="E5" i="4"/>
  <c r="C9" i="4"/>
  <c r="E9" i="4"/>
  <c r="C13" i="4"/>
  <c r="E13" i="4"/>
  <c r="C15" i="4"/>
  <c r="E15" i="4"/>
  <c r="C17" i="4"/>
  <c r="E17" i="4"/>
  <c r="C19" i="4"/>
  <c r="E19" i="4"/>
  <c r="C21" i="4"/>
  <c r="E21" i="4"/>
  <c r="C23" i="4"/>
  <c r="E23" i="4"/>
  <c r="C25" i="4"/>
  <c r="E25" i="4"/>
  <c r="C27" i="4"/>
  <c r="E27" i="4"/>
  <c r="C29" i="4"/>
  <c r="E29" i="4"/>
  <c r="C31" i="4"/>
  <c r="E31" i="4"/>
  <c r="C33" i="4"/>
  <c r="E33" i="4"/>
  <c r="C35" i="4"/>
  <c r="E35" i="4"/>
  <c r="C37" i="4"/>
  <c r="E37" i="4"/>
  <c r="C39" i="4"/>
  <c r="E39" i="4"/>
  <c r="C41" i="4"/>
  <c r="E41" i="4"/>
  <c r="C44" i="4"/>
  <c r="E44" i="4"/>
  <c r="C46" i="4"/>
  <c r="E46" i="4"/>
  <c r="C49" i="4"/>
  <c r="E49" i="4"/>
  <c r="C51" i="4"/>
  <c r="E51" i="4"/>
  <c r="C53" i="4"/>
  <c r="E53" i="4"/>
  <c r="C55" i="4"/>
  <c r="E55" i="4"/>
  <c r="C57" i="4"/>
  <c r="E57" i="4"/>
  <c r="C58" i="4"/>
  <c r="E58" i="4"/>
  <c r="C59" i="4"/>
  <c r="E59" i="4"/>
  <c r="C60" i="4"/>
  <c r="E60" i="4"/>
  <c r="C61" i="4"/>
  <c r="E61" i="4"/>
  <c r="C63" i="4"/>
  <c r="E63" i="4"/>
  <c r="C65" i="4"/>
  <c r="E65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8" i="4"/>
  <c r="E78" i="4"/>
  <c r="C80" i="4"/>
  <c r="E80" i="4"/>
  <c r="C81" i="4"/>
  <c r="E81" i="4"/>
  <c r="C82" i="4"/>
  <c r="E82" i="4"/>
  <c r="C83" i="4"/>
  <c r="E83" i="4"/>
  <c r="C84" i="4"/>
  <c r="E84" i="4"/>
  <c r="C85" i="4"/>
  <c r="E85" i="4"/>
  <c r="F85" i="4"/>
  <c r="C86" i="4"/>
  <c r="E86" i="4"/>
  <c r="F86" i="4"/>
  <c r="H86" i="4"/>
  <c r="C87" i="4"/>
  <c r="E87" i="4"/>
  <c r="F87" i="4"/>
  <c r="H87" i="4"/>
  <c r="C88" i="4"/>
  <c r="E88" i="4"/>
  <c r="F88" i="4"/>
  <c r="H88" i="4"/>
  <c r="C89" i="4"/>
  <c r="E89" i="4"/>
  <c r="F89" i="4"/>
  <c r="H89" i="4"/>
  <c r="C90" i="4"/>
  <c r="E90" i="4"/>
  <c r="F90" i="4"/>
  <c r="H90" i="4"/>
  <c r="C91" i="4"/>
  <c r="E91" i="4"/>
  <c r="F91" i="4"/>
  <c r="H91" i="4"/>
  <c r="B92" i="4"/>
  <c r="E92" i="4"/>
  <c r="H92" i="4"/>
  <c r="C94" i="4"/>
  <c r="E94" i="4"/>
  <c r="F94" i="4"/>
  <c r="H94" i="4"/>
  <c r="C95" i="4"/>
  <c r="E95" i="4"/>
  <c r="F95" i="4"/>
  <c r="H95" i="4"/>
  <c r="C96" i="4"/>
  <c r="E96" i="4"/>
  <c r="F96" i="4"/>
  <c r="H96" i="4"/>
  <c r="C97" i="4"/>
  <c r="E97" i="4"/>
  <c r="F97" i="4"/>
  <c r="H97" i="4"/>
  <c r="C98" i="4"/>
  <c r="E98" i="4"/>
  <c r="F98" i="4"/>
  <c r="H98" i="4"/>
  <c r="C99" i="4"/>
  <c r="E99" i="4"/>
  <c r="F99" i="4"/>
  <c r="H99" i="4"/>
  <c r="C100" i="4"/>
  <c r="E100" i="4"/>
  <c r="F100" i="4"/>
  <c r="H100" i="4"/>
  <c r="C101" i="4"/>
  <c r="E101" i="4"/>
  <c r="F101" i="4"/>
  <c r="H101" i="4"/>
  <c r="F102" i="4"/>
  <c r="H102" i="4"/>
  <c r="B103" i="4"/>
  <c r="E103" i="4"/>
  <c r="H103" i="4"/>
  <c r="B105" i="4"/>
  <c r="E105" i="4"/>
  <c r="B106" i="4"/>
  <c r="D114" i="4"/>
  <c r="E114" i="4"/>
  <c r="F114" i="4"/>
  <c r="G114" i="4"/>
  <c r="H114" i="4"/>
  <c r="D115" i="4"/>
  <c r="F115" i="4"/>
  <c r="H115" i="4"/>
  <c r="D116" i="4"/>
  <c r="E116" i="4"/>
  <c r="G116" i="4"/>
  <c r="D117" i="4"/>
  <c r="F117" i="4"/>
  <c r="H117" i="4"/>
  <c r="D119" i="4"/>
  <c r="E119" i="4"/>
  <c r="F119" i="4"/>
  <c r="G119" i="4"/>
  <c r="H119" i="4"/>
  <c r="D124" i="4"/>
  <c r="E124" i="4"/>
  <c r="F124" i="4"/>
  <c r="D125" i="4"/>
  <c r="F125" i="4"/>
  <c r="D126" i="4"/>
  <c r="E126" i="4"/>
  <c r="D127" i="4"/>
  <c r="E127" i="4"/>
  <c r="F127" i="4"/>
  <c r="D128" i="4"/>
  <c r="E128" i="4"/>
  <c r="D129" i="4"/>
  <c r="E129" i="4"/>
  <c r="D131" i="4"/>
  <c r="E131" i="4"/>
  <c r="F131" i="4"/>
</calcChain>
</file>

<file path=xl/sharedStrings.xml><?xml version="1.0" encoding="utf-8"?>
<sst xmlns="http://schemas.openxmlformats.org/spreadsheetml/2006/main" count="77" uniqueCount="41">
  <si>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</si>
  <si>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</si>
  <si>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</si>
  <si>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</si>
  <si>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</si>
  <si>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</si>
  <si>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</si>
  <si>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</si>
  <si>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</si>
  <si>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</si>
  <si>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</si>
  <si>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</si>
  <si>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</si>
  <si>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</si>
  <si>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</si>
  <si>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</si>
  <si>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</si>
  <si>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</si>
  <si>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</si>
  <si>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Nov, 2001 - Oct, 2005 Est Rev</t>
  </si>
  <si>
    <t>12 Month Ave</t>
  </si>
  <si>
    <t>&amp; No Interest</t>
  </si>
  <si>
    <t>SoCal Settlement Options:</t>
  </si>
  <si>
    <t>Recalc this number - interest s/b calculated</t>
  </si>
  <si>
    <t>accumulating just for Feb thru Sep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</si>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</sst>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167" fontId="0" fillId="0" borderId="0" xfId="2" applyNumberFormat="1" applyFont="1"/>
    <xf numFmtId="44" fontId="2" fillId="0" borderId="0" xfId="1" applyFont="1"/>
    <xf numFmtId="44" fontId="2" fillId="0" borderId="0" xfId="1" applyFont="1" applyAlignment="1">
      <alignment horizontal="right"/>
    </xf>
    <xf numFmtId="44" fontId="0" fillId="0" borderId="0" xfId="1" applyFont="1"/>
    <xf numFmtId="44" fontId="3" fillId="0" borderId="0" xfId="1" applyFont="1" applyAlignment="1">
      <alignment horizontal="left"/>
    </xf>
    <xf numFmtId="44" fontId="0" fillId="0" borderId="1" xfId="1" applyFont="1" applyBorder="1"/>
    <xf numFmtId="164" fontId="4" fillId="0" borderId="0" xfId="1" applyNumberFormat="1" applyFont="1"/>
    <xf numFmtId="0" fontId="0" fillId="0" borderId="0" xfId="0" applyAlignment="1">
      <alignment horizontal="right"/>
    </xf>
    <xf numFmtId="164" fontId="0" fillId="0" borderId="0" xfId="2" applyNumberFormat="1" applyFont="1"/>
    <xf numFmtId="164" fontId="0" fillId="0" borderId="0" xfId="1" applyNumberFormat="1" applyFont="1"/>
    <xf numFmtId="44" fontId="0" fillId="0" borderId="0" xfId="1" applyFont="1" applyBorder="1"/>
    <xf numFmtId="164" fontId="0" fillId="0" borderId="0" xfId="0" applyNumberFormat="1" applyBorder="1"/>
    <xf numFmtId="167" fontId="0" fillId="0" borderId="0" xfId="2" applyNumberFormat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44" fontId="0" fillId="0" borderId="4" xfId="1" applyFont="1" applyBorder="1" applyAlignment="1">
      <alignment horizontal="center"/>
    </xf>
    <xf numFmtId="164" fontId="2" fillId="0" borderId="0" xfId="0" applyNumberFormat="1" applyFont="1"/>
    <xf numFmtId="164" fontId="0" fillId="0" borderId="5" xfId="2" applyNumberFormat="1" applyFont="1" applyFill="1" applyBorder="1"/>
    <xf numFmtId="164" fontId="0" fillId="0" borderId="6" xfId="2" applyNumberFormat="1" applyFont="1" applyFill="1" applyBorder="1"/>
    <xf numFmtId="167" fontId="0" fillId="0" borderId="0" xfId="2" applyNumberFormat="1" applyFont="1" applyAlignment="1">
      <alignment horizontal="right"/>
    </xf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164" fontId="1" fillId="2" borderId="0" xfId="2" applyNumberFormat="1" applyFont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6"/>
  <sheetViews>
    <sheetView workbookViewId="0">
      <selection activeCell="H105" sqref="H105"/>
    </sheetView>
  </sheetViews>
  <sheetFormatPr defaultRowHeight="12.75" x14ac:dyDescent="0.2"/>
  <cols>
    <col min="1" max="1" width="12.28515625" customWidth="1"/>
    <col min="2" max="2" width="12.7109375" bestFit="1" customWidth="1"/>
    <col min="3" max="3" width="14.42578125" customWidth="1"/>
    <col min="4" max="4" width="14.42578125" style="7" customWidth="1"/>
    <col min="5" max="6" width="15.5703125" style="10" customWidth="1"/>
    <col min="7" max="7" width="14.85546875" customWidth="1"/>
    <col min="8" max="8" width="18" customWidth="1"/>
  </cols>
  <sheetData>
    <row r="1" spans="1:6" x14ac:dyDescent="0.2">
      <c r="A1" s="4"/>
      <c r="B1" s="5" t="s">
        <v>2</v>
      </c>
      <c r="C1" s="5" t="s">
        <v>8</v>
      </c>
      <c r="D1" s="6"/>
      <c r="E1" s="8"/>
      <c r="F1" s="8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">
      <c r="A3" s="5"/>
      <c r="B3" s="5"/>
      <c r="C3" s="5"/>
      <c r="D3" s="6"/>
      <c r="E3" s="9"/>
      <c r="F3" s="9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7">
        <v>6.7999999999999996E-3</v>
      </c>
      <c r="E5" s="10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7">
        <v>7.0000000000000001E-3</v>
      </c>
      <c r="E9" s="10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7">
        <v>7.0000000000000001E-3</v>
      </c>
      <c r="E13" s="10">
        <f>+C13*D13</f>
        <v>834.32908999999995</v>
      </c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7">
        <v>6.3E-3</v>
      </c>
      <c r="E15" s="10">
        <f>+C15*D15</f>
        <v>987.18851699999993</v>
      </c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7">
        <v>7.0000000000000001E-3</v>
      </c>
      <c r="E17" s="10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7">
        <v>6.7999999999999996E-3</v>
      </c>
      <c r="E19" s="10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7">
        <v>7.0000000000000001E-3</v>
      </c>
      <c r="E21" s="10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7">
        <v>6.8999999999999999E-3</v>
      </c>
      <c r="E23" s="10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7">
        <v>7.1999999999999998E-3</v>
      </c>
      <c r="E25" s="10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7">
        <v>7.1999999999999998E-3</v>
      </c>
      <c r="E27" s="10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7">
        <v>6.8999999999999999E-3</v>
      </c>
      <c r="E29" s="10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7">
        <v>7.1999999999999998E-3</v>
      </c>
      <c r="E31" s="10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7">
        <v>7.0000000000000001E-3</v>
      </c>
      <c r="E33" s="10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7">
        <v>7.1999999999999998E-3</v>
      </c>
      <c r="E35" s="10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7">
        <v>7.1999999999999998E-3</v>
      </c>
      <c r="E37" s="10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7">
        <v>6.4999999999999997E-3</v>
      </c>
      <c r="E39" s="10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7">
        <v>7.1999999999999998E-3</v>
      </c>
      <c r="E41" s="10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7">
        <v>7.0000000000000001E-3</v>
      </c>
      <c r="E44" s="10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7">
        <v>7.1999999999999998E-3</v>
      </c>
      <c r="E46" s="10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7">
        <v>7.0000000000000001E-3</v>
      </c>
      <c r="E49" s="10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7">
        <v>7.1999999999999998E-3</v>
      </c>
      <c r="E51" s="10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7">
        <v>7.1999999999999998E-3</v>
      </c>
      <c r="E53" s="10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7">
        <v>7.0000000000000001E-3</v>
      </c>
      <c r="E55" s="10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7">
        <v>7.1999999999999998E-3</v>
      </c>
      <c r="E57" s="10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7">
        <v>7.0000000000000001E-3</v>
      </c>
      <c r="E58" s="10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7">
        <v>7.1999999999999998E-3</v>
      </c>
      <c r="E59" s="10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7">
        <v>6.8999999999999999E-3</v>
      </c>
      <c r="E60" s="10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7">
        <v>6.3E-3</v>
      </c>
      <c r="E61" s="10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7">
        <v>6.8999999999999999E-3</v>
      </c>
      <c r="E63" s="10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7">
        <v>6.4000000000000003E-3</v>
      </c>
      <c r="E65" s="10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7">
        <v>6.6E-3</v>
      </c>
      <c r="E69" s="10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7">
        <v>6.4000000000000003E-3</v>
      </c>
      <c r="E70" s="10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7">
        <v>6.6E-3</v>
      </c>
      <c r="E71" s="10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7">
        <v>6.6E-3</v>
      </c>
      <c r="E72" s="10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7">
        <v>6.4000000000000003E-3</v>
      </c>
      <c r="E73" s="10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7">
        <v>6.7999999999999996E-3</v>
      </c>
      <c r="E74" s="10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7">
        <v>6.4999999999999997E-3</v>
      </c>
      <c r="E75" s="10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7">
        <v>6.7999999999999996E-3</v>
      </c>
      <c r="E76" s="10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7">
        <v>7.0000000000000001E-3</v>
      </c>
      <c r="E78" s="10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7">
        <v>6.6E-3</v>
      </c>
      <c r="E80" s="10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7">
        <v>7.0000000000000001E-3</v>
      </c>
      <c r="E81" s="10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7">
        <v>7.0000000000000001E-3</v>
      </c>
      <c r="E82" s="10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7">
        <v>7.3000000000000001E-3</v>
      </c>
      <c r="E83" s="10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7">
        <v>7.0000000000000001E-3</v>
      </c>
      <c r="E84" s="10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7">
        <v>7.6E-3</v>
      </c>
      <c r="E85" s="10">
        <f t="shared" si="2"/>
        <v>14233.834670800001</v>
      </c>
    </row>
    <row r="86" spans="1:10" x14ac:dyDescent="0.2">
      <c r="A86" s="3">
        <v>36739</v>
      </c>
      <c r="B86" s="1">
        <v>45027.46</v>
      </c>
      <c r="C86" s="1">
        <f t="shared" si="3"/>
        <v>1917900.443</v>
      </c>
      <c r="D86" s="7">
        <v>7.6E-3</v>
      </c>
      <c r="E86" s="10">
        <f t="shared" si="2"/>
        <v>14576.043366800001</v>
      </c>
    </row>
    <row r="87" spans="1:10" x14ac:dyDescent="0.2">
      <c r="A87" s="3">
        <v>36770</v>
      </c>
      <c r="B87" s="1">
        <v>42450.18</v>
      </c>
      <c r="C87" s="1">
        <f t="shared" si="3"/>
        <v>1960350.6229999999</v>
      </c>
      <c r="D87" s="7">
        <v>7.4000000000000003E-3</v>
      </c>
      <c r="E87" s="10">
        <f t="shared" si="2"/>
        <v>14506.5946102</v>
      </c>
    </row>
    <row r="88" spans="1:10" x14ac:dyDescent="0.2">
      <c r="A88" s="3">
        <v>36800</v>
      </c>
      <c r="B88" s="1">
        <v>43792.73</v>
      </c>
      <c r="C88" s="1">
        <f t="shared" si="3"/>
        <v>2004143.3529999999</v>
      </c>
      <c r="D88" s="7">
        <v>8.0999999999999996E-3</v>
      </c>
      <c r="E88" s="10">
        <f t="shared" si="2"/>
        <v>16233.561159299998</v>
      </c>
    </row>
    <row r="89" spans="1:10" x14ac:dyDescent="0.2">
      <c r="A89" s="3">
        <v>36831</v>
      </c>
      <c r="B89" s="1">
        <v>48689.7</v>
      </c>
      <c r="C89" s="1">
        <f t="shared" si="3"/>
        <v>2052833.0529999998</v>
      </c>
      <c r="D89" s="7">
        <v>7.7999999999999996E-3</v>
      </c>
      <c r="E89" s="10">
        <f t="shared" si="2"/>
        <v>16012.097813399998</v>
      </c>
    </row>
    <row r="90" spans="1:10" x14ac:dyDescent="0.2">
      <c r="A90" s="3">
        <v>36861</v>
      </c>
      <c r="B90" s="1">
        <v>50241.81</v>
      </c>
      <c r="C90" s="1">
        <f t="shared" si="3"/>
        <v>2103074.8629999999</v>
      </c>
      <c r="D90" s="7">
        <v>8.0999999999999996E-3</v>
      </c>
      <c r="E90" s="10">
        <f t="shared" si="2"/>
        <v>17034.906390299999</v>
      </c>
    </row>
    <row r="91" spans="1:10" x14ac:dyDescent="0.2">
      <c r="A91" s="3">
        <v>36892</v>
      </c>
      <c r="B91" s="2">
        <v>49987.46</v>
      </c>
      <c r="C91" s="1">
        <f t="shared" si="3"/>
        <v>2153062.3229999999</v>
      </c>
      <c r="D91" s="7">
        <v>8.0999999999999996E-3</v>
      </c>
      <c r="E91" s="12">
        <f t="shared" si="2"/>
        <v>17439.804816299998</v>
      </c>
      <c r="F91" s="17"/>
      <c r="G91" s="14"/>
      <c r="H91" s="14"/>
    </row>
    <row r="92" spans="1:10" x14ac:dyDescent="0.2">
      <c r="A92" s="3"/>
      <c r="B92" s="1">
        <f>SUM(B4:B91)</f>
        <v>2153062.3229999994</v>
      </c>
      <c r="C92" s="11" t="s">
        <v>6</v>
      </c>
      <c r="E92" s="10">
        <f>SUM(E4:E91)</f>
        <v>382762.97144570004</v>
      </c>
      <c r="F92" s="10">
        <f>SUM(E86:E91)</f>
        <v>95803.008156299999</v>
      </c>
      <c r="G92" s="13"/>
      <c r="H92" s="1"/>
    </row>
    <row r="93" spans="1:10" x14ac:dyDescent="0.2">
      <c r="A93" s="3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7">
        <v>7.3000000000000001E-3</v>
      </c>
      <c r="E94" s="10">
        <f>+C94*D94</f>
        <v>16045.355199899999</v>
      </c>
    </row>
    <row r="95" spans="1:10" x14ac:dyDescent="0.2">
      <c r="A95" s="3">
        <v>36951</v>
      </c>
      <c r="B95" s="1">
        <v>49623.5</v>
      </c>
      <c r="C95" s="1">
        <f>+C94+B95</f>
        <v>2247617.3629999999</v>
      </c>
      <c r="D95" s="7">
        <v>8.0999999999999996E-3</v>
      </c>
      <c r="E95" s="10">
        <f t="shared" ref="E95:E101" si="4">+C95*D95</f>
        <v>18205.700640299998</v>
      </c>
    </row>
    <row r="96" spans="1:10" x14ac:dyDescent="0.2">
      <c r="A96" s="3">
        <v>36982</v>
      </c>
      <c r="B96" s="1">
        <v>47715.96</v>
      </c>
      <c r="C96" s="1">
        <f t="shared" ref="C96:C101" si="5">+C95+B96</f>
        <v>2295333.3229999999</v>
      </c>
      <c r="D96" s="7">
        <v>7.4000000000000003E-3</v>
      </c>
      <c r="E96" s="10">
        <f t="shared" si="4"/>
        <v>16985.466590200002</v>
      </c>
    </row>
    <row r="97" spans="1:8" x14ac:dyDescent="0.2">
      <c r="A97" s="3">
        <v>37012</v>
      </c>
      <c r="B97" s="1">
        <v>48145.57</v>
      </c>
      <c r="C97" s="1">
        <f t="shared" si="5"/>
        <v>2343478.8929999997</v>
      </c>
      <c r="D97" s="7">
        <v>7.6E-3</v>
      </c>
      <c r="E97" s="10">
        <f t="shared" si="4"/>
        <v>17810.439586799999</v>
      </c>
    </row>
    <row r="98" spans="1:8" x14ac:dyDescent="0.2">
      <c r="A98" s="3">
        <v>37043</v>
      </c>
      <c r="B98" s="1">
        <v>48653.71</v>
      </c>
      <c r="C98" s="1">
        <f t="shared" si="5"/>
        <v>2392132.6029999997</v>
      </c>
      <c r="D98" s="7">
        <v>7.4000000000000003E-3</v>
      </c>
      <c r="E98" s="10">
        <f t="shared" si="4"/>
        <v>17701.781262199998</v>
      </c>
    </row>
    <row r="99" spans="1:8" x14ac:dyDescent="0.2">
      <c r="A99" s="3">
        <v>37073</v>
      </c>
      <c r="B99" s="1">
        <v>50013.5</v>
      </c>
      <c r="C99" s="1">
        <f t="shared" si="5"/>
        <v>2442146.1029999997</v>
      </c>
      <c r="D99" s="7">
        <v>6.6E-3</v>
      </c>
      <c r="E99" s="10">
        <f t="shared" si="4"/>
        <v>16118.164279799998</v>
      </c>
    </row>
    <row r="100" spans="1:8" x14ac:dyDescent="0.2">
      <c r="A100" s="3">
        <v>37104</v>
      </c>
      <c r="B100" s="1">
        <v>49723.05</v>
      </c>
      <c r="C100" s="1">
        <f t="shared" si="5"/>
        <v>2491869.1529999995</v>
      </c>
      <c r="D100" s="7">
        <v>6.6E-3</v>
      </c>
      <c r="E100" s="10">
        <f t="shared" si="4"/>
        <v>16446.336409799995</v>
      </c>
    </row>
    <row r="101" spans="1:8" x14ac:dyDescent="0.2">
      <c r="A101" s="3">
        <v>37135</v>
      </c>
      <c r="B101" s="18">
        <v>47737.68</v>
      </c>
      <c r="C101" s="1">
        <f t="shared" si="5"/>
        <v>2539606.8329999996</v>
      </c>
      <c r="D101" s="7">
        <v>6.4000000000000003E-3</v>
      </c>
      <c r="E101" s="17">
        <f t="shared" si="4"/>
        <v>16253.483731199998</v>
      </c>
      <c r="F101" s="17"/>
    </row>
    <row r="102" spans="1:8" x14ac:dyDescent="0.2">
      <c r="A102" s="3">
        <v>37165</v>
      </c>
      <c r="B102" s="2">
        <v>50268.160000000003</v>
      </c>
      <c r="C102" s="1"/>
      <c r="E102" s="12"/>
      <c r="F102" s="17"/>
    </row>
    <row r="103" spans="1:8" x14ac:dyDescent="0.2">
      <c r="A103" s="3"/>
      <c r="B103" s="1">
        <f>SUM(B94:B102)</f>
        <v>436812.67000000004</v>
      </c>
      <c r="E103" s="10">
        <f>SUM(E94:E101)</f>
        <v>135566.72770019996</v>
      </c>
    </row>
    <row r="104" spans="1:8" x14ac:dyDescent="0.2">
      <c r="A104" s="3"/>
    </row>
    <row r="105" spans="1:8" x14ac:dyDescent="0.2">
      <c r="A105" s="3"/>
      <c r="B105" s="1">
        <f>SUM(B94:B102)+SUM(B89:B91)</f>
        <v>585731.64</v>
      </c>
      <c r="E105" s="10">
        <f>+E103+E92</f>
        <v>518329.69914589997</v>
      </c>
    </row>
    <row r="106" spans="1:8" x14ac:dyDescent="0.2">
      <c r="A106" s="3" t="s">
        <v>20</v>
      </c>
      <c r="B106" s="1">
        <f>B105/12</f>
        <v>48810.97</v>
      </c>
    </row>
    <row r="107" spans="1:8" x14ac:dyDescent="0.2">
      <c r="A107" s="3"/>
      <c r="B107" s="1"/>
    </row>
    <row r="108" spans="1:8" x14ac:dyDescent="0.2">
      <c r="A108" s="3"/>
      <c r="B108" s="1"/>
    </row>
    <row r="109" spans="1:8" x14ac:dyDescent="0.2">
      <c r="A109" s="3"/>
      <c r="B109" s="29" t="s">
        <v>22</v>
      </c>
    </row>
    <row r="110" spans="1:8" x14ac:dyDescent="0.2">
      <c r="A110" s="3"/>
      <c r="E110" s="77" t="s">
        <v>17</v>
      </c>
      <c r="F110" s="78"/>
      <c r="G110" s="79" t="s">
        <v>10</v>
      </c>
      <c r="H110" s="80"/>
    </row>
    <row r="111" spans="1:8" x14ac:dyDescent="0.2">
      <c r="A111" s="3"/>
      <c r="E111" s="81" t="s">
        <v>21</v>
      </c>
      <c r="F111" s="82"/>
      <c r="G111" s="83" t="s">
        <v>21</v>
      </c>
      <c r="H111" s="84"/>
    </row>
    <row r="112" spans="1:8" x14ac:dyDescent="0.2">
      <c r="A112" s="3"/>
      <c r="D112" s="19" t="s">
        <v>16</v>
      </c>
      <c r="E112" s="28" t="s">
        <v>11</v>
      </c>
      <c r="F112" s="28" t="s">
        <v>12</v>
      </c>
      <c r="G112" s="28" t="s">
        <v>11</v>
      </c>
      <c r="H112" s="28" t="s">
        <v>12</v>
      </c>
    </row>
    <row r="113" spans="1:8" x14ac:dyDescent="0.2">
      <c r="A113" s="3"/>
      <c r="E113" s="20"/>
      <c r="F113" s="21"/>
      <c r="G113" s="24"/>
      <c r="H113" s="25"/>
    </row>
    <row r="114" spans="1:8" x14ac:dyDescent="0.2">
      <c r="A114" s="3"/>
      <c r="B114" t="s">
        <v>14</v>
      </c>
      <c r="D114" s="15">
        <f>B92</f>
        <v>2153062.3229999994</v>
      </c>
      <c r="E114" s="22">
        <f>D114/2</f>
        <v>1076531.1614999997</v>
      </c>
      <c r="F114" s="23">
        <f>D114/2</f>
        <v>1076531.1614999997</v>
      </c>
      <c r="G114" s="26">
        <f>SUM(B86:B91)</f>
        <v>280189.34000000003</v>
      </c>
      <c r="H114" s="27">
        <f>D114-G114</f>
        <v>1872872.9829999993</v>
      </c>
    </row>
    <row r="115" spans="1:8" x14ac:dyDescent="0.2">
      <c r="A115" s="3"/>
      <c r="B115" t="s">
        <v>13</v>
      </c>
      <c r="D115" s="15">
        <f>E92</f>
        <v>382762.97144570004</v>
      </c>
      <c r="E115" s="22"/>
      <c r="F115" s="23">
        <f>D115</f>
        <v>382762.97144570004</v>
      </c>
      <c r="G115" s="26"/>
      <c r="H115" s="27">
        <f>D115</f>
        <v>382762.97144570004</v>
      </c>
    </row>
    <row r="116" spans="1:8" x14ac:dyDescent="0.2">
      <c r="A116" s="3"/>
      <c r="B116" t="s">
        <v>18</v>
      </c>
      <c r="D116" s="15">
        <f>B103</f>
        <v>436812.67000000004</v>
      </c>
      <c r="E116" s="22">
        <f>D116</f>
        <v>436812.67000000004</v>
      </c>
      <c r="F116" s="23"/>
      <c r="G116" s="26">
        <f>D116</f>
        <v>436812.67000000004</v>
      </c>
      <c r="H116" s="25"/>
    </row>
    <row r="117" spans="1:8" x14ac:dyDescent="0.2">
      <c r="A117" s="3"/>
      <c r="B117" t="s">
        <v>15</v>
      </c>
      <c r="D117" s="15">
        <f>E103</f>
        <v>135566.72770019996</v>
      </c>
      <c r="E117" s="22"/>
      <c r="F117" s="23">
        <f>D117</f>
        <v>135566.72770019996</v>
      </c>
      <c r="G117" s="24"/>
      <c r="H117" s="27">
        <f>D117</f>
        <v>135566.72770019996</v>
      </c>
    </row>
    <row r="118" spans="1:8" x14ac:dyDescent="0.2">
      <c r="A118" s="3"/>
      <c r="B118" t="s">
        <v>19</v>
      </c>
      <c r="D118" s="15">
        <f>B106*48</f>
        <v>2342926.56</v>
      </c>
      <c r="E118" s="22">
        <f>D118</f>
        <v>2342926.56</v>
      </c>
      <c r="F118" s="23"/>
      <c r="G118" s="26">
        <f>D118</f>
        <v>2342926.56</v>
      </c>
      <c r="H118" s="27"/>
    </row>
    <row r="119" spans="1:8" x14ac:dyDescent="0.2">
      <c r="A119" s="3"/>
      <c r="D119" s="15"/>
      <c r="E119" s="22"/>
      <c r="F119" s="23"/>
      <c r="G119" s="24"/>
      <c r="H119" s="25"/>
    </row>
    <row r="120" spans="1:8" x14ac:dyDescent="0.2">
      <c r="C120" t="s">
        <v>5</v>
      </c>
      <c r="D120" s="15">
        <f>SUM(D114:D118)</f>
        <v>5451131.2521458995</v>
      </c>
      <c r="E120" s="30">
        <f>SUM(E114:E118)</f>
        <v>3856270.3914999999</v>
      </c>
      <c r="F120" s="31">
        <f>SUM(F114:F118)</f>
        <v>1594860.8606458995</v>
      </c>
      <c r="G120" s="30">
        <f>SUM(G114:G118)</f>
        <v>3059928.5700000003</v>
      </c>
      <c r="H120" s="31">
        <f>SUM(H114:H118)</f>
        <v>2391202.6821458992</v>
      </c>
    </row>
    <row r="121" spans="1:8" x14ac:dyDescent="0.2">
      <c r="D121" s="15"/>
      <c r="E121" s="16"/>
      <c r="F121" s="16"/>
    </row>
    <row r="122" spans="1:8" x14ac:dyDescent="0.2">
      <c r="D122" s="15"/>
      <c r="E122" s="16"/>
      <c r="F122" s="16"/>
    </row>
    <row r="123" spans="1:8" x14ac:dyDescent="0.2">
      <c r="D123" s="14" t="s">
        <v>14</v>
      </c>
      <c r="E123" s="16">
        <f>E114</f>
        <v>1076531.1614999997</v>
      </c>
      <c r="F123" s="16"/>
      <c r="H123" s="1"/>
    </row>
    <row r="124" spans="1:8" x14ac:dyDescent="0.2">
      <c r="D124" s="14" t="s">
        <v>18</v>
      </c>
      <c r="E124" s="16">
        <f>E116</f>
        <v>436812.67000000004</v>
      </c>
      <c r="F124" s="16"/>
    </row>
    <row r="125" spans="1:8" x14ac:dyDescent="0.2">
      <c r="D125" s="14" t="s">
        <v>15</v>
      </c>
      <c r="E125" s="16">
        <f>F117</f>
        <v>135566.72770019996</v>
      </c>
      <c r="F125" s="16" t="s">
        <v>23</v>
      </c>
    </row>
    <row r="126" spans="1:8" x14ac:dyDescent="0.2">
      <c r="D126" s="32"/>
      <c r="F126" s="10" t="s">
        <v>24</v>
      </c>
    </row>
  </sheetData>
  <mergeCells count="4"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tabSelected="1" zoomScaleNormal="100" workbookViewId="0"/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33" customWidth="1"/>
    <col min="5" max="6" width="15.5703125" style="34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6" x14ac:dyDescent="0.2">
      <c r="A1" s="4"/>
      <c r="B1" s="5" t="s">
        <v>2</v>
      </c>
      <c r="C1" s="5" t="s">
        <v>8</v>
      </c>
      <c r="D1" s="6"/>
      <c r="E1" s="8"/>
      <c r="F1" s="8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  <c r="F2" s="9"/>
    </row>
    <row r="3" spans="1:6" x14ac:dyDescent="0.2">
      <c r="A3" s="5"/>
      <c r="B3" s="5"/>
      <c r="C3" s="5"/>
      <c r="D3" s="6"/>
      <c r="E3" s="9"/>
      <c r="F3" s="9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35">
        <v>6.7999999999999996E-3</v>
      </c>
      <c r="E5" s="34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33">
        <v>7.0000000000000001E-3</v>
      </c>
      <c r="E9" s="34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33">
        <v>7.0000000000000001E-3</v>
      </c>
      <c r="E13" s="34">
        <f>+C13*D13</f>
        <v>834.32908999999995</v>
      </c>
      <c r="F13" s="47"/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33">
        <v>6.3E-3</v>
      </c>
      <c r="E15" s="34">
        <f>+C15*D15</f>
        <v>987.18851699999993</v>
      </c>
      <c r="F15" s="47"/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33">
        <v>7.0000000000000001E-3</v>
      </c>
      <c r="E17" s="34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33">
        <v>6.7999999999999996E-3</v>
      </c>
      <c r="E19" s="34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33">
        <v>7.0000000000000001E-3</v>
      </c>
      <c r="E21" s="34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33">
        <v>6.8999999999999999E-3</v>
      </c>
      <c r="E23" s="34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33">
        <v>7.1999999999999998E-3</v>
      </c>
      <c r="E25" s="34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33">
        <v>7.1999999999999998E-3</v>
      </c>
      <c r="E27" s="34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33">
        <v>6.8999999999999999E-3</v>
      </c>
      <c r="E29" s="34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33">
        <v>7.1999999999999998E-3</v>
      </c>
      <c r="E31" s="34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33">
        <v>7.0000000000000001E-3</v>
      </c>
      <c r="E33" s="34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33">
        <v>7.1999999999999998E-3</v>
      </c>
      <c r="E35" s="34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33">
        <v>7.1999999999999998E-3</v>
      </c>
      <c r="E37" s="34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33">
        <v>6.4999999999999997E-3</v>
      </c>
      <c r="E39" s="34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33">
        <v>7.1999999999999998E-3</v>
      </c>
      <c r="E41" s="34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33">
        <v>7.0000000000000001E-3</v>
      </c>
      <c r="E44" s="34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33">
        <v>7.1999999999999998E-3</v>
      </c>
      <c r="E46" s="34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33">
        <v>7.0000000000000001E-3</v>
      </c>
      <c r="E49" s="34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33">
        <v>7.1999999999999998E-3</v>
      </c>
      <c r="E51" s="34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33">
        <v>7.1999999999999998E-3</v>
      </c>
      <c r="E53" s="34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33">
        <v>7.0000000000000001E-3</v>
      </c>
      <c r="E55" s="34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33">
        <v>7.1999999999999998E-3</v>
      </c>
      <c r="E57" s="34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33">
        <v>7.0000000000000001E-3</v>
      </c>
      <c r="E58" s="34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33">
        <v>7.1999999999999998E-3</v>
      </c>
      <c r="E59" s="34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33">
        <v>6.8999999999999999E-3</v>
      </c>
      <c r="E60" s="34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33">
        <v>6.3E-3</v>
      </c>
      <c r="E61" s="34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33">
        <v>6.8999999999999999E-3</v>
      </c>
      <c r="E63" s="34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33">
        <v>6.4000000000000003E-3</v>
      </c>
      <c r="E65" s="34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33">
        <v>6.6E-3</v>
      </c>
      <c r="E69" s="34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33">
        <v>6.4000000000000003E-3</v>
      </c>
      <c r="E70" s="34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33">
        <v>6.6E-3</v>
      </c>
      <c r="E71" s="34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33">
        <v>6.6E-3</v>
      </c>
      <c r="E72" s="34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33">
        <v>6.4000000000000003E-3</v>
      </c>
      <c r="E73" s="34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33">
        <v>6.7999999999999996E-3</v>
      </c>
      <c r="E74" s="34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33">
        <v>6.4999999999999997E-3</v>
      </c>
      <c r="E75" s="34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33">
        <v>6.7999999999999996E-3</v>
      </c>
      <c r="E76" s="34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33">
        <v>7.0000000000000001E-3</v>
      </c>
      <c r="E78" s="34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33">
        <v>6.6E-3</v>
      </c>
      <c r="E80" s="34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33">
        <v>7.0000000000000001E-3</v>
      </c>
      <c r="E81" s="34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33">
        <v>7.0000000000000001E-3</v>
      </c>
      <c r="E82" s="34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33">
        <v>7.3000000000000001E-3</v>
      </c>
      <c r="E83" s="34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33">
        <v>7.0000000000000001E-3</v>
      </c>
      <c r="E84" s="34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33">
        <v>7.6E-3</v>
      </c>
      <c r="E85" s="34">
        <f t="shared" si="2"/>
        <v>14233.834670800001</v>
      </c>
      <c r="F85" s="52">
        <f>SUM(B4:B85)/2</f>
        <v>936436.49149999989</v>
      </c>
      <c r="G85" s="53" t="s">
        <v>25</v>
      </c>
      <c r="H85" s="54"/>
      <c r="I85" s="54"/>
      <c r="J85" s="54"/>
    </row>
    <row r="86" spans="1:10" x14ac:dyDescent="0.2">
      <c r="A86" s="76">
        <v>36739</v>
      </c>
      <c r="B86" s="1">
        <v>45027.46</v>
      </c>
      <c r="C86" s="1">
        <f t="shared" si="3"/>
        <v>1917900.443</v>
      </c>
      <c r="D86" s="33">
        <v>7.6E-3</v>
      </c>
      <c r="E86" s="34">
        <f t="shared" si="2"/>
        <v>14576.043366800001</v>
      </c>
      <c r="F86" s="52">
        <f t="shared" ref="F86:F91" si="4">F85+B86</f>
        <v>981463.95149999985</v>
      </c>
      <c r="G86" s="55">
        <v>7.6E-3</v>
      </c>
      <c r="H86" s="56">
        <f t="shared" ref="H86:H91" si="5">F86*G86</f>
        <v>7459.1260313999992</v>
      </c>
      <c r="I86" s="54"/>
      <c r="J86" s="54"/>
    </row>
    <row r="87" spans="1:10" x14ac:dyDescent="0.2">
      <c r="A87" s="76">
        <v>36770</v>
      </c>
      <c r="B87" s="1">
        <v>42450.18</v>
      </c>
      <c r="C87" s="1">
        <f t="shared" si="3"/>
        <v>1960350.6229999999</v>
      </c>
      <c r="D87" s="33">
        <v>7.4000000000000003E-3</v>
      </c>
      <c r="E87" s="34">
        <f t="shared" si="2"/>
        <v>14506.5946102</v>
      </c>
      <c r="F87" s="52">
        <f t="shared" si="4"/>
        <v>1023914.1314999999</v>
      </c>
      <c r="G87" s="55">
        <v>7.4000000000000003E-3</v>
      </c>
      <c r="H87" s="56">
        <f t="shared" si="5"/>
        <v>7576.9645731000001</v>
      </c>
      <c r="I87" s="54"/>
      <c r="J87" s="54"/>
    </row>
    <row r="88" spans="1:10" x14ac:dyDescent="0.2">
      <c r="A88" s="76">
        <v>36800</v>
      </c>
      <c r="B88" s="1">
        <v>43792.73</v>
      </c>
      <c r="C88" s="1">
        <f t="shared" si="3"/>
        <v>2004143.3529999999</v>
      </c>
      <c r="D88" s="33">
        <v>8.0999999999999996E-3</v>
      </c>
      <c r="E88" s="34">
        <f t="shared" si="2"/>
        <v>16233.561159299998</v>
      </c>
      <c r="F88" s="52">
        <f t="shared" si="4"/>
        <v>1067706.8614999999</v>
      </c>
      <c r="G88" s="55">
        <v>8.0999999999999996E-3</v>
      </c>
      <c r="H88" s="56">
        <f t="shared" si="5"/>
        <v>8648.4255781499978</v>
      </c>
      <c r="I88" s="54"/>
      <c r="J88" s="54"/>
    </row>
    <row r="89" spans="1:10" x14ac:dyDescent="0.2">
      <c r="A89" s="76">
        <v>36831</v>
      </c>
      <c r="B89" s="1">
        <v>48689.7</v>
      </c>
      <c r="C89" s="1">
        <f t="shared" si="3"/>
        <v>2052833.0529999998</v>
      </c>
      <c r="D89" s="33">
        <v>7.7999999999999996E-3</v>
      </c>
      <c r="E89" s="34">
        <f t="shared" si="2"/>
        <v>16012.097813399998</v>
      </c>
      <c r="F89" s="52">
        <f t="shared" si="4"/>
        <v>1116396.5614999998</v>
      </c>
      <c r="G89" s="55">
        <v>7.7999999999999996E-3</v>
      </c>
      <c r="H89" s="56">
        <f t="shared" si="5"/>
        <v>8707.8931796999987</v>
      </c>
      <c r="I89" s="54"/>
      <c r="J89" s="54"/>
    </row>
    <row r="90" spans="1:10" x14ac:dyDescent="0.2">
      <c r="A90" s="76">
        <v>36861</v>
      </c>
      <c r="B90" s="1">
        <v>50241.81</v>
      </c>
      <c r="C90" s="1">
        <f t="shared" si="3"/>
        <v>2103074.8629999999</v>
      </c>
      <c r="D90" s="33">
        <v>8.0999999999999996E-3</v>
      </c>
      <c r="E90" s="34">
        <f t="shared" si="2"/>
        <v>17034.906390299999</v>
      </c>
      <c r="F90" s="52">
        <f t="shared" si="4"/>
        <v>1166638.3714999999</v>
      </c>
      <c r="G90" s="55">
        <v>8.0999999999999996E-3</v>
      </c>
      <c r="H90" s="56">
        <f t="shared" si="5"/>
        <v>9449.770809149999</v>
      </c>
      <c r="I90" s="54"/>
      <c r="J90" s="54"/>
    </row>
    <row r="91" spans="1:10" x14ac:dyDescent="0.2">
      <c r="A91" s="76">
        <v>36892</v>
      </c>
      <c r="B91" s="2">
        <v>49987.46</v>
      </c>
      <c r="C91" s="1">
        <f t="shared" si="3"/>
        <v>2153062.3229999999</v>
      </c>
      <c r="D91" s="33">
        <v>8.0999999999999996E-3</v>
      </c>
      <c r="E91" s="36">
        <f t="shared" si="2"/>
        <v>17439.804816299998</v>
      </c>
      <c r="F91" s="57">
        <f t="shared" si="4"/>
        <v>1216625.8314999999</v>
      </c>
      <c r="G91" s="55">
        <v>8.0999999999999996E-3</v>
      </c>
      <c r="H91" s="58">
        <f t="shared" si="5"/>
        <v>9854.6692351499987</v>
      </c>
      <c r="I91" s="54"/>
      <c r="J91" s="54"/>
    </row>
    <row r="92" spans="1:10" x14ac:dyDescent="0.2">
      <c r="A92" s="3"/>
      <c r="B92" s="1">
        <f>SUM(B4:B91)</f>
        <v>2153062.3229999994</v>
      </c>
      <c r="C92" s="11" t="s">
        <v>6</v>
      </c>
      <c r="E92" s="34">
        <f>SUM(E4:E91)</f>
        <v>382762.97144570004</v>
      </c>
      <c r="F92" s="52"/>
      <c r="G92" s="59"/>
      <c r="H92" s="56">
        <f>SUM(H86:H91)</f>
        <v>51696.849406649984</v>
      </c>
      <c r="I92" s="60" t="s">
        <v>26</v>
      </c>
      <c r="J92" s="54"/>
    </row>
    <row r="93" spans="1:10" x14ac:dyDescent="0.2">
      <c r="A93" s="3"/>
      <c r="F93" s="61"/>
      <c r="G93" s="54"/>
      <c r="H93" s="54"/>
      <c r="I93" s="54"/>
      <c r="J93" s="54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33">
        <v>7.3000000000000001E-3</v>
      </c>
      <c r="E94" s="34">
        <f t="shared" ref="E94:E101" si="6">+C94*D94</f>
        <v>16045.355199899999</v>
      </c>
      <c r="F94" s="52">
        <f>B94</f>
        <v>44931.54</v>
      </c>
      <c r="G94" s="55">
        <v>7.3000000000000001E-3</v>
      </c>
      <c r="H94" s="56">
        <f>F94*G94</f>
        <v>328.00024200000001</v>
      </c>
      <c r="I94" s="54"/>
      <c r="J94" s="54"/>
    </row>
    <row r="95" spans="1:10" x14ac:dyDescent="0.2">
      <c r="A95" s="3">
        <v>36951</v>
      </c>
      <c r="B95" s="1">
        <v>49623.5</v>
      </c>
      <c r="C95" s="1">
        <f t="shared" ref="C95:C101" si="7">+C94+B95</f>
        <v>2247617.3629999999</v>
      </c>
      <c r="D95" s="33">
        <v>8.0999999999999996E-3</v>
      </c>
      <c r="E95" s="34">
        <f t="shared" si="6"/>
        <v>18205.700640299998</v>
      </c>
      <c r="F95" s="52">
        <f t="shared" ref="F95:F102" si="8">F94+B95</f>
        <v>94555.040000000008</v>
      </c>
      <c r="G95" s="55">
        <v>8.0999999999999996E-3</v>
      </c>
      <c r="H95" s="56">
        <f t="shared" ref="H95:H102" si="9">F95*G95</f>
        <v>765.89582400000006</v>
      </c>
      <c r="I95" s="54"/>
      <c r="J95" s="54"/>
    </row>
    <row r="96" spans="1:10" x14ac:dyDescent="0.2">
      <c r="A96" s="3">
        <v>36982</v>
      </c>
      <c r="B96" s="1">
        <v>47715.96</v>
      </c>
      <c r="C96" s="1">
        <f t="shared" si="7"/>
        <v>2295333.3229999999</v>
      </c>
      <c r="D96" s="33">
        <v>7.4000000000000003E-3</v>
      </c>
      <c r="E96" s="34">
        <f t="shared" si="6"/>
        <v>16985.466590200002</v>
      </c>
      <c r="F96" s="52">
        <f t="shared" si="8"/>
        <v>142271</v>
      </c>
      <c r="G96" s="55">
        <v>7.4000000000000003E-3</v>
      </c>
      <c r="H96" s="56">
        <f t="shared" si="9"/>
        <v>1052.8054</v>
      </c>
      <c r="I96" s="54"/>
      <c r="J96" s="54"/>
    </row>
    <row r="97" spans="1:10" x14ac:dyDescent="0.2">
      <c r="A97" s="3">
        <v>37012</v>
      </c>
      <c r="B97" s="1">
        <v>48145.57</v>
      </c>
      <c r="C97" s="1">
        <f t="shared" si="7"/>
        <v>2343478.8929999997</v>
      </c>
      <c r="D97" s="33">
        <v>7.6E-3</v>
      </c>
      <c r="E97" s="34">
        <f t="shared" si="6"/>
        <v>17810.439586799999</v>
      </c>
      <c r="F97" s="52">
        <f t="shared" si="8"/>
        <v>190416.57</v>
      </c>
      <c r="G97" s="55">
        <v>7.6E-3</v>
      </c>
      <c r="H97" s="56">
        <f t="shared" si="9"/>
        <v>1447.1659320000001</v>
      </c>
      <c r="I97" s="54"/>
      <c r="J97" s="54"/>
    </row>
    <row r="98" spans="1:10" x14ac:dyDescent="0.2">
      <c r="A98" s="3">
        <v>37043</v>
      </c>
      <c r="B98" s="1">
        <v>48653.71</v>
      </c>
      <c r="C98" s="1">
        <f t="shared" si="7"/>
        <v>2392132.6029999997</v>
      </c>
      <c r="D98" s="33">
        <v>7.4000000000000003E-3</v>
      </c>
      <c r="E98" s="34">
        <f t="shared" si="6"/>
        <v>17701.781262199998</v>
      </c>
      <c r="F98" s="52">
        <f t="shared" si="8"/>
        <v>239070.28</v>
      </c>
      <c r="G98" s="55">
        <v>7.4000000000000003E-3</v>
      </c>
      <c r="H98" s="56">
        <f t="shared" si="9"/>
        <v>1769.1200720000002</v>
      </c>
      <c r="I98" s="54"/>
      <c r="J98" s="54"/>
    </row>
    <row r="99" spans="1:10" x14ac:dyDescent="0.2">
      <c r="A99" s="3">
        <v>37073</v>
      </c>
      <c r="B99" s="1">
        <v>50013.5</v>
      </c>
      <c r="C99" s="1">
        <f t="shared" si="7"/>
        <v>2442146.1029999997</v>
      </c>
      <c r="D99" s="33">
        <v>6.6E-3</v>
      </c>
      <c r="E99" s="34">
        <f t="shared" si="6"/>
        <v>16118.164279799998</v>
      </c>
      <c r="F99" s="52">
        <f t="shared" si="8"/>
        <v>289083.78000000003</v>
      </c>
      <c r="G99" s="55">
        <v>6.6E-3</v>
      </c>
      <c r="H99" s="56">
        <f t="shared" si="9"/>
        <v>1907.9529480000001</v>
      </c>
      <c r="I99" s="54"/>
      <c r="J99" s="54"/>
    </row>
    <row r="100" spans="1:10" x14ac:dyDescent="0.2">
      <c r="A100" s="3">
        <v>37104</v>
      </c>
      <c r="B100" s="1">
        <v>49723.05</v>
      </c>
      <c r="C100" s="1">
        <f t="shared" si="7"/>
        <v>2491869.1529999995</v>
      </c>
      <c r="D100" s="33">
        <v>6.6E-3</v>
      </c>
      <c r="E100" s="34">
        <f t="shared" si="6"/>
        <v>16446.336409799995</v>
      </c>
      <c r="F100" s="52">
        <f t="shared" si="8"/>
        <v>338806.83</v>
      </c>
      <c r="G100" s="55">
        <v>6.6E-3</v>
      </c>
      <c r="H100" s="56">
        <f t="shared" si="9"/>
        <v>2236.125078</v>
      </c>
      <c r="I100" s="54"/>
      <c r="J100" s="54"/>
    </row>
    <row r="101" spans="1:10" x14ac:dyDescent="0.2">
      <c r="A101" s="3">
        <v>37135</v>
      </c>
      <c r="B101" s="18">
        <v>47737.68</v>
      </c>
      <c r="C101" s="1">
        <f t="shared" si="7"/>
        <v>2539606.8329999996</v>
      </c>
      <c r="D101" s="33">
        <v>6.4000000000000003E-3</v>
      </c>
      <c r="E101" s="37">
        <f t="shared" si="6"/>
        <v>16253.483731199998</v>
      </c>
      <c r="F101" s="57">
        <f t="shared" si="8"/>
        <v>386544.51</v>
      </c>
      <c r="G101" s="55">
        <v>6.4000000000000003E-3</v>
      </c>
      <c r="H101" s="56">
        <f t="shared" si="9"/>
        <v>2473.8848640000001</v>
      </c>
      <c r="I101" s="54"/>
      <c r="J101" s="54"/>
    </row>
    <row r="102" spans="1:10" x14ac:dyDescent="0.2">
      <c r="A102" s="3">
        <v>37165</v>
      </c>
      <c r="B102" s="2">
        <v>50268.160000000003</v>
      </c>
      <c r="C102" s="1"/>
      <c r="E102" s="36"/>
      <c r="F102" s="57">
        <f t="shared" si="8"/>
        <v>436812.67000000004</v>
      </c>
      <c r="G102" s="55">
        <v>5.7999999999999996E-3</v>
      </c>
      <c r="H102" s="58">
        <f t="shared" si="9"/>
        <v>2533.5134860000003</v>
      </c>
      <c r="I102" s="54"/>
      <c r="J102" s="54"/>
    </row>
    <row r="103" spans="1:10" x14ac:dyDescent="0.2">
      <c r="A103" s="3"/>
      <c r="B103" s="1">
        <f>SUM(B94:B102)</f>
        <v>436812.67000000004</v>
      </c>
      <c r="E103" s="34">
        <f>SUM(E94:E101)</f>
        <v>135566.72770019996</v>
      </c>
      <c r="F103" s="61"/>
      <c r="G103" s="54"/>
      <c r="H103" s="56">
        <f>SUM(H94:H102)</f>
        <v>14514.463845999999</v>
      </c>
      <c r="I103" s="60" t="s">
        <v>27</v>
      </c>
      <c r="J103" s="54"/>
    </row>
    <row r="104" spans="1:10" x14ac:dyDescent="0.2">
      <c r="A104" s="3"/>
    </row>
    <row r="105" spans="1:10" x14ac:dyDescent="0.2">
      <c r="A105" s="3"/>
      <c r="B105" s="1">
        <f>SUM(B94:B102)+SUM(B89:B91)</f>
        <v>585731.64</v>
      </c>
      <c r="E105" s="34">
        <f>+E103+E92</f>
        <v>518329.69914589997</v>
      </c>
    </row>
    <row r="106" spans="1:10" x14ac:dyDescent="0.2">
      <c r="A106" s="3" t="s">
        <v>20</v>
      </c>
      <c r="B106" s="1">
        <f>B105/12</f>
        <v>48810.97</v>
      </c>
    </row>
    <row r="107" spans="1:10" x14ac:dyDescent="0.2">
      <c r="A107" s="3"/>
      <c r="B107" s="1"/>
    </row>
    <row r="108" spans="1:10" x14ac:dyDescent="0.2">
      <c r="A108" s="3"/>
      <c r="B108" s="1"/>
    </row>
    <row r="109" spans="1:10" x14ac:dyDescent="0.2">
      <c r="A109" s="3"/>
      <c r="B109" s="29" t="s">
        <v>22</v>
      </c>
    </row>
    <row r="110" spans="1:10" x14ac:dyDescent="0.2">
      <c r="A110" s="3"/>
      <c r="E110" s="86" t="s">
        <v>17</v>
      </c>
      <c r="F110" s="87"/>
      <c r="G110" s="79" t="s">
        <v>10</v>
      </c>
      <c r="H110" s="80"/>
      <c r="I110" s="85"/>
      <c r="J110" s="85"/>
    </row>
    <row r="111" spans="1:10" x14ac:dyDescent="0.2">
      <c r="A111" s="3"/>
      <c r="E111" s="88" t="s">
        <v>21</v>
      </c>
      <c r="F111" s="89"/>
      <c r="G111" s="83" t="s">
        <v>21</v>
      </c>
      <c r="H111" s="84"/>
      <c r="I111" s="85"/>
      <c r="J111" s="85"/>
    </row>
    <row r="112" spans="1:10" x14ac:dyDescent="0.2">
      <c r="A112" s="3"/>
      <c r="D112" s="38" t="s">
        <v>16</v>
      </c>
      <c r="E112" s="39" t="s">
        <v>11</v>
      </c>
      <c r="F112" s="39" t="s">
        <v>12</v>
      </c>
      <c r="G112" s="39" t="s">
        <v>11</v>
      </c>
      <c r="H112" s="39" t="s">
        <v>12</v>
      </c>
      <c r="I112" s="49"/>
      <c r="J112" s="49"/>
    </row>
    <row r="113" spans="1:10" x14ac:dyDescent="0.2">
      <c r="A113" s="3"/>
      <c r="D113" s="35"/>
      <c r="E113" s="40"/>
      <c r="F113" s="41"/>
      <c r="G113" s="50"/>
      <c r="H113" s="51"/>
      <c r="I113" s="48"/>
      <c r="J113" s="48"/>
    </row>
    <row r="114" spans="1:10" x14ac:dyDescent="0.2">
      <c r="A114" s="3"/>
      <c r="B114" t="s">
        <v>14</v>
      </c>
      <c r="D114" s="42">
        <f>B92</f>
        <v>2153062.3229999994</v>
      </c>
      <c r="E114" s="43">
        <f>D114/2</f>
        <v>1076531.1614999997</v>
      </c>
      <c r="F114" s="44">
        <f>D114/2</f>
        <v>1076531.1614999997</v>
      </c>
      <c r="G114" s="26">
        <f>SUM(B86:B91)</f>
        <v>280189.34000000003</v>
      </c>
      <c r="H114" s="27">
        <f>D114-G114</f>
        <v>1872872.9829999993</v>
      </c>
      <c r="I114" s="18"/>
      <c r="J114" s="48"/>
    </row>
    <row r="115" spans="1:10" x14ac:dyDescent="0.2">
      <c r="A115" s="3"/>
      <c r="B115" t="s">
        <v>13</v>
      </c>
      <c r="D115" s="42">
        <f>E92</f>
        <v>382762.97144570004</v>
      </c>
      <c r="E115" s="43"/>
      <c r="F115" s="44">
        <f>D115</f>
        <v>382762.97144570004</v>
      </c>
      <c r="G115" s="26"/>
      <c r="H115" s="27">
        <f>D115</f>
        <v>382762.97144570004</v>
      </c>
      <c r="I115" s="18"/>
      <c r="J115" s="48"/>
    </row>
    <row r="116" spans="1:10" x14ac:dyDescent="0.2">
      <c r="A116" s="3"/>
      <c r="B116" t="s">
        <v>18</v>
      </c>
      <c r="D116" s="42">
        <f>B103</f>
        <v>436812.67000000004</v>
      </c>
      <c r="E116" s="43">
        <f>D116</f>
        <v>436812.67000000004</v>
      </c>
      <c r="F116" s="44"/>
      <c r="G116" s="26">
        <f>D116</f>
        <v>436812.67000000004</v>
      </c>
      <c r="H116" s="25"/>
    </row>
    <row r="117" spans="1:10" x14ac:dyDescent="0.2">
      <c r="A117" s="3"/>
      <c r="B117" t="s">
        <v>15</v>
      </c>
      <c r="D117" s="42">
        <f>H103</f>
        <v>14514.463845999999</v>
      </c>
      <c r="E117" s="43"/>
      <c r="F117" s="44">
        <f>H103</f>
        <v>14514.463845999999</v>
      </c>
      <c r="G117" s="24"/>
      <c r="H117" s="27">
        <f>H103</f>
        <v>14514.463845999999</v>
      </c>
    </row>
    <row r="118" spans="1:10" x14ac:dyDescent="0.2">
      <c r="A118" s="3"/>
      <c r="D118" s="42"/>
      <c r="E118" s="43"/>
      <c r="F118" s="44"/>
      <c r="G118" s="24"/>
      <c r="H118" s="25"/>
    </row>
    <row r="119" spans="1:10" x14ac:dyDescent="0.2">
      <c r="C119" t="s">
        <v>5</v>
      </c>
      <c r="D119" s="42">
        <f>SUM(D114:D117)</f>
        <v>2987152.4282916994</v>
      </c>
      <c r="E119" s="45">
        <f>SUM(E114:E117)</f>
        <v>1513343.8314999999</v>
      </c>
      <c r="F119" s="46">
        <f>SUM(F114:F117)</f>
        <v>1473808.5967916995</v>
      </c>
      <c r="G119" s="45">
        <f>SUM(G114:G117)</f>
        <v>717002.01</v>
      </c>
      <c r="H119" s="46">
        <f>SUM(H114:H117)</f>
        <v>2270150.4182916991</v>
      </c>
    </row>
    <row r="120" spans="1:10" x14ac:dyDescent="0.2">
      <c r="D120" s="42"/>
      <c r="E120" s="47"/>
      <c r="F120" s="47"/>
    </row>
    <row r="121" spans="1:10" x14ac:dyDescent="0.2">
      <c r="D121" s="42"/>
      <c r="E121" s="47"/>
      <c r="F121" s="47"/>
    </row>
    <row r="122" spans="1:10" x14ac:dyDescent="0.2">
      <c r="D122" s="42"/>
      <c r="E122" s="47"/>
      <c r="F122" s="47"/>
    </row>
    <row r="123" spans="1:10" x14ac:dyDescent="0.2">
      <c r="B123" s="54"/>
      <c r="C123" s="54"/>
      <c r="D123" s="62" t="s">
        <v>16</v>
      </c>
      <c r="E123" s="63" t="s">
        <v>11</v>
      </c>
      <c r="F123" s="63" t="s">
        <v>12</v>
      </c>
      <c r="G123" s="54"/>
    </row>
    <row r="124" spans="1:10" x14ac:dyDescent="0.2">
      <c r="B124" s="54" t="s">
        <v>29</v>
      </c>
      <c r="C124" s="54"/>
      <c r="D124" s="64">
        <f>C85</f>
        <v>1872872.983</v>
      </c>
      <c r="E124" s="65">
        <f>D124/2</f>
        <v>936436.4915</v>
      </c>
      <c r="F124" s="66">
        <f>D124/2</f>
        <v>936436.4915</v>
      </c>
      <c r="G124" s="54"/>
      <c r="H124" s="1"/>
    </row>
    <row r="125" spans="1:10" x14ac:dyDescent="0.2">
      <c r="B125" s="54" t="s">
        <v>28</v>
      </c>
      <c r="C125" s="54"/>
      <c r="D125" s="64">
        <f>SUM(E5:E85)</f>
        <v>286959.9632894001</v>
      </c>
      <c r="E125" s="65"/>
      <c r="F125" s="66">
        <f>D125</f>
        <v>286959.9632894001</v>
      </c>
      <c r="G125" s="54"/>
      <c r="H125" s="1"/>
    </row>
    <row r="126" spans="1:10" x14ac:dyDescent="0.2">
      <c r="B126" s="54" t="s">
        <v>30</v>
      </c>
      <c r="C126" s="54"/>
      <c r="D126" s="64">
        <f>SUM(B86:B91)</f>
        <v>280189.34000000003</v>
      </c>
      <c r="E126" s="65">
        <f>D126</f>
        <v>280189.34000000003</v>
      </c>
      <c r="F126" s="66"/>
      <c r="G126" s="54"/>
    </row>
    <row r="127" spans="1:10" x14ac:dyDescent="0.2">
      <c r="B127" s="54" t="s">
        <v>31</v>
      </c>
      <c r="C127" s="54"/>
      <c r="D127" s="64">
        <f>SUM(E86:E91)</f>
        <v>95803.008156299999</v>
      </c>
      <c r="E127" s="65">
        <f>H92</f>
        <v>51696.849406649984</v>
      </c>
      <c r="F127" s="67">
        <f>D127-E127</f>
        <v>44106.158749650014</v>
      </c>
      <c r="G127" s="56"/>
    </row>
    <row r="128" spans="1:10" x14ac:dyDescent="0.2">
      <c r="B128" s="54" t="s">
        <v>18</v>
      </c>
      <c r="C128" s="54"/>
      <c r="D128" s="68">
        <f>SUM(B94:B102)</f>
        <v>436812.67000000004</v>
      </c>
      <c r="E128" s="65">
        <f>D128</f>
        <v>436812.67000000004</v>
      </c>
      <c r="F128" s="69"/>
      <c r="G128" s="54"/>
    </row>
    <row r="129" spans="2:7" x14ac:dyDescent="0.2">
      <c r="B129" s="54" t="s">
        <v>32</v>
      </c>
      <c r="C129" s="54"/>
      <c r="D129" s="70">
        <f>H103</f>
        <v>14514.463845999999</v>
      </c>
      <c r="E129" s="65">
        <f>D129</f>
        <v>14514.463845999999</v>
      </c>
      <c r="F129" s="71"/>
      <c r="G129" s="54"/>
    </row>
    <row r="130" spans="2:7" x14ac:dyDescent="0.2">
      <c r="B130" s="54"/>
      <c r="C130" s="54"/>
      <c r="D130" s="55"/>
      <c r="E130" s="72"/>
      <c r="F130" s="66"/>
      <c r="G130" s="54"/>
    </row>
    <row r="131" spans="2:7" x14ac:dyDescent="0.2">
      <c r="B131" s="54"/>
      <c r="C131" s="54" t="s">
        <v>5</v>
      </c>
      <c r="D131" s="70">
        <f>SUM(D124:D129)</f>
        <v>2987152.4282916998</v>
      </c>
      <c r="E131" s="73">
        <f>SUM(E124:E129)</f>
        <v>1719649.81475265</v>
      </c>
      <c r="F131" s="74">
        <f>SUM(F124:F129)</f>
        <v>1267502.6135390501</v>
      </c>
      <c r="G131" s="54"/>
    </row>
    <row r="132" spans="2:7" x14ac:dyDescent="0.2">
      <c r="B132" s="54"/>
      <c r="C132" s="54"/>
      <c r="D132" s="75"/>
      <c r="E132" s="61"/>
      <c r="F132" s="61"/>
      <c r="G132" s="54"/>
    </row>
    <row r="133" spans="2:7" x14ac:dyDescent="0.2">
      <c r="B133" s="54" t="s">
        <v>33</v>
      </c>
      <c r="C133" s="54"/>
      <c r="D133" s="55"/>
      <c r="E133" s="61"/>
      <c r="F133" s="61"/>
      <c r="G133" s="54"/>
    </row>
    <row r="134" spans="2:7" x14ac:dyDescent="0.2">
      <c r="B134" s="54" t="s">
        <v>35</v>
      </c>
      <c r="C134" s="54"/>
      <c r="D134" s="55"/>
      <c r="E134" s="61"/>
      <c r="F134" s="61"/>
      <c r="G134" s="54"/>
    </row>
    <row r="135" spans="2:7" x14ac:dyDescent="0.2">
      <c r="B135" s="54" t="s">
        <v>34</v>
      </c>
      <c r="C135" s="54"/>
      <c r="D135" s="55"/>
      <c r="E135" s="61"/>
      <c r="F135" s="61"/>
      <c r="G135" s="54"/>
    </row>
    <row r="136" spans="2:7" x14ac:dyDescent="0.2">
      <c r="B136" s="54" t="s">
        <v>36</v>
      </c>
      <c r="C136" s="54"/>
      <c r="D136" s="55"/>
      <c r="E136" s="61"/>
      <c r="F136" s="61"/>
      <c r="G136" s="54"/>
    </row>
    <row r="137" spans="2:7" x14ac:dyDescent="0.2">
      <c r="B137" s="54" t="s">
        <v>37</v>
      </c>
      <c r="C137" s="54"/>
      <c r="D137" s="55"/>
      <c r="E137" s="61"/>
      <c r="F137" s="61"/>
      <c r="G137" s="54"/>
    </row>
    <row r="138" spans="2:7" x14ac:dyDescent="0.2">
      <c r="B138" s="54" t="s">
        <v>38</v>
      </c>
      <c r="C138" s="54"/>
      <c r="D138" s="55"/>
      <c r="E138" s="61"/>
      <c r="F138" s="61"/>
      <c r="G138" s="54"/>
    </row>
    <row r="139" spans="2:7" x14ac:dyDescent="0.2">
      <c r="B139" s="54" t="s">
        <v>39</v>
      </c>
      <c r="C139" s="54"/>
      <c r="D139" s="55"/>
      <c r="E139" s="61"/>
      <c r="F139" s="61"/>
      <c r="G139" s="54"/>
    </row>
    <row r="140" spans="2:7" x14ac:dyDescent="0.2">
      <c r="B140" s="54" t="s">
        <v>40</v>
      </c>
      <c r="C140" s="54"/>
      <c r="D140" s="55"/>
      <c r="E140" s="61"/>
      <c r="F140" s="61"/>
      <c r="G140" s="54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2001-11-06T23:55:44Z</cp:lastPrinted>
  <dcterms:created xsi:type="dcterms:W3CDTF">2001-11-05T23:33:12Z</dcterms:created>
  <dcterms:modified xsi:type="dcterms:W3CDTF">2023-09-17T14:19:35Z</dcterms:modified>
</cp:coreProperties>
</file>