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BA5674-FAB5-41E7-8737-2F5E567BB379}" xr6:coauthVersionLast="47" xr6:coauthVersionMax="47" xr10:uidLastSave="{00000000-0000-0000-0000-000000000000}"/>
  <bookViews>
    <workbookView xWindow="-120" yWindow="-120" windowWidth="38640" windowHeight="15720"/>
  </bookViews>
  <sheets>
    <sheet name="Rev Assump 2002 w Stretch" sheetId="25052" r:id="rId1"/>
    <sheet name="Sheet3" sheetId="117" r:id="rId2"/>
  </sheets>
  <definedNames>
    <definedName name="_xlnm.Print_Area" localSheetId="0">'Rev Assump 2002 w Stretch'!$A$1:$M$177</definedName>
    <definedName name="_xlnm.Print_Titles" localSheetId="0">'Rev Assump 2002 w Stretch'!$1:$2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5052" l="1"/>
  <c r="F18" i="25052"/>
  <c r="H18" i="25052"/>
  <c r="J18" i="25052"/>
  <c r="C27" i="25052"/>
  <c r="D53" i="25052"/>
  <c r="F53" i="25052"/>
  <c r="H53" i="25052"/>
  <c r="K83" i="25052"/>
  <c r="K88" i="25052"/>
  <c r="K90" i="25052"/>
  <c r="K91" i="25052"/>
  <c r="K92" i="25052"/>
  <c r="K93" i="25052"/>
  <c r="O93" i="25052"/>
  <c r="K101" i="25052"/>
  <c r="O101" i="25052"/>
  <c r="O105" i="25052"/>
  <c r="O109" i="25052"/>
  <c r="O112" i="25052"/>
  <c r="O125" i="25052"/>
  <c r="O127" i="25052"/>
</calcChain>
</file>

<file path=xl/comments1.xml><?xml version="1.0" encoding="utf-8"?>
<comments xmlns="http://schemas.openxmlformats.org/spreadsheetml/2006/main">
  <authors>
    <author>jmoore3</author>
  </authors>
  <commentList>
    <comment ref="F5" authorId="0" shapeId="0">
      <text>
        <r>
          <rPr>
            <b/>
            <sz val="8"/>
            <color indexed="81"/>
            <rFont val="Tahoma"/>
          </rPr>
          <t xml:space="preserve">jmoore3:
</t>
        </r>
        <r>
          <rPr>
            <sz val="8"/>
            <color indexed="81"/>
            <rFont val="Tahoma"/>
            <family val="2"/>
          </rPr>
          <t>Reduced Strip by .16 to get to $31.2 Mil fuel revenues</t>
        </r>
      </text>
    </comment>
  </commentList>
</comments>
</file>

<file path=xl/sharedStrings.xml><?xml version="1.0" encoding="utf-8"?>
<sst xmlns="http://schemas.openxmlformats.org/spreadsheetml/2006/main" count="221" uniqueCount="167">
  <si>
    <t>Gas Index Prices:</t>
  </si>
  <si>
    <t xml:space="preserve">  Plan*</t>
  </si>
  <si>
    <t xml:space="preserve"> CE  </t>
  </si>
  <si>
    <t>Plan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</si>
  <si>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</si>
  <si>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</si>
  <si>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</si>
  <si>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</si>
  <si>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</si>
  <si>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</si>
  <si>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</si>
  <si>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</si>
  <si>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</si>
  <si>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</si>
  <si>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 </t>
  </si>
  <si>
    <t>November</t>
  </si>
  <si>
    <t>December</t>
  </si>
  <si>
    <t xml:space="preserve">Average </t>
  </si>
  <si>
    <t>Index to Index Contracts Assumed at Hedge Price:</t>
  </si>
  <si>
    <t>San Juan to West of Thoreau</t>
  </si>
  <si>
    <t>Shipper</t>
  </si>
  <si>
    <t>Volume</t>
  </si>
  <si>
    <t>Dynegy</t>
  </si>
  <si>
    <t xml:space="preserve"> 11/01/02  </t>
  </si>
  <si>
    <t xml:space="preserve">  </t>
  </si>
  <si>
    <t>Reliant</t>
  </si>
  <si>
    <t xml:space="preserve">   1/01/02</t>
  </si>
  <si>
    <t>Un-subscribed Contracts: (Assumed at following rates)</t>
  </si>
  <si>
    <t>East of Thoreau to East of Thoreau: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</si>
  <si>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</si>
  <si>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</si>
  <si>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</si>
  <si>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</si>
  <si>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</si>
  <si>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</si>
  <si>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</si>
  <si>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</si>
  <si>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</si>
  <si>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</si>
  <si>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</si>
  <si>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</si>
  <si>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</si>
  <si>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</si>
  <si>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</si>
  <si>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</si>
  <si>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>East of Thoreau to West of Thoreau: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</si>
  <si>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</si>
  <si>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</si>
  <si>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</si>
  <si>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</si>
  <si>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</si>
  <si>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</si>
  <si>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</si>
  <si>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</si>
  <si>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Thoreau to West of Thoreau:</t>
  </si>
  <si>
    <t>North Star Steel</t>
  </si>
  <si>
    <t xml:space="preserve">  5/31/02</t>
  </si>
  <si>
    <t>S. Ignacio to Blanco:</t>
  </si>
  <si>
    <t>E of Thoreau to E of Thoreau</t>
  </si>
  <si>
    <t>San Juan to East</t>
  </si>
  <si>
    <t>Ignacio to El Paso Blanco</t>
  </si>
  <si>
    <t>Ignacio to Blanco Hub</t>
  </si>
  <si>
    <t xml:space="preserve">IT 2001 Plan:  </t>
  </si>
  <si>
    <t>$1.4 mil</t>
  </si>
  <si>
    <t>IT 2001 Current Estimate:</t>
  </si>
  <si>
    <t>$5.7 mil</t>
  </si>
  <si>
    <t>Red Rock Expansion:</t>
  </si>
  <si>
    <t>Assumed 40,000/day in June not sold.</t>
  </si>
  <si>
    <t xml:space="preserve">Avg. Throughput </t>
  </si>
  <si>
    <t>No estimated volumes/revenues for the following:</t>
  </si>
  <si>
    <t>1)</t>
  </si>
  <si>
    <t>USGT flow West</t>
  </si>
  <si>
    <t>2)</t>
  </si>
  <si>
    <t>West IT from PG&amp;E to Needles, Mojave, etc.</t>
  </si>
  <si>
    <t>3)</t>
  </si>
  <si>
    <t>PNR</t>
  </si>
  <si>
    <t>4)</t>
  </si>
  <si>
    <t>No LFT/Daily Firms</t>
  </si>
  <si>
    <t>Calculation For Fuel Used:</t>
  </si>
  <si>
    <t>East =  East fuel retained x 110% (i.e. usage is higher than retained)</t>
  </si>
  <si>
    <t>West = West deliveries x .018 (January - May); West deliveries x .022 (June - December)</t>
  </si>
  <si>
    <t>UAF @  (.06%) - Same as 2001 Plan</t>
  </si>
  <si>
    <t>Did not assume other Projects for 2002 besides Red Rock Expansion.  ???</t>
  </si>
  <si>
    <t>TransPecos Project</t>
  </si>
  <si>
    <t>Southern Trails Project</t>
  </si>
  <si>
    <t>Big Sandy</t>
  </si>
  <si>
    <t>Other Exposures:</t>
  </si>
  <si>
    <t>CR #24198</t>
  </si>
  <si>
    <t>Sid</t>
  </si>
  <si>
    <t>Sid has the right to suspend the transport service for 3 calendar months during any contract year</t>
  </si>
  <si>
    <t>(contract year runs June - May)</t>
  </si>
  <si>
    <t>Exposure included in the re-subscriptions on Page 1</t>
  </si>
  <si>
    <t>CR #25071</t>
  </si>
  <si>
    <t>BP</t>
  </si>
  <si>
    <t>With 60 days notice, BP may reduce MAXDTQ by 10,000/d (6,500/d from Ignacio, 3,500/d from</t>
  </si>
  <si>
    <t>Blanco)</t>
  </si>
  <si>
    <t>Exposure - $638,750 for full year (365 days x 10,000 x .175)</t>
  </si>
  <si>
    <t>CR #26490</t>
  </si>
  <si>
    <t>Agave may reduce MAXDTQ by 15,000/d with 180 days notice (Option #1)</t>
  </si>
  <si>
    <t>Agave may reduce MAXDTQ by 15,000/d with 180 days notice, not earlier than</t>
  </si>
  <si>
    <t>1 year following exercising Option #1 (Option #2)</t>
  </si>
  <si>
    <t>Exposure - $688,500 for Mar - Dec (306 days x 15,000 x .15)</t>
  </si>
  <si>
    <t>Assumed notification on Sept 1 (6 months from Sept 1 begins March 1, 2002)</t>
  </si>
  <si>
    <t>Sept</t>
  </si>
  <si>
    <t>Unsubscribed</t>
  </si>
  <si>
    <t>N/A</t>
  </si>
  <si>
    <t>TW COMMERCIAL 2002 MARGIN PLAN</t>
  </si>
  <si>
    <t>Dec</t>
  </si>
  <si>
    <t xml:space="preserve">Assumed (rest of Red Rock up to 120,000) </t>
  </si>
  <si>
    <t xml:space="preserve"> A lesser amount of over-retained fuel sales will be assumed for June - December due to Red Rock Expansion. </t>
  </si>
  <si>
    <t>#</t>
  </si>
  <si>
    <t xml:space="preserve">Contract </t>
  </si>
  <si>
    <t>Start</t>
  </si>
  <si>
    <t>End</t>
  </si>
  <si>
    <t>Date</t>
  </si>
  <si>
    <t>Per Day</t>
  </si>
  <si>
    <t>Avg. Load Factor</t>
  </si>
  <si>
    <t>Day</t>
  </si>
  <si>
    <t xml:space="preserve">Additional over-retained fuel sales for January - May was assumed at the monthly index price. </t>
  </si>
  <si>
    <t>Mavrix</t>
  </si>
  <si>
    <t>Fuel Hedge</t>
  </si>
  <si>
    <t>Misc System enhancements</t>
  </si>
  <si>
    <t>Revenue Management-Phase III</t>
  </si>
  <si>
    <t>Estimated West Flow (MmBTU/Day)</t>
  </si>
  <si>
    <t>Assumed IT(Average MmBTU/Day &amp; Rate)</t>
  </si>
  <si>
    <t>Vol.</t>
  </si>
  <si>
    <t>Rate</t>
  </si>
  <si>
    <t>OUTAGES</t>
  </si>
  <si>
    <t>CAPITAL</t>
  </si>
  <si>
    <t xml:space="preserve">  Plan</t>
  </si>
  <si>
    <t>Ignacio to Blanco</t>
  </si>
  <si>
    <t>Sempra</t>
  </si>
  <si>
    <t xml:space="preserve">   1/1/01</t>
  </si>
  <si>
    <t xml:space="preserve"> 10/31/02</t>
  </si>
  <si>
    <t xml:space="preserve"> 12/31/01</t>
  </si>
  <si>
    <t>$80 Million</t>
  </si>
  <si>
    <t xml:space="preserve"> 3CE  </t>
  </si>
  <si>
    <t>Discretionary Pool (July - Dec)</t>
  </si>
  <si>
    <t>No outages other than the Red Rock Expansion and Sta. 4 overhaul are assumed.</t>
  </si>
  <si>
    <t>$135.5 Million</t>
  </si>
  <si>
    <t xml:space="preserve">   Rate</t>
  </si>
  <si>
    <t xml:space="preserve">IT 2002 Plan (Including Capital Revenues):  </t>
  </si>
  <si>
    <t>Mavrix:</t>
  </si>
  <si>
    <t>EOT to WOT</t>
  </si>
  <si>
    <t>4/1/02-10/31/02</t>
  </si>
  <si>
    <t>1/1/02-10/31/02</t>
  </si>
  <si>
    <t>11/1/02-12/31/02</t>
  </si>
  <si>
    <t>$2.4 mil</t>
  </si>
  <si>
    <t>Average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</si>
  <si>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</si>
  <si>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Non-Contracted</t>
  </si>
  <si>
    <t>Stretch</t>
  </si>
  <si>
    <t>Nov-Mar</t>
  </si>
  <si>
    <r>
      <t xml:space="preserve">Revenues: (Included in EOT to EOT </t>
    </r>
    <r>
      <rPr>
        <b/>
        <u/>
        <sz val="12"/>
        <rFont val="Arial"/>
        <family val="2"/>
      </rPr>
      <t xml:space="preserve">STRETCH </t>
    </r>
    <r>
      <rPr>
        <u/>
        <sz val="12"/>
        <rFont val="Arial"/>
        <family val="2"/>
      </rPr>
      <t>IT)</t>
    </r>
  </si>
  <si>
    <t>Amt. Above Max</t>
  </si>
  <si>
    <t>Non-</t>
  </si>
  <si>
    <t>Contracted</t>
  </si>
  <si>
    <t>Non-contracted</t>
  </si>
  <si>
    <t>S:\Marketing\TWFIN\MKT_ANLY\TW\TWFIN\2002\Margin Plan\Assumptions in excel.xls</t>
  </si>
  <si>
    <t>Apr - Oct;    .005 Nov - Mar</t>
  </si>
  <si>
    <t>Blanco to Thoreau</t>
  </si>
  <si>
    <t>Assumed we get full SoCal rate in 2002.</t>
  </si>
  <si>
    <t>SoCal Rate Dispute:</t>
  </si>
  <si>
    <t>*TW weighted system average (Permian, Permian &amp; San Juan) based on Cal '02 strip on 9/20/01.</t>
  </si>
  <si>
    <t xml:space="preserve">  Plan**</t>
  </si>
  <si>
    <t>**Reduced TW weighted system average (Permian, Permian &amp; San Juan) based on Cal '02 strip on 9/20/01 by $.16 to get to $31.2 Mil fuel revenue</t>
  </si>
  <si>
    <t>Reduced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</si>
</sst>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5" formatCode="&quot;$&quot;#,##0"/>
    <numFmt numFmtId="166" formatCode="&quot;$&quot;#,##0.000_);[Red]\(&quot;$&quot;#,##0.000\)"/>
    <numFmt numFmtId="169" formatCode="&quot;$&quot;#,##0.0000_);[Red]\(&quot;$&quot;#,##0.0000\)"/>
  </numFmts>
  <fonts count="1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b/>
      <u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" fontId="3" fillId="0" borderId="0" xfId="0" applyNumberFormat="1" applyFont="1"/>
    <xf numFmtId="8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right"/>
    </xf>
    <xf numFmtId="6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8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" fontId="2" fillId="0" borderId="0" xfId="0" applyNumberFormat="1" applyFont="1"/>
    <xf numFmtId="8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left"/>
    </xf>
    <xf numFmtId="6" fontId="3" fillId="0" borderId="0" xfId="0" applyNumberFormat="1" applyFont="1" applyAlignment="1"/>
    <xf numFmtId="165" fontId="3" fillId="0" borderId="0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quotePrefix="1" applyFont="1" applyAlignment="1">
      <alignment horizontal="center"/>
    </xf>
    <xf numFmtId="14" fontId="0" fillId="0" borderId="0" xfId="0" applyNumberFormat="1"/>
    <xf numFmtId="0" fontId="9" fillId="0" borderId="0" xfId="0" applyFont="1"/>
    <xf numFmtId="8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3" fillId="0" borderId="1" xfId="0" applyNumberFormat="1" applyFont="1" applyBorder="1" applyAlignment="1">
      <alignment horizontal="left"/>
    </xf>
    <xf numFmtId="39" fontId="3" fillId="0" borderId="0" xfId="0" applyNumberFormat="1" applyFont="1" applyAlignment="1">
      <alignment horizontal="center"/>
    </xf>
    <xf numFmtId="39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/>
    <xf numFmtId="0" fontId="2" fillId="0" borderId="0" xfId="0" applyFont="1" applyAlignment="1">
      <alignment horizontal="left"/>
    </xf>
    <xf numFmtId="8" fontId="3" fillId="0" borderId="2" xfId="0" applyNumberFormat="1" applyFont="1" applyBorder="1"/>
    <xf numFmtId="0" fontId="3" fillId="0" borderId="3" xfId="0" applyFont="1" applyBorder="1"/>
    <xf numFmtId="166" fontId="3" fillId="0" borderId="3" xfId="0" applyNumberFormat="1" applyFont="1" applyBorder="1"/>
    <xf numFmtId="8" fontId="3" fillId="0" borderId="4" xfId="0" applyNumberFormat="1" applyFont="1" applyBorder="1"/>
    <xf numFmtId="166" fontId="3" fillId="0" borderId="5" xfId="0" applyNumberFormat="1" applyFont="1" applyBorder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center"/>
    </xf>
    <xf numFmtId="8" fontId="11" fillId="0" borderId="0" xfId="0" applyNumberFormat="1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65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2" fontId="11" fillId="0" borderId="0" xfId="0" applyNumberFormat="1" applyFont="1"/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11" fillId="0" borderId="1" xfId="0" applyNumberFormat="1" applyFont="1" applyBorder="1"/>
    <xf numFmtId="8" fontId="10" fillId="0" borderId="0" xfId="0" applyNumberFormat="1" applyFont="1" applyAlignment="1">
      <alignment horizontal="right"/>
    </xf>
    <xf numFmtId="1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9"/>
  <sheetViews>
    <sheetView tabSelected="1" zoomScale="75" zoomScaleNormal="100" workbookViewId="0"/>
  </sheetViews>
  <sheetFormatPr defaultRowHeight="12.75" x14ac:dyDescent="0.2"/>
  <cols>
    <col min="1" max="1" width="13.85546875" customWidth="1"/>
    <col min="3" max="3" width="12.85546875" customWidth="1"/>
    <col min="4" max="4" width="13.42578125" customWidth="1"/>
    <col min="5" max="5" width="11.42578125" customWidth="1"/>
    <col min="6" max="6" width="14.85546875" customWidth="1"/>
    <col min="7" max="7" width="12.7109375" customWidth="1"/>
    <col min="9" max="9" width="11.42578125" customWidth="1"/>
    <col min="10" max="10" width="10" customWidth="1"/>
    <col min="11" max="11" width="14.140625" customWidth="1"/>
    <col min="12" max="13" width="10.7109375" customWidth="1"/>
    <col min="14" max="14" width="15" customWidth="1"/>
    <col min="15" max="15" width="14.5703125" customWidth="1"/>
  </cols>
  <sheetData>
    <row r="1" spans="1:10" ht="18" x14ac:dyDescent="0.25">
      <c r="A1" s="19" t="s">
        <v>106</v>
      </c>
      <c r="G1" s="34">
        <v>37173</v>
      </c>
    </row>
    <row r="2" spans="1:10" ht="18" x14ac:dyDescent="0.25">
      <c r="A2" s="19" t="s">
        <v>149</v>
      </c>
    </row>
    <row r="3" spans="1:10" ht="15.75" customHeight="1" x14ac:dyDescent="0.25">
      <c r="F3" s="61" t="s">
        <v>166</v>
      </c>
    </row>
    <row r="4" spans="1:10" ht="15.75" x14ac:dyDescent="0.25">
      <c r="A4" s="1" t="s">
        <v>0</v>
      </c>
      <c r="B4" s="1"/>
      <c r="C4" s="2"/>
      <c r="D4" s="5">
        <v>2002</v>
      </c>
      <c r="E4" s="1"/>
      <c r="F4" s="61">
        <v>2002</v>
      </c>
      <c r="H4" s="5">
        <v>2001</v>
      </c>
      <c r="I4" s="1"/>
      <c r="J4" s="5">
        <v>2001</v>
      </c>
    </row>
    <row r="5" spans="1:10" ht="15.75" x14ac:dyDescent="0.25">
      <c r="A5" s="1"/>
      <c r="B5" s="1"/>
      <c r="C5" s="2"/>
      <c r="D5" s="18" t="s">
        <v>1</v>
      </c>
      <c r="E5" s="20"/>
      <c r="F5" s="67" t="s">
        <v>164</v>
      </c>
      <c r="H5" s="18" t="s">
        <v>136</v>
      </c>
      <c r="I5" s="20"/>
      <c r="J5" s="18" t="s">
        <v>3</v>
      </c>
    </row>
    <row r="6" spans="1:10" ht="15" x14ac:dyDescent="0.2">
      <c r="A6" s="2" t="s">
        <v>4</v>
      </c>
      <c r="B6" s="2"/>
      <c r="C6" s="2"/>
      <c r="D6" s="7">
        <v>2.78</v>
      </c>
      <c r="E6" s="3"/>
      <c r="F6" s="65">
        <v>2.62</v>
      </c>
      <c r="H6" s="7">
        <v>8.2100000000000009</v>
      </c>
      <c r="I6" s="3"/>
      <c r="J6" s="7">
        <v>3.9</v>
      </c>
    </row>
    <row r="7" spans="1:10" ht="15" x14ac:dyDescent="0.2">
      <c r="A7" s="2" t="s">
        <v>5</v>
      </c>
      <c r="B7" s="2"/>
      <c r="C7" s="2"/>
      <c r="D7" s="41">
        <v>2.78</v>
      </c>
      <c r="E7" s="3"/>
      <c r="F7" s="65">
        <v>2.62</v>
      </c>
      <c r="H7" s="3">
        <v>5.62</v>
      </c>
      <c r="I7" s="3"/>
      <c r="J7" s="3">
        <v>3.75</v>
      </c>
    </row>
    <row r="8" spans="1:10" ht="15" x14ac:dyDescent="0.2">
      <c r="A8" s="2" t="s">
        <v>6</v>
      </c>
      <c r="B8" s="2"/>
      <c r="C8" s="2"/>
      <c r="D8" s="41">
        <v>2.72</v>
      </c>
      <c r="E8" s="3"/>
      <c r="F8" s="65">
        <v>2.5609999999999999</v>
      </c>
      <c r="H8" s="3">
        <v>4.9800000000000004</v>
      </c>
      <c r="I8" s="3"/>
      <c r="J8" s="23">
        <v>3.6</v>
      </c>
    </row>
    <row r="9" spans="1:10" ht="15" x14ac:dyDescent="0.2">
      <c r="A9" s="2" t="s">
        <v>7</v>
      </c>
      <c r="B9" s="2"/>
      <c r="C9" s="2"/>
      <c r="D9" s="41">
        <v>2.61</v>
      </c>
      <c r="E9" s="3"/>
      <c r="F9" s="65">
        <v>2.4500000000000002</v>
      </c>
      <c r="H9" s="3">
        <v>4.87</v>
      </c>
      <c r="I9" s="3"/>
      <c r="J9" s="3">
        <v>3.49</v>
      </c>
    </row>
    <row r="10" spans="1:10" ht="15" x14ac:dyDescent="0.2">
      <c r="A10" s="2" t="s">
        <v>8</v>
      </c>
      <c r="B10" s="2"/>
      <c r="C10" s="2"/>
      <c r="D10" s="41">
        <v>2.64</v>
      </c>
      <c r="E10" s="3"/>
      <c r="F10" s="65">
        <v>2.48</v>
      </c>
      <c r="H10" s="3">
        <v>3.82</v>
      </c>
      <c r="I10" s="3"/>
      <c r="J10" s="3">
        <v>3.43</v>
      </c>
    </row>
    <row r="11" spans="1:10" ht="15" x14ac:dyDescent="0.2">
      <c r="A11" s="2" t="s">
        <v>9</v>
      </c>
      <c r="B11" s="2"/>
      <c r="C11" s="2"/>
      <c r="D11" s="41">
        <v>2.69</v>
      </c>
      <c r="E11" s="3"/>
      <c r="F11" s="65">
        <v>2.5299999999999998</v>
      </c>
      <c r="H11" s="3">
        <v>3.19</v>
      </c>
      <c r="I11" s="3"/>
      <c r="J11" s="3">
        <v>3.42</v>
      </c>
    </row>
    <row r="12" spans="1:10" ht="15" x14ac:dyDescent="0.2">
      <c r="A12" s="2" t="s">
        <v>10</v>
      </c>
      <c r="B12" s="2"/>
      <c r="C12" s="2"/>
      <c r="D12" s="41">
        <v>2.73</v>
      </c>
      <c r="E12" s="3"/>
      <c r="F12" s="65">
        <v>2.57</v>
      </c>
      <c r="H12" s="3">
        <v>2.77</v>
      </c>
      <c r="I12" s="3"/>
      <c r="J12" s="3">
        <v>3.39</v>
      </c>
    </row>
    <row r="13" spans="1:10" ht="15" x14ac:dyDescent="0.2">
      <c r="A13" s="2" t="s">
        <v>11</v>
      </c>
      <c r="B13" s="2"/>
      <c r="C13" s="2"/>
      <c r="D13" s="41">
        <v>2.77</v>
      </c>
      <c r="E13" s="3"/>
      <c r="F13" s="65">
        <v>2.61</v>
      </c>
      <c r="H13" s="23">
        <v>2.77</v>
      </c>
      <c r="I13" s="3"/>
      <c r="J13" s="3">
        <v>3.41</v>
      </c>
    </row>
    <row r="14" spans="1:10" ht="15" x14ac:dyDescent="0.2">
      <c r="A14" s="2" t="s">
        <v>12</v>
      </c>
      <c r="B14" s="2"/>
      <c r="C14" s="2"/>
      <c r="D14" s="41">
        <v>2.77</v>
      </c>
      <c r="E14" s="3"/>
      <c r="F14" s="65">
        <v>2.61</v>
      </c>
      <c r="H14" s="3">
        <v>1.95</v>
      </c>
      <c r="I14" s="3"/>
      <c r="J14" s="3">
        <v>3.39</v>
      </c>
    </row>
    <row r="15" spans="1:10" ht="15" x14ac:dyDescent="0.2">
      <c r="A15" s="2" t="s">
        <v>13</v>
      </c>
      <c r="B15" s="2"/>
      <c r="C15" s="2"/>
      <c r="D15" s="41">
        <v>2.78</v>
      </c>
      <c r="E15" s="3"/>
      <c r="F15" s="65">
        <v>2.62</v>
      </c>
      <c r="H15" s="3">
        <v>2.2799999999999998</v>
      </c>
      <c r="I15" s="3"/>
      <c r="J15" s="3">
        <v>3.39</v>
      </c>
    </row>
    <row r="16" spans="1:10" ht="15" x14ac:dyDescent="0.2">
      <c r="A16" s="2" t="s">
        <v>15</v>
      </c>
      <c r="B16" s="2"/>
      <c r="C16" s="2"/>
      <c r="D16" s="41">
        <v>3</v>
      </c>
      <c r="E16" s="3"/>
      <c r="F16" s="65">
        <v>2.84</v>
      </c>
      <c r="H16" s="3">
        <v>2.5299999999999998</v>
      </c>
      <c r="I16" s="3"/>
      <c r="J16" s="3">
        <v>3.39</v>
      </c>
    </row>
    <row r="17" spans="1:13" ht="15" x14ac:dyDescent="0.2">
      <c r="A17" s="2" t="s">
        <v>16</v>
      </c>
      <c r="B17" s="2"/>
      <c r="C17" s="2"/>
      <c r="D17" s="42">
        <v>3.16</v>
      </c>
      <c r="E17" s="3"/>
      <c r="F17" s="68">
        <v>3</v>
      </c>
      <c r="H17" s="37">
        <v>2.85</v>
      </c>
      <c r="I17" s="3"/>
      <c r="J17" s="37">
        <v>3.44</v>
      </c>
    </row>
    <row r="18" spans="1:13" ht="15.75" x14ac:dyDescent="0.25">
      <c r="A18" s="1" t="s">
        <v>17</v>
      </c>
      <c r="B18" s="1"/>
      <c r="C18" s="1"/>
      <c r="D18" s="22">
        <f>AVERAGE(D6:D17)</f>
        <v>2.7858333333333332</v>
      </c>
      <c r="E18" s="5"/>
      <c r="F18" s="69">
        <f>AVERAGE(F6:F17)</f>
        <v>2.6259166666666665</v>
      </c>
      <c r="H18" s="22">
        <f>AVERAGE(H6:H17)</f>
        <v>3.8200000000000016</v>
      </c>
      <c r="I18" s="5"/>
      <c r="J18" s="22">
        <f>AVERAGE(J6:J17)</f>
        <v>3.5</v>
      </c>
    </row>
    <row r="20" spans="1:13" x14ac:dyDescent="0.2">
      <c r="A20" t="s">
        <v>163</v>
      </c>
    </row>
    <row r="21" spans="1:13" x14ac:dyDescent="0.2">
      <c r="A21" t="s">
        <v>165</v>
      </c>
    </row>
    <row r="23" spans="1:13" ht="15.75" x14ac:dyDescent="0.25">
      <c r="A23" s="1" t="s">
        <v>120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" x14ac:dyDescent="0.2">
      <c r="A24" s="2">
        <v>5000</v>
      </c>
      <c r="B24" s="2" t="s">
        <v>117</v>
      </c>
      <c r="C24" s="36">
        <v>5.05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x14ac:dyDescent="0.2">
      <c r="A25" s="2">
        <v>5000</v>
      </c>
      <c r="B25" s="2" t="s">
        <v>117</v>
      </c>
      <c r="C25" s="36">
        <v>3.46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" x14ac:dyDescent="0.2">
      <c r="A26" s="2">
        <v>5000</v>
      </c>
      <c r="B26" s="2" t="s">
        <v>117</v>
      </c>
      <c r="C26" s="40">
        <v>3.3624999999999998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x14ac:dyDescent="0.25">
      <c r="A27" s="1" t="s">
        <v>148</v>
      </c>
      <c r="B27" s="1"/>
      <c r="C27" s="39">
        <f>AVERAGE(C24:C26)</f>
        <v>3.9574999999999996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x14ac:dyDescent="0.2">
      <c r="A28" s="2" t="s">
        <v>118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" x14ac:dyDescent="0.2">
      <c r="A29" s="2" t="s">
        <v>109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x14ac:dyDescent="0.25">
      <c r="A31" s="1" t="s">
        <v>78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3" ht="15" x14ac:dyDescent="0.2">
      <c r="A32" s="2" t="s">
        <v>79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3" ht="15" x14ac:dyDescent="0.2">
      <c r="A33" s="2" t="s">
        <v>80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3" ht="1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3" ht="15.75" x14ac:dyDescent="0.25">
      <c r="A35" s="1" t="s">
        <v>81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3" ht="15.75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3" ht="15.75" x14ac:dyDescent="0.25">
      <c r="A37" s="20" t="s">
        <v>123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x14ac:dyDescent="0.25">
      <c r="A38" s="2"/>
      <c r="B38" s="2"/>
      <c r="C38" s="2"/>
      <c r="D38" s="31">
        <v>2002</v>
      </c>
      <c r="E38" s="31"/>
      <c r="F38" s="31">
        <v>2001</v>
      </c>
      <c r="G38" s="31"/>
      <c r="H38" s="31">
        <v>2001</v>
      </c>
      <c r="I38" s="2"/>
      <c r="J38" s="2"/>
      <c r="K38" s="2"/>
      <c r="L38" s="2"/>
      <c r="M38" s="2"/>
    </row>
    <row r="39" spans="1:13" ht="15.75" x14ac:dyDescent="0.25">
      <c r="A39" s="2" t="s">
        <v>24</v>
      </c>
      <c r="B39" s="2"/>
      <c r="C39" s="2" t="s">
        <v>14</v>
      </c>
      <c r="D39" s="32" t="s">
        <v>129</v>
      </c>
      <c r="E39" s="32"/>
      <c r="F39" s="32" t="s">
        <v>2</v>
      </c>
      <c r="G39" s="32"/>
      <c r="H39" s="32" t="s">
        <v>3</v>
      </c>
      <c r="I39" s="2"/>
      <c r="J39" s="2" t="s">
        <v>24</v>
      </c>
      <c r="K39" s="2"/>
      <c r="L39" s="2"/>
      <c r="M39" s="2"/>
    </row>
    <row r="40" spans="1:13" ht="15" x14ac:dyDescent="0.2">
      <c r="A40" s="2" t="s">
        <v>4</v>
      </c>
      <c r="B40" s="2"/>
      <c r="C40" s="2"/>
      <c r="D40" s="2">
        <v>1020</v>
      </c>
      <c r="E40" s="2"/>
      <c r="F40" s="2">
        <v>1109</v>
      </c>
      <c r="G40" s="2"/>
      <c r="H40" s="2">
        <v>1014</v>
      </c>
      <c r="I40" s="2"/>
      <c r="J40" s="2"/>
      <c r="K40" s="2"/>
      <c r="L40" s="2"/>
      <c r="M40" s="2"/>
    </row>
    <row r="41" spans="1:13" ht="15" x14ac:dyDescent="0.2">
      <c r="A41" s="2" t="s">
        <v>5</v>
      </c>
      <c r="B41" s="2"/>
      <c r="C41" s="2"/>
      <c r="D41" s="2">
        <v>1022</v>
      </c>
      <c r="E41" s="2"/>
      <c r="F41" s="2">
        <v>1119</v>
      </c>
      <c r="G41" s="2"/>
      <c r="H41" s="2">
        <v>1018</v>
      </c>
      <c r="I41" s="2"/>
      <c r="J41" s="2"/>
      <c r="K41" s="2"/>
      <c r="L41" s="2"/>
      <c r="M41" s="2"/>
    </row>
    <row r="42" spans="1:13" ht="15" x14ac:dyDescent="0.2">
      <c r="A42" s="2" t="s">
        <v>6</v>
      </c>
      <c r="B42" s="2"/>
      <c r="C42" s="2"/>
      <c r="D42" s="2">
        <v>998</v>
      </c>
      <c r="E42" s="2"/>
      <c r="F42" s="2">
        <v>1110</v>
      </c>
      <c r="G42" s="2"/>
      <c r="H42" s="2">
        <v>967</v>
      </c>
      <c r="I42" s="2"/>
      <c r="J42" s="2"/>
      <c r="K42" s="2"/>
      <c r="L42" s="2"/>
      <c r="M42" s="2"/>
    </row>
    <row r="43" spans="1:13" ht="15" x14ac:dyDescent="0.2">
      <c r="A43" s="2" t="s">
        <v>7</v>
      </c>
      <c r="B43" s="2"/>
      <c r="C43" s="2"/>
      <c r="D43" s="2">
        <v>910</v>
      </c>
      <c r="E43" s="2"/>
      <c r="F43" s="2">
        <v>1104</v>
      </c>
      <c r="G43" s="2"/>
      <c r="H43" s="2">
        <v>949</v>
      </c>
      <c r="I43" s="2" t="s">
        <v>14</v>
      </c>
      <c r="J43" s="2"/>
      <c r="K43" s="2"/>
      <c r="L43" s="2"/>
      <c r="M43" s="2"/>
    </row>
    <row r="44" spans="1:13" ht="15" x14ac:dyDescent="0.2">
      <c r="A44" s="2" t="s">
        <v>8</v>
      </c>
      <c r="B44" s="2"/>
      <c r="C44" s="2"/>
      <c r="D44" s="2">
        <v>910</v>
      </c>
      <c r="E44" s="2"/>
      <c r="F44" s="2">
        <v>1075</v>
      </c>
      <c r="G44" s="2"/>
      <c r="H44" s="2">
        <v>959</v>
      </c>
      <c r="I44" s="2"/>
      <c r="J44" s="2"/>
      <c r="K44" s="2"/>
      <c r="L44" s="2"/>
      <c r="M44" s="2"/>
    </row>
    <row r="45" spans="1:13" ht="15" x14ac:dyDescent="0.2">
      <c r="A45" s="2" t="s">
        <v>9</v>
      </c>
      <c r="B45" s="2"/>
      <c r="C45" s="2"/>
      <c r="D45" s="2">
        <v>1072</v>
      </c>
      <c r="E45" s="2"/>
      <c r="F45" s="2">
        <v>1073</v>
      </c>
      <c r="G45" s="2"/>
      <c r="H45" s="2">
        <v>891</v>
      </c>
      <c r="I45" s="2"/>
      <c r="J45" s="2"/>
      <c r="K45" s="2"/>
      <c r="L45" s="2"/>
      <c r="M45" s="2"/>
    </row>
    <row r="46" spans="1:13" ht="15" x14ac:dyDescent="0.2">
      <c r="A46" s="2" t="s">
        <v>10</v>
      </c>
      <c r="B46" s="2"/>
      <c r="C46" s="2"/>
      <c r="D46" s="2">
        <v>1101</v>
      </c>
      <c r="E46" s="2"/>
      <c r="F46" s="2">
        <v>1090</v>
      </c>
      <c r="G46" s="2"/>
      <c r="H46" s="2">
        <v>885</v>
      </c>
      <c r="I46" s="2"/>
      <c r="J46" s="2"/>
      <c r="K46" s="2"/>
      <c r="L46" s="2"/>
      <c r="M46" s="2"/>
    </row>
    <row r="47" spans="1:13" ht="15" x14ac:dyDescent="0.2">
      <c r="A47" s="2" t="s">
        <v>11</v>
      </c>
      <c r="B47" s="2"/>
      <c r="C47" s="2"/>
      <c r="D47" s="2">
        <v>1117</v>
      </c>
      <c r="E47" s="2"/>
      <c r="F47" s="2">
        <v>1082</v>
      </c>
      <c r="G47" s="2"/>
      <c r="H47" s="2">
        <v>925</v>
      </c>
      <c r="I47" s="2"/>
      <c r="J47" s="2"/>
      <c r="K47" s="2"/>
      <c r="L47" s="2"/>
      <c r="M47" s="2"/>
    </row>
    <row r="48" spans="1:13" ht="15" x14ac:dyDescent="0.2">
      <c r="A48" s="2" t="s">
        <v>12</v>
      </c>
      <c r="B48" s="2"/>
      <c r="C48" s="2"/>
      <c r="D48" s="2">
        <v>1112</v>
      </c>
      <c r="E48" s="2"/>
      <c r="F48" s="2">
        <v>1020</v>
      </c>
      <c r="G48" s="2"/>
      <c r="H48" s="2">
        <v>935</v>
      </c>
      <c r="I48" s="2"/>
      <c r="J48" s="2"/>
      <c r="K48" s="2"/>
      <c r="L48" s="2"/>
      <c r="M48" s="2"/>
    </row>
    <row r="49" spans="1:13" ht="15" x14ac:dyDescent="0.2">
      <c r="A49" s="2" t="s">
        <v>13</v>
      </c>
      <c r="B49" s="2"/>
      <c r="C49" s="2" t="s">
        <v>14</v>
      </c>
      <c r="D49" s="2">
        <v>1119</v>
      </c>
      <c r="E49" s="2"/>
      <c r="F49" s="2">
        <v>1000</v>
      </c>
      <c r="G49" s="2"/>
      <c r="H49" s="2">
        <v>1055</v>
      </c>
      <c r="I49" s="2"/>
      <c r="J49" s="2"/>
      <c r="K49" s="2"/>
      <c r="L49" s="2"/>
      <c r="M49" s="2"/>
    </row>
    <row r="50" spans="1:13" ht="15" x14ac:dyDescent="0.2">
      <c r="A50" s="2" t="s">
        <v>15</v>
      </c>
      <c r="B50" s="2"/>
      <c r="C50" s="2"/>
      <c r="D50" s="2">
        <v>1075</v>
      </c>
      <c r="E50" s="2"/>
      <c r="F50" s="2">
        <v>1002</v>
      </c>
      <c r="G50" s="2"/>
      <c r="H50" s="2">
        <v>1014</v>
      </c>
      <c r="I50" s="2"/>
      <c r="J50" s="2"/>
      <c r="K50" s="2"/>
      <c r="L50" s="2"/>
      <c r="M50" s="2"/>
    </row>
    <row r="51" spans="1:13" ht="15" x14ac:dyDescent="0.2">
      <c r="A51" s="2" t="s">
        <v>16</v>
      </c>
      <c r="B51" s="2"/>
      <c r="C51" s="2"/>
      <c r="D51" s="2">
        <v>1072</v>
      </c>
      <c r="E51" s="2"/>
      <c r="F51" s="2">
        <v>1000</v>
      </c>
      <c r="G51" s="2"/>
      <c r="H51" s="2">
        <v>965</v>
      </c>
      <c r="I51" s="2"/>
      <c r="J51" s="2"/>
      <c r="K51" s="2"/>
      <c r="L51" s="2"/>
      <c r="M51" s="2"/>
    </row>
    <row r="52" spans="1:13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x14ac:dyDescent="0.25">
      <c r="A53" s="1" t="s">
        <v>68</v>
      </c>
      <c r="B53" s="1"/>
      <c r="C53" s="1"/>
      <c r="D53" s="21">
        <f>AVERAGE(D40:D51)</f>
        <v>1044</v>
      </c>
      <c r="E53" s="1"/>
      <c r="F53" s="21">
        <f>AVERAGE(F40:F51)</f>
        <v>1065.3333333333333</v>
      </c>
      <c r="G53" s="1"/>
      <c r="H53" s="21">
        <f>AVERAGE(H40:H51)</f>
        <v>964.75</v>
      </c>
      <c r="I53" s="2"/>
      <c r="J53" s="2"/>
      <c r="K53" s="2"/>
      <c r="L53" s="2"/>
      <c r="M53" s="2"/>
    </row>
    <row r="54" spans="1:13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x14ac:dyDescent="0.2">
      <c r="A55" s="2" t="s">
        <v>116</v>
      </c>
      <c r="B55" s="2"/>
      <c r="C55" s="2"/>
      <c r="D55" s="17">
        <v>0.90400000000000003</v>
      </c>
      <c r="E55" s="2"/>
      <c r="F55" s="17">
        <v>0.97</v>
      </c>
      <c r="G55" s="2"/>
      <c r="H55" s="17">
        <v>0.89</v>
      </c>
      <c r="I55" s="2"/>
      <c r="J55" s="2"/>
      <c r="K55" s="2"/>
      <c r="L55" s="2"/>
      <c r="M55" s="2"/>
    </row>
    <row r="56" spans="1:13" ht="15" x14ac:dyDescent="0.2">
      <c r="A56" s="2"/>
      <c r="B56" s="2"/>
      <c r="C56" s="2"/>
      <c r="D56" s="17"/>
      <c r="E56" s="2"/>
      <c r="F56" s="2"/>
      <c r="G56" s="2"/>
      <c r="H56" s="17"/>
      <c r="I56" s="2"/>
      <c r="J56" s="2"/>
      <c r="K56" s="2"/>
      <c r="L56" s="2"/>
      <c r="M56" s="2"/>
    </row>
    <row r="57" spans="1:13" ht="15.75" x14ac:dyDescent="0.25">
      <c r="A57" s="20" t="s">
        <v>124</v>
      </c>
      <c r="B57" s="2"/>
      <c r="C57" s="2"/>
      <c r="D57" s="31">
        <v>2002</v>
      </c>
      <c r="E57" s="2"/>
      <c r="F57" s="2"/>
      <c r="I57" s="61" t="s">
        <v>151</v>
      </c>
      <c r="K57" s="2"/>
      <c r="L57" s="31">
        <v>2001</v>
      </c>
      <c r="M57" s="2"/>
    </row>
    <row r="58" spans="1:13" ht="15.75" x14ac:dyDescent="0.25">
      <c r="A58" s="2"/>
      <c r="B58" s="2"/>
      <c r="C58" s="2"/>
      <c r="D58" s="32" t="s">
        <v>3</v>
      </c>
      <c r="E58" s="45" t="s">
        <v>150</v>
      </c>
      <c r="F58" s="2"/>
      <c r="H58" s="52" t="s">
        <v>151</v>
      </c>
      <c r="I58" s="53" t="s">
        <v>126</v>
      </c>
      <c r="J58" s="55" t="s">
        <v>126</v>
      </c>
      <c r="K58" s="56" t="s">
        <v>126</v>
      </c>
      <c r="L58" s="32" t="s">
        <v>3</v>
      </c>
      <c r="M58" s="2"/>
    </row>
    <row r="59" spans="1:13" ht="15.75" x14ac:dyDescent="0.25">
      <c r="A59" s="2"/>
      <c r="B59" s="2"/>
      <c r="C59" s="2"/>
      <c r="D59" s="31" t="s">
        <v>125</v>
      </c>
      <c r="E59" s="33" t="s">
        <v>140</v>
      </c>
      <c r="F59" s="5"/>
      <c r="G59" s="8"/>
      <c r="H59" s="53" t="s">
        <v>126</v>
      </c>
      <c r="I59" s="59" t="s">
        <v>152</v>
      </c>
      <c r="J59" s="57"/>
      <c r="K59" s="58" t="s">
        <v>152</v>
      </c>
      <c r="L59" s="31" t="s">
        <v>125</v>
      </c>
      <c r="M59" s="33" t="s">
        <v>140</v>
      </c>
    </row>
    <row r="60" spans="1:13" ht="15" x14ac:dyDescent="0.2">
      <c r="A60" s="2" t="s">
        <v>58</v>
      </c>
      <c r="B60" s="2"/>
      <c r="C60" s="2"/>
      <c r="D60" s="10">
        <v>21700</v>
      </c>
      <c r="E60" s="16">
        <v>0</v>
      </c>
      <c r="F60" s="2"/>
      <c r="H60" s="54">
        <v>0.03</v>
      </c>
      <c r="J60" s="46">
        <v>0.03</v>
      </c>
      <c r="K60" s="47"/>
      <c r="L60" s="10">
        <v>21700</v>
      </c>
      <c r="M60" s="38">
        <v>0.03</v>
      </c>
    </row>
    <row r="61" spans="1:13" ht="15" x14ac:dyDescent="0.2">
      <c r="A61" s="2" t="s">
        <v>59</v>
      </c>
      <c r="B61" s="2"/>
      <c r="C61" s="2"/>
      <c r="D61" s="10">
        <v>7000</v>
      </c>
      <c r="E61" s="16">
        <v>0</v>
      </c>
      <c r="F61" s="2"/>
      <c r="H61" s="54">
        <v>0.02</v>
      </c>
      <c r="J61" s="46">
        <v>0.02</v>
      </c>
      <c r="K61" s="47"/>
      <c r="L61" s="10">
        <v>7000</v>
      </c>
      <c r="M61" s="38">
        <v>5.6000000000000001E-2</v>
      </c>
    </row>
    <row r="62" spans="1:13" ht="15" x14ac:dyDescent="0.2">
      <c r="A62" s="2" t="s">
        <v>60</v>
      </c>
      <c r="B62" s="2"/>
      <c r="C62" s="2"/>
      <c r="D62" s="10">
        <v>87500</v>
      </c>
      <c r="E62" s="16">
        <v>0.01</v>
      </c>
      <c r="F62" s="16" t="s">
        <v>159</v>
      </c>
      <c r="H62" s="54">
        <v>0.04</v>
      </c>
      <c r="I62" s="54">
        <v>0.01</v>
      </c>
      <c r="J62" s="46">
        <v>0.05</v>
      </c>
      <c r="K62" s="48">
        <v>1.4999999999999999E-2</v>
      </c>
      <c r="L62" s="10">
        <v>87500</v>
      </c>
      <c r="M62" s="38">
        <v>1.4999999999999999E-2</v>
      </c>
    </row>
    <row r="63" spans="1:13" ht="15" x14ac:dyDescent="0.2">
      <c r="A63" s="2" t="s">
        <v>61</v>
      </c>
      <c r="B63" s="2"/>
      <c r="C63" s="2"/>
      <c r="D63" s="10">
        <v>17700</v>
      </c>
      <c r="E63" s="16">
        <v>0.01</v>
      </c>
      <c r="F63" s="16" t="s">
        <v>159</v>
      </c>
      <c r="H63" s="54">
        <v>0.04</v>
      </c>
      <c r="I63" s="54">
        <v>0.01</v>
      </c>
      <c r="J63" s="49">
        <v>0.05</v>
      </c>
      <c r="K63" s="50">
        <v>1.4999999999999999E-2</v>
      </c>
      <c r="L63" s="10">
        <v>17700</v>
      </c>
      <c r="M63" s="38">
        <v>1.4999999999999999E-2</v>
      </c>
    </row>
    <row r="64" spans="1:13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" x14ac:dyDescent="0.2">
      <c r="A65" s="2" t="s">
        <v>62</v>
      </c>
      <c r="B65" s="2"/>
      <c r="C65" s="2"/>
      <c r="D65" s="2"/>
      <c r="E65" s="2" t="s">
        <v>63</v>
      </c>
      <c r="F65" s="2"/>
      <c r="G65" s="2"/>
      <c r="H65" s="2"/>
      <c r="I65" s="2"/>
      <c r="J65" s="2"/>
      <c r="K65" s="2"/>
      <c r="L65" s="2"/>
      <c r="M65" s="2"/>
    </row>
    <row r="66" spans="1:13" ht="15" x14ac:dyDescent="0.2">
      <c r="A66" s="2" t="s">
        <v>64</v>
      </c>
      <c r="B66" s="2"/>
      <c r="C66" s="2"/>
      <c r="D66" s="2"/>
      <c r="E66" s="2" t="s">
        <v>65</v>
      </c>
      <c r="F66" s="2"/>
      <c r="G66" s="2"/>
      <c r="H66" s="2"/>
      <c r="I66" s="2"/>
      <c r="J66" s="2"/>
      <c r="K66" s="2"/>
      <c r="L66" s="2"/>
      <c r="M66" s="2"/>
    </row>
    <row r="67" spans="1:13" ht="15" x14ac:dyDescent="0.2">
      <c r="A67" s="2" t="s">
        <v>141</v>
      </c>
      <c r="B67" s="2"/>
      <c r="C67" s="2"/>
      <c r="D67" s="2"/>
      <c r="E67" s="2" t="s">
        <v>147</v>
      </c>
      <c r="F67" s="2"/>
      <c r="G67" s="2"/>
      <c r="H67" s="2"/>
      <c r="I67" s="2"/>
      <c r="J67" s="2"/>
      <c r="K67" s="2"/>
      <c r="L67" s="2"/>
      <c r="M67" s="2"/>
    </row>
    <row r="68" spans="1:13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" x14ac:dyDescent="0.2">
      <c r="A69" s="2" t="s">
        <v>69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x14ac:dyDescent="0.2">
      <c r="A70" s="2" t="s">
        <v>70</v>
      </c>
      <c r="B70" s="2" t="s">
        <v>71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" x14ac:dyDescent="0.2">
      <c r="A71" s="2" t="s">
        <v>72</v>
      </c>
      <c r="B71" s="2" t="s">
        <v>73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" x14ac:dyDescent="0.2">
      <c r="A72" s="2" t="s">
        <v>74</v>
      </c>
      <c r="B72" s="2" t="s">
        <v>75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x14ac:dyDescent="0.2">
      <c r="A73" s="2" t="s">
        <v>76</v>
      </c>
      <c r="B73" s="2" t="s">
        <v>77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 x14ac:dyDescent="0.25">
      <c r="A74" s="1"/>
      <c r="B74" s="2"/>
      <c r="C74" s="2"/>
      <c r="D74" s="2"/>
      <c r="E74" s="2"/>
      <c r="F74" s="2"/>
      <c r="G74" s="2"/>
      <c r="H74" s="2"/>
      <c r="I74" s="5" t="s">
        <v>155</v>
      </c>
      <c r="J74" s="2"/>
      <c r="K74" s="2"/>
    </row>
    <row r="75" spans="1:13" ht="15.75" x14ac:dyDescent="0.25">
      <c r="A75" s="1" t="s">
        <v>111</v>
      </c>
      <c r="B75" s="1"/>
      <c r="C75" s="1" t="s">
        <v>20</v>
      </c>
      <c r="D75" s="1"/>
      <c r="E75" s="1" t="s">
        <v>112</v>
      </c>
      <c r="F75" s="1" t="s">
        <v>113</v>
      </c>
      <c r="G75" s="1" t="s">
        <v>21</v>
      </c>
      <c r="H75" s="1"/>
      <c r="I75" s="5" t="s">
        <v>156</v>
      </c>
      <c r="J75" s="61" t="s">
        <v>151</v>
      </c>
      <c r="K75" s="1" t="s">
        <v>30</v>
      </c>
    </row>
    <row r="76" spans="1:13" s="2" customFormat="1" ht="15.75" x14ac:dyDescent="0.25">
      <c r="A76" s="5" t="s">
        <v>110</v>
      </c>
      <c r="B76" s="4"/>
      <c r="C76" s="4"/>
      <c r="D76" s="4"/>
      <c r="E76" s="4" t="s">
        <v>114</v>
      </c>
      <c r="F76" s="4" t="s">
        <v>114</v>
      </c>
      <c r="G76" s="4" t="s">
        <v>115</v>
      </c>
      <c r="H76" s="5" t="s">
        <v>126</v>
      </c>
      <c r="I76" s="5" t="s">
        <v>29</v>
      </c>
      <c r="J76" s="61" t="s">
        <v>126</v>
      </c>
      <c r="K76" s="6"/>
      <c r="L76" s="6"/>
    </row>
    <row r="77" spans="1:13" ht="15" x14ac:dyDescent="0.2">
      <c r="A77" s="3"/>
      <c r="J77" s="60"/>
    </row>
    <row r="78" spans="1:13" ht="15" x14ac:dyDescent="0.25">
      <c r="A78" s="29" t="s">
        <v>18</v>
      </c>
      <c r="B78" s="30"/>
      <c r="C78" s="30"/>
      <c r="D78" s="30"/>
      <c r="E78" s="30"/>
      <c r="J78" s="60"/>
    </row>
    <row r="79" spans="1:13" ht="15" x14ac:dyDescent="0.25">
      <c r="A79" s="29" t="s">
        <v>19</v>
      </c>
      <c r="B79" s="30"/>
      <c r="C79" s="30"/>
      <c r="D79" s="30"/>
      <c r="E79" s="30"/>
      <c r="J79" s="60"/>
    </row>
    <row r="80" spans="1:13" x14ac:dyDescent="0.2">
      <c r="J80" s="60"/>
    </row>
    <row r="81" spans="1:15" ht="15" x14ac:dyDescent="0.2">
      <c r="A81" s="2">
        <v>27456</v>
      </c>
      <c r="B81" s="2"/>
      <c r="C81" s="2" t="s">
        <v>22</v>
      </c>
      <c r="D81" s="2" t="s">
        <v>14</v>
      </c>
      <c r="E81" s="2" t="s">
        <v>23</v>
      </c>
      <c r="F81" s="9">
        <v>37621</v>
      </c>
      <c r="G81" s="10">
        <v>21500</v>
      </c>
      <c r="H81" s="2">
        <v>1.03</v>
      </c>
      <c r="J81" s="60"/>
      <c r="K81" s="11">
        <v>837894</v>
      </c>
      <c r="L81" t="s">
        <v>154</v>
      </c>
    </row>
    <row r="82" spans="1:15" ht="15" x14ac:dyDescent="0.2">
      <c r="A82" s="2">
        <v>27454</v>
      </c>
      <c r="B82" s="2"/>
      <c r="C82" s="2" t="s">
        <v>25</v>
      </c>
      <c r="D82" s="2"/>
      <c r="E82" s="2" t="s">
        <v>26</v>
      </c>
      <c r="F82" s="9">
        <v>37621</v>
      </c>
      <c r="G82" s="10">
        <v>27500</v>
      </c>
      <c r="H82" s="2">
        <v>1.27</v>
      </c>
      <c r="J82" s="60"/>
      <c r="K82" s="43">
        <v>8841168</v>
      </c>
      <c r="L82" t="s">
        <v>154</v>
      </c>
    </row>
    <row r="83" spans="1:15" ht="15" x14ac:dyDescent="0.2">
      <c r="J83" s="60"/>
      <c r="K83" s="12">
        <f>SUM(K81:K82)</f>
        <v>9679062</v>
      </c>
    </row>
    <row r="84" spans="1:15" x14ac:dyDescent="0.2">
      <c r="J84" s="60"/>
    </row>
    <row r="85" spans="1:15" ht="15" x14ac:dyDescent="0.25">
      <c r="A85" s="29" t="s">
        <v>27</v>
      </c>
      <c r="B85" s="30"/>
      <c r="C85" s="30"/>
      <c r="D85" s="30"/>
      <c r="E85" s="30"/>
      <c r="F85" s="30"/>
      <c r="J85" s="60"/>
    </row>
    <row r="86" spans="1:15" ht="15" x14ac:dyDescent="0.25">
      <c r="A86" s="29" t="s">
        <v>28</v>
      </c>
      <c r="B86" s="30"/>
      <c r="C86" s="30"/>
      <c r="D86" s="30"/>
      <c r="E86" s="30"/>
      <c r="F86" s="30"/>
      <c r="J86" s="60"/>
    </row>
    <row r="87" spans="1:15" x14ac:dyDescent="0.2">
      <c r="J87" s="60"/>
    </row>
    <row r="88" spans="1:15" ht="15" x14ac:dyDescent="0.2">
      <c r="A88" s="2">
        <v>24198</v>
      </c>
      <c r="B88" s="2"/>
      <c r="C88" s="2" t="s">
        <v>31</v>
      </c>
      <c r="D88" s="2"/>
      <c r="E88" s="2" t="s">
        <v>32</v>
      </c>
      <c r="F88" s="2" t="s">
        <v>33</v>
      </c>
      <c r="G88" s="10">
        <v>35714</v>
      </c>
      <c r="H88" s="2"/>
      <c r="I88" s="2">
        <v>0.05</v>
      </c>
      <c r="J88" s="62">
        <v>0</v>
      </c>
      <c r="K88" s="11">
        <f>217856+43570</f>
        <v>261426</v>
      </c>
      <c r="L88" s="2"/>
      <c r="M88" s="2"/>
    </row>
    <row r="89" spans="1:15" ht="15" x14ac:dyDescent="0.2">
      <c r="A89" s="2">
        <v>25374</v>
      </c>
      <c r="B89" s="2"/>
      <c r="C89" s="2" t="s">
        <v>34</v>
      </c>
      <c r="D89" s="2"/>
      <c r="E89" s="2" t="s">
        <v>35</v>
      </c>
      <c r="F89" s="2" t="s">
        <v>36</v>
      </c>
      <c r="G89" s="10">
        <v>23000</v>
      </c>
      <c r="H89" s="2"/>
      <c r="I89" s="2">
        <v>0.05</v>
      </c>
      <c r="J89" s="62"/>
      <c r="K89" s="11">
        <v>419750</v>
      </c>
      <c r="L89" s="2"/>
      <c r="M89" s="2"/>
    </row>
    <row r="90" spans="1:15" ht="15" x14ac:dyDescent="0.2">
      <c r="A90" s="2">
        <v>27291</v>
      </c>
      <c r="B90" s="2"/>
      <c r="C90" s="2" t="s">
        <v>37</v>
      </c>
      <c r="D90" s="2"/>
      <c r="E90" s="2" t="s">
        <v>38</v>
      </c>
      <c r="F90" s="2" t="s">
        <v>39</v>
      </c>
      <c r="G90" s="10">
        <v>20000</v>
      </c>
      <c r="H90" s="2"/>
      <c r="I90" s="2">
        <v>0.02</v>
      </c>
      <c r="J90" s="62">
        <v>0</v>
      </c>
      <c r="K90" s="11">
        <f>61200+30600</f>
        <v>91800</v>
      </c>
      <c r="L90" s="2"/>
      <c r="M90" s="2"/>
    </row>
    <row r="91" spans="1:15" ht="15" x14ac:dyDescent="0.2">
      <c r="A91" s="2">
        <v>27377</v>
      </c>
      <c r="B91" s="2"/>
      <c r="C91" s="2" t="s">
        <v>40</v>
      </c>
      <c r="D91" s="2"/>
      <c r="E91" s="2" t="s">
        <v>41</v>
      </c>
      <c r="F91" s="2" t="s">
        <v>42</v>
      </c>
      <c r="G91" s="10">
        <v>10000</v>
      </c>
      <c r="H91" s="2"/>
      <c r="I91" s="2">
        <v>0.02</v>
      </c>
      <c r="J91" s="62">
        <v>0</v>
      </c>
      <c r="K91" s="11">
        <f>153000+30600</f>
        <v>183600</v>
      </c>
      <c r="L91" s="2"/>
      <c r="M91" s="2"/>
    </row>
    <row r="92" spans="1:15" ht="15" x14ac:dyDescent="0.2">
      <c r="A92" s="2">
        <v>27579</v>
      </c>
      <c r="B92" s="2"/>
      <c r="C92" s="2" t="s">
        <v>37</v>
      </c>
      <c r="D92" s="2"/>
      <c r="E92" s="2" t="s">
        <v>43</v>
      </c>
      <c r="F92" s="2" t="s">
        <v>33</v>
      </c>
      <c r="G92" s="10">
        <v>20000</v>
      </c>
      <c r="H92" s="2"/>
      <c r="I92" s="2">
        <v>0.02</v>
      </c>
      <c r="J92" s="62">
        <v>0</v>
      </c>
      <c r="K92" s="43">
        <f>256800+42800</f>
        <v>299600</v>
      </c>
      <c r="L92" s="2"/>
      <c r="M92" s="2"/>
    </row>
    <row r="93" spans="1:15" ht="15" x14ac:dyDescent="0.2">
      <c r="A93" s="2" t="s">
        <v>44</v>
      </c>
      <c r="B93" s="2"/>
      <c r="C93" s="2"/>
      <c r="D93" s="2"/>
      <c r="E93" s="2"/>
      <c r="F93" s="2"/>
      <c r="G93" s="2"/>
      <c r="H93" s="2"/>
      <c r="I93" s="2"/>
      <c r="J93" s="62"/>
      <c r="K93" s="12">
        <f>SUM(K88:K92)</f>
        <v>1256176</v>
      </c>
      <c r="N93" s="2">
        <v>1272851</v>
      </c>
      <c r="O93" s="13">
        <f>K93-N93</f>
        <v>-16675</v>
      </c>
    </row>
    <row r="94" spans="1:15" ht="15" x14ac:dyDescent="0.2">
      <c r="A94" s="2"/>
      <c r="B94" s="2"/>
      <c r="C94" s="2"/>
      <c r="D94" s="2"/>
      <c r="E94" s="2"/>
      <c r="F94" s="2"/>
      <c r="G94" s="2"/>
      <c r="H94" s="2"/>
      <c r="I94" s="2"/>
      <c r="J94" s="62"/>
      <c r="K94" s="2"/>
      <c r="N94" s="2"/>
      <c r="O94" s="2"/>
    </row>
    <row r="95" spans="1:15" ht="15.75" x14ac:dyDescent="0.25">
      <c r="A95" s="29" t="s">
        <v>45</v>
      </c>
      <c r="B95" s="30"/>
      <c r="C95" s="30"/>
      <c r="D95" s="30"/>
      <c r="E95" s="2"/>
      <c r="F95" s="2"/>
      <c r="G95" s="2"/>
      <c r="H95" s="2"/>
      <c r="I95" s="2"/>
      <c r="J95" s="62"/>
      <c r="K95" s="2"/>
      <c r="N95" s="2" t="s">
        <v>119</v>
      </c>
      <c r="O95" s="13">
        <v>-1040511</v>
      </c>
    </row>
    <row r="96" spans="1:15" ht="15" x14ac:dyDescent="0.2">
      <c r="A96" s="2"/>
      <c r="B96" s="2"/>
      <c r="C96" s="2"/>
      <c r="D96" s="2"/>
      <c r="E96" s="2"/>
      <c r="F96" s="2"/>
      <c r="G96" s="2"/>
      <c r="H96" s="2"/>
      <c r="I96" s="14"/>
      <c r="J96" s="62"/>
      <c r="K96" s="2"/>
      <c r="N96" s="2" t="s">
        <v>119</v>
      </c>
      <c r="O96" s="13">
        <v>299600</v>
      </c>
    </row>
    <row r="97" spans="1:15" ht="15" x14ac:dyDescent="0.2">
      <c r="A97" s="2">
        <v>25841</v>
      </c>
      <c r="B97" s="2"/>
      <c r="C97" s="2" t="s">
        <v>46</v>
      </c>
      <c r="D97" s="2"/>
      <c r="E97" s="2" t="s">
        <v>47</v>
      </c>
      <c r="F97" s="9" t="s">
        <v>133</v>
      </c>
      <c r="G97" s="10">
        <v>40000</v>
      </c>
      <c r="H97" s="2"/>
      <c r="I97" s="15">
        <v>0.08</v>
      </c>
      <c r="J97" s="62">
        <v>0.02</v>
      </c>
      <c r="K97" s="10">
        <v>244000</v>
      </c>
      <c r="L97" s="2"/>
      <c r="N97" s="2"/>
    </row>
    <row r="98" spans="1:15" ht="15" x14ac:dyDescent="0.2">
      <c r="A98" s="2">
        <v>26511</v>
      </c>
      <c r="B98" s="2"/>
      <c r="C98" s="2" t="s">
        <v>48</v>
      </c>
      <c r="D98" s="2"/>
      <c r="E98" s="2" t="s">
        <v>49</v>
      </c>
      <c r="F98" s="9" t="s">
        <v>133</v>
      </c>
      <c r="G98" s="10">
        <v>21000</v>
      </c>
      <c r="H98" s="2"/>
      <c r="I98" s="15">
        <v>0.12</v>
      </c>
      <c r="J98" s="62">
        <v>0.08</v>
      </c>
      <c r="K98" s="10">
        <v>256200</v>
      </c>
      <c r="L98" s="2"/>
      <c r="N98" s="2"/>
    </row>
    <row r="99" spans="1:15" ht="15" x14ac:dyDescent="0.2">
      <c r="A99" s="2">
        <v>27340</v>
      </c>
      <c r="B99" s="2"/>
      <c r="C99" s="2" t="s">
        <v>50</v>
      </c>
      <c r="D99" s="2" t="s">
        <v>51</v>
      </c>
      <c r="E99" s="2" t="s">
        <v>52</v>
      </c>
      <c r="F99" s="2" t="s">
        <v>53</v>
      </c>
      <c r="G99" s="10">
        <v>10000</v>
      </c>
      <c r="H99" s="2"/>
      <c r="I99" s="2">
        <v>0.12</v>
      </c>
      <c r="J99" s="62">
        <v>0.04</v>
      </c>
      <c r="K99" s="10">
        <v>1159982</v>
      </c>
      <c r="L99" s="2"/>
      <c r="N99" s="2"/>
    </row>
    <row r="100" spans="1:15" ht="15" x14ac:dyDescent="0.2">
      <c r="A100" s="2">
        <v>27340</v>
      </c>
      <c r="B100" s="2"/>
      <c r="C100" s="2" t="s">
        <v>50</v>
      </c>
      <c r="D100" s="2" t="s">
        <v>51</v>
      </c>
      <c r="E100" s="2" t="s">
        <v>52</v>
      </c>
      <c r="F100" s="2" t="s">
        <v>53</v>
      </c>
      <c r="G100" s="10">
        <v>10000</v>
      </c>
      <c r="H100" s="2"/>
      <c r="I100" s="15">
        <v>0.08</v>
      </c>
      <c r="J100" s="62">
        <v>0.02</v>
      </c>
      <c r="K100" s="44">
        <v>334000</v>
      </c>
      <c r="L100" s="2"/>
      <c r="N100" s="2"/>
    </row>
    <row r="101" spans="1:15" ht="15" x14ac:dyDescent="0.2">
      <c r="A101" s="2" t="s">
        <v>44</v>
      </c>
      <c r="B101" s="2"/>
      <c r="C101" s="2"/>
      <c r="D101" s="2"/>
      <c r="E101" s="2"/>
      <c r="F101" s="2"/>
      <c r="G101" s="2"/>
      <c r="H101" s="2"/>
      <c r="I101" s="2"/>
      <c r="J101" s="62"/>
      <c r="K101" s="13">
        <f>SUM(K97:K100)</f>
        <v>1994182</v>
      </c>
      <c r="N101" s="2">
        <v>2225382</v>
      </c>
      <c r="O101" s="13">
        <f>K101-N101</f>
        <v>-231200</v>
      </c>
    </row>
    <row r="102" spans="1:15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62"/>
      <c r="K102" s="2"/>
      <c r="M102" s="2"/>
      <c r="N102" s="2"/>
    </row>
    <row r="103" spans="1:15" ht="15.75" x14ac:dyDescent="0.25">
      <c r="A103" s="29" t="s">
        <v>54</v>
      </c>
      <c r="B103" s="30"/>
      <c r="C103" s="30"/>
      <c r="D103" s="2"/>
      <c r="E103" s="2"/>
      <c r="F103" s="2"/>
      <c r="G103" s="2"/>
      <c r="H103" s="2"/>
      <c r="I103" s="2"/>
      <c r="J103" s="62"/>
      <c r="K103" s="2"/>
      <c r="M103" s="2"/>
      <c r="N103" s="2"/>
    </row>
    <row r="104" spans="1:15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62"/>
      <c r="K104" s="2"/>
      <c r="M104" s="2"/>
      <c r="N104" s="2"/>
    </row>
    <row r="105" spans="1:15" ht="15" x14ac:dyDescent="0.2">
      <c r="A105" s="2">
        <v>27583</v>
      </c>
      <c r="B105" s="2"/>
      <c r="C105" s="2" t="s">
        <v>55</v>
      </c>
      <c r="D105" s="2"/>
      <c r="E105" s="2" t="s">
        <v>43</v>
      </c>
      <c r="F105" s="2" t="s">
        <v>56</v>
      </c>
      <c r="G105" s="10">
        <v>1300</v>
      </c>
      <c r="H105" s="2"/>
      <c r="I105" s="2">
        <v>0.04</v>
      </c>
      <c r="J105" s="62">
        <v>0</v>
      </c>
      <c r="K105" s="13">
        <v>13910</v>
      </c>
      <c r="N105" s="2">
        <v>38948</v>
      </c>
      <c r="O105" s="13">
        <f>K105-N105</f>
        <v>-25038</v>
      </c>
    </row>
    <row r="106" spans="1:15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62"/>
      <c r="K106" s="2"/>
      <c r="N106" s="2"/>
      <c r="O106" s="2"/>
    </row>
    <row r="107" spans="1:15" ht="15.75" x14ac:dyDescent="0.25">
      <c r="A107" s="29" t="s">
        <v>130</v>
      </c>
      <c r="B107" s="30"/>
      <c r="C107" s="2"/>
      <c r="D107" s="2"/>
      <c r="E107" s="2"/>
      <c r="F107" s="2"/>
      <c r="G107" s="2"/>
      <c r="H107" s="2"/>
      <c r="I107" s="2"/>
      <c r="J107" s="62"/>
      <c r="K107" s="2"/>
      <c r="N107" s="2"/>
      <c r="O107" s="2"/>
    </row>
    <row r="108" spans="1:15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62"/>
      <c r="K108" s="2"/>
      <c r="N108" s="2"/>
      <c r="O108" s="2"/>
    </row>
    <row r="109" spans="1:15" ht="15" x14ac:dyDescent="0.2">
      <c r="A109" s="2">
        <v>27342</v>
      </c>
      <c r="B109" s="2"/>
      <c r="C109" s="2" t="s">
        <v>131</v>
      </c>
      <c r="D109" s="2"/>
      <c r="E109" s="2" t="s">
        <v>132</v>
      </c>
      <c r="F109" s="9" t="s">
        <v>134</v>
      </c>
      <c r="G109" s="10">
        <v>30000</v>
      </c>
      <c r="H109" s="2"/>
      <c r="I109" s="2">
        <v>0.02</v>
      </c>
      <c r="J109" s="62">
        <v>8.2000000000000003E-2</v>
      </c>
      <c r="K109" s="13">
        <v>1116900</v>
      </c>
      <c r="N109" s="2">
        <v>0</v>
      </c>
      <c r="O109" s="13">
        <f>K109-N109</f>
        <v>1116900</v>
      </c>
    </row>
    <row r="110" spans="1:15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62"/>
      <c r="K110" s="2"/>
      <c r="N110" s="2"/>
      <c r="O110" s="2"/>
    </row>
    <row r="111" spans="1:15" ht="15" x14ac:dyDescent="0.2">
      <c r="A111" s="30" t="s">
        <v>57</v>
      </c>
      <c r="B111" s="30"/>
      <c r="C111" s="2"/>
      <c r="D111" s="2"/>
      <c r="E111" s="2"/>
      <c r="F111" s="2"/>
      <c r="G111" s="2"/>
      <c r="H111" s="2"/>
      <c r="I111" s="2"/>
      <c r="J111" s="62"/>
      <c r="K111" s="2"/>
      <c r="N111" s="2"/>
      <c r="O111" s="2"/>
    </row>
    <row r="112" spans="1:15" ht="15" x14ac:dyDescent="0.2">
      <c r="A112" s="2" t="s">
        <v>105</v>
      </c>
      <c r="B112" s="2"/>
      <c r="C112" s="2" t="s">
        <v>104</v>
      </c>
      <c r="D112" s="2"/>
      <c r="E112" s="2" t="s">
        <v>10</v>
      </c>
      <c r="F112" s="2" t="s">
        <v>103</v>
      </c>
      <c r="G112" s="10">
        <v>29000</v>
      </c>
      <c r="H112" s="2"/>
      <c r="I112" s="2">
        <v>0.04</v>
      </c>
      <c r="J112" s="62">
        <v>0.04</v>
      </c>
      <c r="K112" s="13">
        <v>213440</v>
      </c>
      <c r="N112" s="2">
        <v>213440</v>
      </c>
      <c r="O112" s="13">
        <f>K112-N112</f>
        <v>0</v>
      </c>
    </row>
    <row r="113" spans="1:15" ht="15" x14ac:dyDescent="0.2">
      <c r="A113" s="2"/>
      <c r="B113" s="2"/>
      <c r="C113" s="2"/>
      <c r="D113" s="2"/>
      <c r="E113" s="2"/>
      <c r="F113" s="2"/>
      <c r="G113" s="10"/>
      <c r="H113" s="2"/>
      <c r="I113" s="2"/>
      <c r="J113" s="62"/>
      <c r="K113" s="13"/>
      <c r="N113" s="2"/>
      <c r="O113" s="13"/>
    </row>
    <row r="114" spans="1:15" ht="15" x14ac:dyDescent="0.2">
      <c r="A114" s="2"/>
      <c r="B114" s="2"/>
      <c r="C114" s="2"/>
      <c r="D114" s="2"/>
      <c r="E114" s="2"/>
      <c r="F114" s="2"/>
      <c r="G114" s="10"/>
      <c r="H114" s="2"/>
      <c r="I114" s="2"/>
      <c r="J114" s="62"/>
      <c r="K114" s="13"/>
      <c r="N114" s="2"/>
      <c r="O114" s="13"/>
    </row>
    <row r="115" spans="1:15" ht="15.75" x14ac:dyDescent="0.25">
      <c r="A115" s="20" t="s">
        <v>142</v>
      </c>
      <c r="B115" s="2"/>
      <c r="D115" t="s">
        <v>157</v>
      </c>
      <c r="E115" s="64" t="s">
        <v>151</v>
      </c>
      <c r="F115" s="2"/>
      <c r="G115" s="10"/>
      <c r="H115" s="2"/>
      <c r="I115" s="2"/>
      <c r="J115" s="62"/>
      <c r="K115" s="13"/>
      <c r="N115" s="2"/>
      <c r="O115" s="13"/>
    </row>
    <row r="116" spans="1:15" ht="15" x14ac:dyDescent="0.2">
      <c r="C116" s="51" t="s">
        <v>21</v>
      </c>
      <c r="D116" s="51" t="s">
        <v>126</v>
      </c>
      <c r="E116" s="64" t="s">
        <v>126</v>
      </c>
      <c r="F116" s="2"/>
      <c r="G116" s="10"/>
      <c r="H116" s="2"/>
      <c r="I116" s="2"/>
      <c r="J116" s="62"/>
      <c r="K116" s="13"/>
      <c r="N116" s="2"/>
      <c r="O116" s="13"/>
    </row>
    <row r="117" spans="1:15" ht="15" x14ac:dyDescent="0.2">
      <c r="A117" s="2" t="s">
        <v>143</v>
      </c>
      <c r="C117" s="10">
        <v>14000</v>
      </c>
      <c r="D117" s="15">
        <v>0.08</v>
      </c>
      <c r="E117" s="70">
        <v>0</v>
      </c>
      <c r="F117" s="2"/>
      <c r="G117" s="10"/>
      <c r="H117" s="2"/>
      <c r="I117" s="2"/>
      <c r="J117" s="62"/>
      <c r="K117" s="13"/>
      <c r="N117" s="2"/>
      <c r="O117" s="13"/>
    </row>
    <row r="118" spans="1:15" ht="15" x14ac:dyDescent="0.2">
      <c r="A118" s="35" t="s">
        <v>144</v>
      </c>
      <c r="E118" s="62"/>
      <c r="F118" s="2"/>
      <c r="G118" s="10"/>
      <c r="H118" s="2"/>
      <c r="I118" s="2"/>
      <c r="J118" s="62"/>
      <c r="K118" s="13"/>
      <c r="N118" s="2"/>
      <c r="O118" s="13"/>
    </row>
    <row r="119" spans="1:15" ht="15" x14ac:dyDescent="0.2">
      <c r="A119" s="2" t="s">
        <v>160</v>
      </c>
      <c r="E119" s="62"/>
      <c r="F119" s="2"/>
      <c r="G119" s="10"/>
      <c r="H119" s="2"/>
      <c r="I119" s="2"/>
      <c r="J119" s="62"/>
      <c r="K119" s="13"/>
      <c r="N119" s="2"/>
      <c r="O119" s="13"/>
    </row>
    <row r="120" spans="1:15" ht="15" x14ac:dyDescent="0.2">
      <c r="A120" s="35" t="s">
        <v>145</v>
      </c>
      <c r="B120" s="2"/>
      <c r="C120" s="10">
        <v>32500</v>
      </c>
      <c r="D120" s="2">
        <v>0.05</v>
      </c>
      <c r="E120" s="62">
        <v>0</v>
      </c>
      <c r="F120" s="2"/>
      <c r="G120" s="10"/>
      <c r="H120" s="2"/>
      <c r="I120" s="2"/>
      <c r="J120" s="62"/>
      <c r="K120" s="13"/>
      <c r="N120" s="2"/>
      <c r="O120" s="13"/>
    </row>
    <row r="121" spans="1:15" ht="15" x14ac:dyDescent="0.2">
      <c r="A121" s="35" t="s">
        <v>146</v>
      </c>
      <c r="C121" s="10">
        <v>11000</v>
      </c>
      <c r="D121" s="2">
        <v>0.05</v>
      </c>
      <c r="E121" s="62">
        <v>0</v>
      </c>
      <c r="F121" s="2"/>
      <c r="G121" s="10"/>
      <c r="H121" s="2"/>
      <c r="I121" s="2"/>
      <c r="J121" s="62"/>
      <c r="K121" s="13"/>
      <c r="N121" s="2"/>
      <c r="O121" s="13"/>
    </row>
    <row r="122" spans="1:15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62"/>
      <c r="K122" s="2"/>
      <c r="N122" s="2"/>
      <c r="O122" s="2"/>
    </row>
    <row r="123" spans="1:15" ht="15.75" x14ac:dyDescent="0.25">
      <c r="A123" s="20" t="s">
        <v>66</v>
      </c>
      <c r="B123" s="20"/>
      <c r="C123" s="2"/>
      <c r="D123" s="2"/>
      <c r="E123" s="2"/>
      <c r="F123" s="2"/>
      <c r="G123" s="2"/>
      <c r="H123" s="2"/>
      <c r="I123" s="2"/>
      <c r="J123" s="62"/>
      <c r="K123" s="2"/>
      <c r="N123" s="2"/>
      <c r="O123" s="2"/>
    </row>
    <row r="124" spans="1:15" ht="15" x14ac:dyDescent="0.2">
      <c r="A124" s="2" t="s">
        <v>67</v>
      </c>
      <c r="B124" s="2"/>
      <c r="C124" s="2"/>
      <c r="D124" s="2"/>
      <c r="E124" s="2"/>
      <c r="F124" s="2"/>
      <c r="G124" s="2"/>
      <c r="H124" s="2"/>
      <c r="I124" s="2"/>
      <c r="J124" s="62"/>
      <c r="K124" s="2"/>
      <c r="N124" s="2"/>
      <c r="O124" s="2"/>
    </row>
    <row r="125" spans="1:15" ht="15" x14ac:dyDescent="0.2">
      <c r="A125" s="2" t="s">
        <v>108</v>
      </c>
      <c r="B125" s="2"/>
      <c r="C125" s="2"/>
      <c r="D125" s="2"/>
      <c r="E125" s="2" t="s">
        <v>9</v>
      </c>
      <c r="F125" s="2" t="s">
        <v>107</v>
      </c>
      <c r="G125" s="10">
        <v>13300</v>
      </c>
      <c r="H125" s="2"/>
      <c r="I125" s="15">
        <v>0.08</v>
      </c>
      <c r="J125" s="62">
        <v>0.02</v>
      </c>
      <c r="K125" s="13">
        <v>284620</v>
      </c>
      <c r="N125" s="2">
        <v>398468</v>
      </c>
      <c r="O125" s="13">
        <f>K125-N125</f>
        <v>-113848</v>
      </c>
    </row>
    <row r="126" spans="1:15" ht="15" x14ac:dyDescent="0.2">
      <c r="A126" s="2"/>
      <c r="B126" s="2"/>
      <c r="C126" s="2"/>
      <c r="D126" s="2"/>
      <c r="E126" s="2"/>
      <c r="F126" s="2"/>
      <c r="G126" s="10"/>
      <c r="H126" s="2"/>
      <c r="I126" s="15"/>
      <c r="J126" s="2"/>
      <c r="K126" s="13"/>
      <c r="N126" s="2"/>
      <c r="O126" s="13"/>
    </row>
    <row r="127" spans="1:15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N127" s="2"/>
      <c r="O127" s="13">
        <f>SUM(M93:M125)</f>
        <v>0</v>
      </c>
    </row>
    <row r="128" spans="1:15" ht="15.75" x14ac:dyDescent="0.25">
      <c r="A128" s="20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5" x14ac:dyDescent="0.2">
      <c r="A129" s="2" t="s">
        <v>138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5.75" x14ac:dyDescent="0.25">
      <c r="A131" s="20" t="s">
        <v>128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5.75" x14ac:dyDescent="0.25">
      <c r="A132" s="28" t="s">
        <v>153</v>
      </c>
      <c r="B132" s="2"/>
      <c r="C132" s="2"/>
      <c r="D132" s="2"/>
      <c r="E132" s="2"/>
      <c r="F132" s="2"/>
      <c r="G132" s="66" t="s">
        <v>151</v>
      </c>
      <c r="H132" s="2"/>
      <c r="I132" s="2"/>
      <c r="J132" s="2"/>
      <c r="K132" s="2"/>
    </row>
    <row r="133" spans="1:11" ht="15" x14ac:dyDescent="0.2">
      <c r="A133" s="2" t="s">
        <v>137</v>
      </c>
      <c r="B133" s="2"/>
      <c r="D133" s="2"/>
      <c r="E133" s="2"/>
      <c r="F133" s="2"/>
      <c r="G133" s="63">
        <v>700000</v>
      </c>
      <c r="H133" s="2"/>
      <c r="I133" s="2"/>
      <c r="J133" s="2"/>
      <c r="K133" s="2"/>
    </row>
    <row r="134" spans="1:11" ht="15" x14ac:dyDescent="0.2">
      <c r="A134" s="2"/>
      <c r="G134" s="24"/>
      <c r="H134" s="2"/>
      <c r="I134" s="2"/>
      <c r="J134" s="2"/>
      <c r="K134" s="2"/>
    </row>
    <row r="135" spans="1:11" ht="15" x14ac:dyDescent="0.2">
      <c r="A135" s="2"/>
      <c r="G135" s="27"/>
      <c r="H135" s="2"/>
      <c r="I135" s="2"/>
      <c r="J135" s="2"/>
      <c r="K135" s="2"/>
    </row>
    <row r="136" spans="1:11" ht="15" x14ac:dyDescent="0.2">
      <c r="A136" s="2" t="s">
        <v>82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5" x14ac:dyDescent="0.2">
      <c r="A137" s="2">
        <v>1</v>
      </c>
      <c r="B137" s="2" t="s">
        <v>83</v>
      </c>
      <c r="C137" s="2"/>
      <c r="E137" s="2"/>
      <c r="F137" s="25" t="s">
        <v>139</v>
      </c>
      <c r="G137" s="2"/>
      <c r="H137" s="2"/>
      <c r="I137" s="2"/>
      <c r="J137" s="2"/>
      <c r="K137" s="2"/>
    </row>
    <row r="138" spans="1:11" ht="15" x14ac:dyDescent="0.2">
      <c r="A138" s="2">
        <v>2</v>
      </c>
      <c r="B138" s="2" t="s">
        <v>84</v>
      </c>
      <c r="C138" s="2"/>
      <c r="E138" s="2"/>
      <c r="F138" s="12" t="s">
        <v>135</v>
      </c>
      <c r="G138" s="2"/>
      <c r="H138" s="2"/>
      <c r="I138" s="2"/>
      <c r="J138" s="2"/>
      <c r="K138" s="2"/>
    </row>
    <row r="139" spans="1:11" ht="15" x14ac:dyDescent="0.2">
      <c r="A139" s="2">
        <v>3</v>
      </c>
      <c r="B139" s="2" t="s">
        <v>85</v>
      </c>
      <c r="C139" s="2"/>
      <c r="E139" s="2"/>
      <c r="F139" s="26">
        <v>550000</v>
      </c>
      <c r="G139" s="2"/>
      <c r="H139" s="2"/>
      <c r="I139" s="2"/>
      <c r="J139" s="2"/>
      <c r="K139" s="2"/>
    </row>
    <row r="140" spans="1:11" ht="15" x14ac:dyDescent="0.2">
      <c r="A140" s="2">
        <v>4</v>
      </c>
      <c r="B140" s="2" t="s">
        <v>121</v>
      </c>
      <c r="C140" s="2"/>
      <c r="D140" s="2"/>
      <c r="E140" s="2"/>
      <c r="F140" s="12">
        <v>3000000</v>
      </c>
      <c r="G140" s="2"/>
      <c r="H140" s="2"/>
      <c r="I140" s="2"/>
      <c r="J140" s="2"/>
      <c r="K140" s="2"/>
    </row>
    <row r="141" spans="1:11" ht="15" x14ac:dyDescent="0.2">
      <c r="A141" s="2">
        <v>5</v>
      </c>
      <c r="B141" s="2" t="s">
        <v>122</v>
      </c>
      <c r="C141" s="2"/>
      <c r="D141" s="2"/>
      <c r="E141" s="2"/>
      <c r="F141" s="12">
        <v>400000</v>
      </c>
      <c r="G141" s="2"/>
      <c r="H141" s="2"/>
      <c r="I141" s="2"/>
      <c r="J141" s="2"/>
      <c r="K141" s="2"/>
    </row>
    <row r="142" spans="1:11" ht="15" x14ac:dyDescent="0.2">
      <c r="A142" s="2"/>
      <c r="G142" s="27"/>
      <c r="H142" s="2"/>
      <c r="I142" s="2"/>
      <c r="J142" s="2"/>
      <c r="K142" s="2"/>
    </row>
    <row r="143" spans="1:11" ht="15" x14ac:dyDescent="0.2">
      <c r="A143" s="2"/>
      <c r="G143" s="27"/>
      <c r="H143" s="2"/>
      <c r="I143" s="2"/>
      <c r="J143" s="2"/>
      <c r="K143" s="2"/>
    </row>
    <row r="144" spans="1:11" ht="15" x14ac:dyDescent="0.2">
      <c r="A144" s="2"/>
      <c r="G144" s="27"/>
      <c r="H144" s="2"/>
      <c r="I144" s="2"/>
      <c r="J144" s="2"/>
      <c r="K144" s="2"/>
    </row>
    <row r="145" spans="1:11" ht="15" x14ac:dyDescent="0.2">
      <c r="H145" s="2"/>
      <c r="I145" s="2"/>
      <c r="J145" s="2"/>
      <c r="K145" s="2"/>
    </row>
    <row r="146" spans="1:11" ht="15.75" x14ac:dyDescent="0.25">
      <c r="A146" s="20" t="s">
        <v>162</v>
      </c>
      <c r="B146" s="20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5.75" x14ac:dyDescent="0.25">
      <c r="A147" s="2" t="s">
        <v>161</v>
      </c>
      <c r="B147" s="20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5" x14ac:dyDescent="0.2">
      <c r="H148" s="2"/>
      <c r="I148" s="2"/>
      <c r="J148" s="2"/>
      <c r="K148" s="2"/>
    </row>
    <row r="149" spans="1:11" ht="15.75" x14ac:dyDescent="0.25">
      <c r="A149" s="20" t="s">
        <v>86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5" x14ac:dyDescent="0.2">
      <c r="A150" s="2" t="s">
        <v>87</v>
      </c>
      <c r="B150" s="2" t="s">
        <v>88</v>
      </c>
      <c r="C150" s="2" t="s">
        <v>89</v>
      </c>
      <c r="D150" s="2"/>
      <c r="E150" s="2"/>
      <c r="F150" s="2"/>
      <c r="G150" s="2"/>
      <c r="H150" s="2"/>
      <c r="I150" s="2"/>
      <c r="J150" s="2"/>
      <c r="K150" s="2"/>
    </row>
    <row r="151" spans="1:11" ht="15" x14ac:dyDescent="0.2">
      <c r="A151" s="2"/>
      <c r="B151" s="2"/>
      <c r="C151" s="2"/>
      <c r="D151" s="2" t="s">
        <v>90</v>
      </c>
      <c r="E151" s="2"/>
      <c r="F151" s="2"/>
      <c r="G151" s="2"/>
      <c r="H151" s="2"/>
      <c r="I151" s="2"/>
      <c r="J151" s="2"/>
      <c r="K151" s="2"/>
    </row>
    <row r="152" spans="1:11" ht="15" x14ac:dyDescent="0.2">
      <c r="A152" s="2"/>
      <c r="B152" s="2"/>
      <c r="C152" s="2"/>
      <c r="D152" s="2" t="s">
        <v>91</v>
      </c>
      <c r="E152" s="2"/>
      <c r="F152" s="2"/>
      <c r="G152" s="2"/>
      <c r="H152" s="2"/>
      <c r="I152" s="2"/>
      <c r="J152" s="2"/>
      <c r="K152" s="2"/>
    </row>
    <row r="153" spans="1:11" ht="15" x14ac:dyDescent="0.2">
      <c r="A153" s="2" t="s">
        <v>92</v>
      </c>
      <c r="B153" s="2" t="s">
        <v>93</v>
      </c>
      <c r="C153" s="2" t="s">
        <v>94</v>
      </c>
      <c r="D153" s="2"/>
      <c r="E153" s="2"/>
      <c r="F153" s="2"/>
      <c r="G153" s="2"/>
      <c r="H153" s="2"/>
      <c r="I153" s="2"/>
      <c r="J153" s="2"/>
      <c r="K153" s="2"/>
    </row>
    <row r="154" spans="1:11" ht="15" x14ac:dyDescent="0.2">
      <c r="A154" s="2" t="s">
        <v>95</v>
      </c>
      <c r="B154" s="2"/>
      <c r="C154" s="2"/>
      <c r="D154" s="2" t="s">
        <v>96</v>
      </c>
      <c r="E154" s="2"/>
      <c r="F154" s="2"/>
      <c r="G154" s="2"/>
      <c r="H154" s="2"/>
      <c r="I154" s="2"/>
      <c r="J154" s="2"/>
      <c r="K154" s="2"/>
    </row>
    <row r="155" spans="1:11" ht="15" x14ac:dyDescent="0.2">
      <c r="A155" s="2"/>
      <c r="B155" s="2"/>
      <c r="C155" s="2"/>
      <c r="J155" s="2"/>
      <c r="K155" s="2"/>
    </row>
    <row r="156" spans="1:11" ht="15" x14ac:dyDescent="0.2">
      <c r="A156" s="2" t="s">
        <v>97</v>
      </c>
      <c r="B156" s="2" t="s">
        <v>40</v>
      </c>
      <c r="C156" s="2" t="s">
        <v>98</v>
      </c>
      <c r="D156" s="2"/>
      <c r="E156" s="2"/>
      <c r="F156" s="2"/>
      <c r="G156" s="2"/>
      <c r="H156" s="2"/>
      <c r="I156" s="2"/>
      <c r="J156" s="2"/>
      <c r="K156" s="2"/>
    </row>
    <row r="157" spans="1:11" ht="15" x14ac:dyDescent="0.2">
      <c r="A157" s="2" t="s">
        <v>97</v>
      </c>
      <c r="B157" s="2" t="s">
        <v>40</v>
      </c>
      <c r="C157" s="2" t="s">
        <v>99</v>
      </c>
      <c r="D157" s="2"/>
      <c r="E157" s="2"/>
      <c r="F157" s="2"/>
      <c r="G157" s="2"/>
      <c r="H157" s="2"/>
      <c r="I157" s="2"/>
      <c r="J157" s="2"/>
      <c r="K157" s="2"/>
    </row>
    <row r="158" spans="1:11" ht="15" x14ac:dyDescent="0.2">
      <c r="C158" s="2" t="s">
        <v>100</v>
      </c>
      <c r="D158" s="2"/>
      <c r="E158" s="2"/>
      <c r="F158" s="2"/>
      <c r="G158" s="2"/>
      <c r="H158" s="2"/>
      <c r="I158" s="2"/>
      <c r="J158" s="2"/>
      <c r="K158" s="2"/>
    </row>
    <row r="159" spans="1:11" ht="15" x14ac:dyDescent="0.2">
      <c r="C159" s="2" t="s">
        <v>101</v>
      </c>
      <c r="D159" s="2"/>
      <c r="E159" s="2"/>
      <c r="F159" s="2"/>
      <c r="G159" s="2"/>
      <c r="H159" s="2"/>
      <c r="I159" s="2"/>
      <c r="J159" s="2"/>
      <c r="K159" s="2"/>
    </row>
    <row r="160" spans="1:11" ht="15" x14ac:dyDescent="0.2">
      <c r="C160" s="2" t="s">
        <v>102</v>
      </c>
      <c r="D160" s="2"/>
      <c r="E160" s="2"/>
      <c r="F160" s="2"/>
      <c r="G160" s="2"/>
      <c r="H160" s="2"/>
      <c r="I160" s="2"/>
      <c r="J160" s="2"/>
      <c r="K160" s="2"/>
    </row>
    <row r="161" spans="1:11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5" x14ac:dyDescent="0.2">
      <c r="F163" s="2"/>
      <c r="G163" s="2"/>
      <c r="H163" s="2"/>
      <c r="I163" s="2"/>
      <c r="J163" s="2"/>
      <c r="K163" s="2"/>
    </row>
    <row r="164" spans="1:11" ht="15" x14ac:dyDescent="0.2">
      <c r="F164" s="2"/>
      <c r="G164" s="2"/>
      <c r="H164" s="2"/>
      <c r="I164" s="2"/>
      <c r="J164" s="2"/>
      <c r="K164" s="2"/>
    </row>
    <row r="165" spans="1:11" ht="15" x14ac:dyDescent="0.2">
      <c r="F165" s="2"/>
      <c r="G165" s="2"/>
      <c r="H165" s="2"/>
      <c r="I165" s="2"/>
      <c r="J165" s="2"/>
      <c r="K165" s="2"/>
    </row>
    <row r="166" spans="1:11" ht="15" x14ac:dyDescent="0.2">
      <c r="F166" s="2"/>
      <c r="G166" s="2"/>
      <c r="H166" s="2"/>
      <c r="I166" s="2"/>
      <c r="J166" s="2"/>
      <c r="K166" s="2"/>
    </row>
    <row r="167" spans="1:11" ht="15" x14ac:dyDescent="0.2">
      <c r="F167" s="2"/>
      <c r="G167" s="2"/>
      <c r="H167" s="2"/>
      <c r="I167" s="2"/>
      <c r="J167" s="2"/>
      <c r="K167" s="2"/>
    </row>
    <row r="168" spans="1:11" ht="15" x14ac:dyDescent="0.2">
      <c r="F168" s="2"/>
      <c r="G168" s="2"/>
      <c r="H168" s="2"/>
      <c r="I168" s="2"/>
      <c r="J168" s="2"/>
      <c r="K168" s="2"/>
    </row>
    <row r="169" spans="1:11" ht="15" x14ac:dyDescent="0.2">
      <c r="F169" s="2"/>
      <c r="G169" s="2"/>
      <c r="H169" s="2"/>
      <c r="I169" s="2"/>
      <c r="J169" s="2"/>
      <c r="K169" s="2"/>
    </row>
    <row r="170" spans="1:11" ht="15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5" x14ac:dyDescent="0.2">
      <c r="A208" t="s">
        <v>158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8:11" ht="15" x14ac:dyDescent="0.2">
      <c r="H209" s="2"/>
      <c r="I209" s="2"/>
      <c r="J209" s="2"/>
      <c r="K209" s="2"/>
    </row>
  </sheetData>
  <phoneticPr fontId="0" type="noConversion"/>
  <pageMargins left="0" right="0" top="0.38" bottom="0.41" header="0.22" footer="0.25"/>
  <pageSetup scale="67" fitToHeight="4" orientation="portrait" r:id="rId1"/>
  <headerFooter alignWithMargins="0"/>
  <rowBreaks count="2" manualBreakCount="2">
    <brk id="73" max="16383" man="1"/>
    <brk id="144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 Assump 2002 w Stretch</vt:lpstr>
      <vt:lpstr>Sheet3</vt:lpstr>
      <vt:lpstr>'Rev Assump 2002 w Stretch'!Print_Area</vt:lpstr>
      <vt:lpstr>'Rev Assump 2002 w Stretch'!Print_Titles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Jan Havlíček</cp:lastModifiedBy>
  <cp:lastPrinted>2001-10-09T21:59:37Z</cp:lastPrinted>
  <dcterms:created xsi:type="dcterms:W3CDTF">2001-08-10T12:49:15Z</dcterms:created>
  <dcterms:modified xsi:type="dcterms:W3CDTF">2023-09-17T14:22:31Z</dcterms:modified>
</cp:coreProperties>
</file>