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1F348D-E5FB-4A4A-882E-C938C39E603F}" xr6:coauthVersionLast="47" xr6:coauthVersionMax="47" xr10:uidLastSave="{00000000-0000-0000-0000-000000000000}"/>
  <bookViews>
    <workbookView xWindow="-120" yWindow="-120" windowWidth="38640" windowHeight="15720"/>
  </bookViews>
  <sheets>
    <sheet name="Summary_Rev" sheetId="35" r:id="rId1"/>
    <sheet name="IBIT" sheetId="34" state="hidden" r:id="rId2"/>
    <sheet name="By Risk Category" sheetId="29" state="hidden" r:id="rId3"/>
    <sheet name="IBIT condensed Normalized)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B">#N/A</definedName>
    <definedName name="\C">#REF!</definedName>
    <definedName name="\H">'[5]#REF'!#REF!</definedName>
    <definedName name="\I">#REF!</definedName>
    <definedName name="\P">#REF!</definedName>
    <definedName name="\R">'[5]#REF'!#REF!</definedName>
    <definedName name="\S">'[5]#REF'!#REF!</definedName>
    <definedName name="\U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_1">#REF!</definedName>
    <definedName name="_2">#REF!</definedName>
    <definedName name="_3">#REF!</definedName>
    <definedName name="ALL" localSheetId="2">#REF!</definedName>
    <definedName name="ALL">#REF!</definedName>
    <definedName name="BYYEAR">'[5]#REF'!#REF!</definedName>
    <definedName name="CAP" localSheetId="2">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'[5]#REF'!#REF!</definedName>
    <definedName name="EGC">#REF!</definedName>
    <definedName name="file_date_name">#REF!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>'[5]#REF'!#REF!</definedName>
    <definedName name="look">[1]summary!$D$8:$H$43</definedName>
    <definedName name="MGMT" localSheetId="2">#REF!</definedName>
    <definedName name="MGMT">#REF!</definedName>
    <definedName name="MONTHLY">#REF!</definedName>
    <definedName name="NNG">#REF!</definedName>
    <definedName name="PDTotal" localSheetId="2">#REF!</definedName>
    <definedName name="PDTotal">#REF!</definedName>
    <definedName name="_xlnm.Print_Area" localSheetId="2">'By Risk Category'!$A$1:$Q$52</definedName>
    <definedName name="_xlnm.Print_Area" localSheetId="0">Summary_Rev!$A$1:$L$39</definedName>
    <definedName name="Print_Area_MI">#REF!</definedName>
    <definedName name="_xlnm.Print_Titles" localSheetId="1">IBIT!$1:$9</definedName>
    <definedName name="_xlnm.Print_Titles" localSheetId="3">'IBIT condensed Normalized)'!$1:$12</definedName>
    <definedName name="Print_Titles_MI">#REF!</definedName>
    <definedName name="Rules_for_Obligations">'[5]#REF'!#REF!</definedName>
    <definedName name="SJ">[2]TW!#REF!</definedName>
    <definedName name="SUMMARY">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[4]Variance!$D$7,[4]Variance!$D$7:$AB$70,[4]Variance!$D$77:$AB$153</definedName>
    <definedName name="_YR1992">#N/A</definedName>
    <definedName name="_YR9296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9" l="1"/>
  <c r="H11" i="29"/>
  <c r="L11" i="29"/>
  <c r="N11" i="29"/>
  <c r="O11" i="29"/>
  <c r="P11" i="29"/>
  <c r="D12" i="29"/>
  <c r="H12" i="29"/>
  <c r="L12" i="29"/>
  <c r="N12" i="29"/>
  <c r="O12" i="29"/>
  <c r="P12" i="29"/>
  <c r="D13" i="29"/>
  <c r="H13" i="29"/>
  <c r="L13" i="29"/>
  <c r="N13" i="29"/>
  <c r="O13" i="29"/>
  <c r="P13" i="29"/>
  <c r="D14" i="29"/>
  <c r="H14" i="29"/>
  <c r="L14" i="29"/>
  <c r="N14" i="29"/>
  <c r="O14" i="29"/>
  <c r="P14" i="29"/>
  <c r="D15" i="29"/>
  <c r="H15" i="29"/>
  <c r="L15" i="29"/>
  <c r="N15" i="29"/>
  <c r="O15" i="29"/>
  <c r="P15" i="29"/>
  <c r="C16" i="29"/>
  <c r="D16" i="29"/>
  <c r="H16" i="29"/>
  <c r="L16" i="29"/>
  <c r="N16" i="29"/>
  <c r="O16" i="29"/>
  <c r="P16" i="29"/>
  <c r="D17" i="29"/>
  <c r="H17" i="29"/>
  <c r="L17" i="29"/>
  <c r="N17" i="29"/>
  <c r="O17" i="29"/>
  <c r="P17" i="29"/>
  <c r="D18" i="29"/>
  <c r="H18" i="29"/>
  <c r="L18" i="29"/>
  <c r="N18" i="29"/>
  <c r="O18" i="29"/>
  <c r="P18" i="29"/>
  <c r="B19" i="29"/>
  <c r="C19" i="29"/>
  <c r="D19" i="29"/>
  <c r="F19" i="29"/>
  <c r="G19" i="29"/>
  <c r="H19" i="29"/>
  <c r="J19" i="29"/>
  <c r="K19" i="29"/>
  <c r="L19" i="29"/>
  <c r="N19" i="29"/>
  <c r="O19" i="29"/>
  <c r="P19" i="29"/>
  <c r="D21" i="29"/>
  <c r="H21" i="29"/>
  <c r="L21" i="29"/>
  <c r="N21" i="29"/>
  <c r="O21" i="29"/>
  <c r="P21" i="29"/>
  <c r="D22" i="29"/>
  <c r="H22" i="29"/>
  <c r="L22" i="29"/>
  <c r="N22" i="29"/>
  <c r="O22" i="29"/>
  <c r="P22" i="29"/>
  <c r="D23" i="29"/>
  <c r="H23" i="29"/>
  <c r="L23" i="29"/>
  <c r="N23" i="29"/>
  <c r="O23" i="29"/>
  <c r="P23" i="29"/>
  <c r="D24" i="29"/>
  <c r="H24" i="29"/>
  <c r="L24" i="29"/>
  <c r="N24" i="29"/>
  <c r="O24" i="29"/>
  <c r="P24" i="29"/>
  <c r="B25" i="29"/>
  <c r="C25" i="29"/>
  <c r="D25" i="29"/>
  <c r="F25" i="29"/>
  <c r="G25" i="29"/>
  <c r="H25" i="29"/>
  <c r="J25" i="29"/>
  <c r="K25" i="29"/>
  <c r="L25" i="29"/>
  <c r="N25" i="29"/>
  <c r="O25" i="29"/>
  <c r="P25" i="29"/>
  <c r="D27" i="29"/>
  <c r="E27" i="29"/>
  <c r="H27" i="29"/>
  <c r="I27" i="29"/>
  <c r="L27" i="29"/>
  <c r="N27" i="29"/>
  <c r="O27" i="29"/>
  <c r="P27" i="29"/>
  <c r="D28" i="29"/>
  <c r="H28" i="29"/>
  <c r="L28" i="29"/>
  <c r="N28" i="29"/>
  <c r="O28" i="29"/>
  <c r="P28" i="29"/>
  <c r="D29" i="29"/>
  <c r="H29" i="29"/>
  <c r="L29" i="29"/>
  <c r="N29" i="29"/>
  <c r="O29" i="29"/>
  <c r="P29" i="29"/>
  <c r="C30" i="29"/>
  <c r="D30" i="29"/>
  <c r="H30" i="29"/>
  <c r="L30" i="29"/>
  <c r="N30" i="29"/>
  <c r="O30" i="29"/>
  <c r="P30" i="29"/>
  <c r="D31" i="29"/>
  <c r="H31" i="29"/>
  <c r="L31" i="29"/>
  <c r="N31" i="29"/>
  <c r="O31" i="29"/>
  <c r="P31" i="29"/>
  <c r="B32" i="29"/>
  <c r="C32" i="29"/>
  <c r="D32" i="29"/>
  <c r="F32" i="29"/>
  <c r="G32" i="29"/>
  <c r="H32" i="29"/>
  <c r="J32" i="29"/>
  <c r="K32" i="29"/>
  <c r="L32" i="29"/>
  <c r="N32" i="29"/>
  <c r="O32" i="29"/>
  <c r="P32" i="29"/>
  <c r="D34" i="29"/>
  <c r="E34" i="29"/>
  <c r="F34" i="29"/>
  <c r="G34" i="29"/>
  <c r="H34" i="29"/>
  <c r="I34" i="29"/>
  <c r="L34" i="29"/>
  <c r="N34" i="29"/>
  <c r="O34" i="29"/>
  <c r="P34" i="29"/>
  <c r="D35" i="29"/>
  <c r="H35" i="29"/>
  <c r="L35" i="29"/>
  <c r="N35" i="29"/>
  <c r="O35" i="29"/>
  <c r="P35" i="29"/>
  <c r="B36" i="29"/>
  <c r="C36" i="29"/>
  <c r="D36" i="29"/>
  <c r="F36" i="29"/>
  <c r="G36" i="29"/>
  <c r="H36" i="29"/>
  <c r="J36" i="29"/>
  <c r="K36" i="29"/>
  <c r="L36" i="29"/>
  <c r="N36" i="29"/>
  <c r="O36" i="29"/>
  <c r="P36" i="29"/>
  <c r="D39" i="29"/>
  <c r="H39" i="29"/>
  <c r="J39" i="29"/>
  <c r="L39" i="29"/>
  <c r="N39" i="29"/>
  <c r="O39" i="29"/>
  <c r="P39" i="29"/>
  <c r="D40" i="29"/>
  <c r="H40" i="29"/>
  <c r="L40" i="29"/>
  <c r="N40" i="29"/>
  <c r="O40" i="29"/>
  <c r="P40" i="29"/>
  <c r="D41" i="29"/>
  <c r="H41" i="29"/>
  <c r="L41" i="29"/>
  <c r="N41" i="29"/>
  <c r="O41" i="29"/>
  <c r="P41" i="29"/>
  <c r="D42" i="29"/>
  <c r="H42" i="29"/>
  <c r="L42" i="29"/>
  <c r="N42" i="29"/>
  <c r="O42" i="29"/>
  <c r="P42" i="29"/>
  <c r="D43" i="29"/>
  <c r="H43" i="29"/>
  <c r="L43" i="29"/>
  <c r="N43" i="29"/>
  <c r="O43" i="29"/>
  <c r="P43" i="29"/>
  <c r="D44" i="29"/>
  <c r="H44" i="29"/>
  <c r="L44" i="29"/>
  <c r="N44" i="29"/>
  <c r="O44" i="29"/>
  <c r="P44" i="29"/>
  <c r="D45" i="29"/>
  <c r="H45" i="29"/>
  <c r="L45" i="29"/>
  <c r="N45" i="29"/>
  <c r="O45" i="29"/>
  <c r="P45" i="29"/>
  <c r="D46" i="29"/>
  <c r="H46" i="29"/>
  <c r="L46" i="29"/>
  <c r="N46" i="29"/>
  <c r="O46" i="29"/>
  <c r="P46" i="29"/>
  <c r="B47" i="29"/>
  <c r="C47" i="29"/>
  <c r="D47" i="29"/>
  <c r="F47" i="29"/>
  <c r="G47" i="29"/>
  <c r="H47" i="29"/>
  <c r="J47" i="29"/>
  <c r="K47" i="29"/>
  <c r="L47" i="29"/>
  <c r="N47" i="29"/>
  <c r="O47" i="29"/>
  <c r="P47" i="29"/>
  <c r="B49" i="29"/>
  <c r="C49" i="29"/>
  <c r="D49" i="29"/>
  <c r="F49" i="29"/>
  <c r="G49" i="29"/>
  <c r="H49" i="29"/>
  <c r="J49" i="29"/>
  <c r="K49" i="29"/>
  <c r="L49" i="29"/>
  <c r="N49" i="29"/>
  <c r="O49" i="29"/>
  <c r="P49" i="29"/>
  <c r="L51" i="29"/>
  <c r="P51" i="29"/>
  <c r="L52" i="29"/>
  <c r="P52" i="29"/>
  <c r="A53" i="29"/>
  <c r="H60" i="29"/>
  <c r="Q60" i="29"/>
  <c r="H61" i="29"/>
  <c r="Q61" i="29"/>
  <c r="H62" i="29"/>
  <c r="Q62" i="29"/>
  <c r="H63" i="29"/>
  <c r="Q63" i="29"/>
  <c r="H64" i="29"/>
  <c r="Q64" i="29"/>
  <c r="D11" i="34"/>
  <c r="E11" i="34"/>
  <c r="F11" i="34"/>
  <c r="G11" i="34"/>
  <c r="H11" i="34"/>
  <c r="K11" i="34"/>
  <c r="L11" i="34"/>
  <c r="M11" i="34"/>
  <c r="O11" i="34"/>
  <c r="R11" i="34"/>
  <c r="O12" i="34"/>
  <c r="R12" i="34"/>
  <c r="O13" i="34"/>
  <c r="R13" i="34"/>
  <c r="D14" i="34"/>
  <c r="E14" i="34"/>
  <c r="F14" i="34"/>
  <c r="G14" i="34"/>
  <c r="H14" i="34"/>
  <c r="K14" i="34"/>
  <c r="L14" i="34"/>
  <c r="M14" i="34"/>
  <c r="N14" i="34"/>
  <c r="O14" i="34"/>
  <c r="R14" i="34"/>
  <c r="R15" i="34"/>
  <c r="D16" i="34"/>
  <c r="E16" i="34"/>
  <c r="F16" i="34"/>
  <c r="G16" i="34"/>
  <c r="H16" i="34"/>
  <c r="O16" i="34"/>
  <c r="R16" i="34"/>
  <c r="R17" i="34"/>
  <c r="D18" i="34"/>
  <c r="E18" i="34"/>
  <c r="F18" i="34"/>
  <c r="G18" i="34"/>
  <c r="O18" i="34"/>
  <c r="R18" i="34"/>
  <c r="R19" i="34"/>
  <c r="D20" i="34"/>
  <c r="G20" i="34"/>
  <c r="O20" i="34"/>
  <c r="R20" i="34"/>
  <c r="R21" i="34"/>
  <c r="D22" i="34"/>
  <c r="E22" i="34"/>
  <c r="F22" i="34"/>
  <c r="G22" i="34"/>
  <c r="H22" i="34"/>
  <c r="N22" i="34"/>
  <c r="O22" i="34"/>
  <c r="R22" i="34"/>
  <c r="R23" i="34"/>
  <c r="D24" i="34"/>
  <c r="E24" i="34"/>
  <c r="F24" i="34"/>
  <c r="G24" i="34"/>
  <c r="H24" i="34"/>
  <c r="K24" i="34"/>
  <c r="L24" i="34"/>
  <c r="M24" i="34"/>
  <c r="N24" i="34"/>
  <c r="O24" i="34"/>
  <c r="R24" i="34"/>
  <c r="O27" i="34"/>
  <c r="D28" i="34"/>
  <c r="E28" i="34"/>
  <c r="F28" i="34"/>
  <c r="H28" i="34"/>
  <c r="K28" i="34"/>
  <c r="O28" i="34"/>
  <c r="O29" i="34"/>
  <c r="O30" i="34"/>
  <c r="O31" i="34"/>
  <c r="O32" i="34"/>
  <c r="D33" i="34"/>
  <c r="E33" i="34"/>
  <c r="O33" i="34"/>
  <c r="D34" i="34"/>
  <c r="E34" i="34"/>
  <c r="O34" i="34"/>
  <c r="O35" i="34"/>
  <c r="O36" i="34"/>
  <c r="G37" i="34"/>
  <c r="O37" i="34"/>
  <c r="O38" i="34"/>
  <c r="O39" i="34"/>
  <c r="O40" i="34"/>
  <c r="D41" i="34"/>
  <c r="E41" i="34"/>
  <c r="F41" i="34"/>
  <c r="G41" i="34"/>
  <c r="H41" i="34"/>
  <c r="K41" i="34"/>
  <c r="L41" i="34"/>
  <c r="M41" i="34"/>
  <c r="N41" i="34"/>
  <c r="O41" i="34"/>
  <c r="D45" i="34"/>
  <c r="F45" i="34"/>
  <c r="O45" i="34"/>
  <c r="O46" i="34"/>
  <c r="O47" i="34"/>
  <c r="D48" i="34"/>
  <c r="E48" i="34"/>
  <c r="F48" i="34"/>
  <c r="G48" i="34"/>
  <c r="H48" i="34"/>
  <c r="K48" i="34"/>
  <c r="L48" i="34"/>
  <c r="M48" i="34"/>
  <c r="N48" i="34"/>
  <c r="O48" i="34"/>
  <c r="D52" i="34"/>
  <c r="E52" i="34"/>
  <c r="F52" i="34"/>
  <c r="G52" i="34"/>
  <c r="H52" i="34"/>
  <c r="K52" i="34"/>
  <c r="L52" i="34"/>
  <c r="M52" i="34"/>
  <c r="N52" i="34"/>
  <c r="O52" i="34"/>
  <c r="A59" i="34"/>
  <c r="D14" i="2"/>
  <c r="E14" i="2"/>
  <c r="F14" i="2"/>
  <c r="G14" i="2"/>
  <c r="H14" i="2"/>
  <c r="K14" i="2"/>
  <c r="L14" i="2"/>
  <c r="M14" i="2"/>
  <c r="N14" i="2"/>
  <c r="O14" i="2"/>
  <c r="D16" i="2"/>
  <c r="E16" i="2"/>
  <c r="F16" i="2"/>
  <c r="H16" i="2"/>
  <c r="K16" i="2"/>
  <c r="L16" i="2"/>
  <c r="M16" i="2"/>
  <c r="N16" i="2"/>
  <c r="O16" i="2"/>
  <c r="D18" i="2"/>
  <c r="E18" i="2"/>
  <c r="F18" i="2"/>
  <c r="H18" i="2"/>
  <c r="K18" i="2"/>
  <c r="L18" i="2"/>
  <c r="M18" i="2"/>
  <c r="N18" i="2"/>
  <c r="O18" i="2"/>
  <c r="D20" i="2"/>
  <c r="E20" i="2"/>
  <c r="F20" i="2"/>
  <c r="G20" i="2"/>
  <c r="H20" i="2"/>
  <c r="K20" i="2"/>
  <c r="L20" i="2"/>
  <c r="M20" i="2"/>
  <c r="N20" i="2"/>
  <c r="O20" i="2"/>
  <c r="O28" i="2"/>
  <c r="O30" i="2"/>
  <c r="O31" i="2"/>
  <c r="D33" i="2"/>
  <c r="E33" i="2"/>
  <c r="F33" i="2"/>
  <c r="G33" i="2"/>
  <c r="H33" i="2"/>
  <c r="K33" i="2"/>
  <c r="L33" i="2"/>
  <c r="M33" i="2"/>
  <c r="N33" i="2"/>
  <c r="O33" i="2"/>
  <c r="A38" i="2"/>
  <c r="K15" i="35"/>
  <c r="F16" i="35"/>
  <c r="K16" i="35"/>
  <c r="D20" i="35"/>
  <c r="E20" i="35"/>
  <c r="F20" i="35"/>
  <c r="H20" i="35"/>
  <c r="I20" i="35"/>
  <c r="J20" i="35"/>
  <c r="K20" i="35"/>
  <c r="D29" i="35"/>
  <c r="E29" i="35"/>
  <c r="F29" i="35"/>
  <c r="D35" i="35"/>
  <c r="E35" i="35"/>
  <c r="F35" i="35"/>
  <c r="D39" i="35"/>
  <c r="E39" i="35"/>
  <c r="F39" i="35"/>
</calcChain>
</file>

<file path=xl/sharedStrings.xml><?xml version="1.0" encoding="utf-8"?>
<sst xmlns="http://schemas.openxmlformats.org/spreadsheetml/2006/main" count="201" uniqueCount="124">
  <si>
    <t>Plan</t>
  </si>
  <si>
    <t>Offshore</t>
  </si>
  <si>
    <t>Storage</t>
  </si>
  <si>
    <t>Total Midwest</t>
  </si>
  <si>
    <t>Reg Amort</t>
  </si>
  <si>
    <t>Reg Commission Expense</t>
  </si>
  <si>
    <t>Reg Assets Amortization</t>
  </si>
  <si>
    <t>Reg Affairs</t>
  </si>
  <si>
    <t>IMP/So GA Credits</t>
  </si>
  <si>
    <t>TC&amp;S Mobil Carlton</t>
  </si>
  <si>
    <t>TC&amp;S</t>
  </si>
  <si>
    <t>TC&amp;S Base Gas SBA</t>
  </si>
  <si>
    <t>Revenue Management</t>
  </si>
  <si>
    <t>O&amp;M-112477</t>
  </si>
  <si>
    <t>O&amp;M</t>
  </si>
  <si>
    <t>ETS Support</t>
  </si>
  <si>
    <t>O&amp;M-111378</t>
  </si>
  <si>
    <t>Aviation</t>
  </si>
  <si>
    <t>Total Expenses</t>
  </si>
  <si>
    <t>Commercial Group</t>
  </si>
  <si>
    <t>2002 Operating Plan</t>
  </si>
  <si>
    <t>Actual</t>
  </si>
  <si>
    <t>2nd CE</t>
  </si>
  <si>
    <t>(Millions)</t>
  </si>
  <si>
    <t>2002 Plan</t>
  </si>
  <si>
    <t xml:space="preserve">    Other</t>
  </si>
  <si>
    <t xml:space="preserve">        Total Non-Recurring</t>
  </si>
  <si>
    <t xml:space="preserve"> Commercial Contribution</t>
  </si>
  <si>
    <t xml:space="preserve">Last Year </t>
  </si>
  <si>
    <t>Depreciation on Commercial Capital</t>
  </si>
  <si>
    <t>Executive &amp; Other</t>
  </si>
  <si>
    <t>Northern Natural Gas Company</t>
  </si>
  <si>
    <t>Pricing and structuring (w/ Risk Mgmt)</t>
  </si>
  <si>
    <t>MOPS</t>
  </si>
  <si>
    <t>Tenaska Consulting</t>
  </si>
  <si>
    <t xml:space="preserve">        Total Net Margin</t>
  </si>
  <si>
    <t xml:space="preserve">    NNG Business Development-Asset Sales</t>
  </si>
  <si>
    <t>Margins *</t>
  </si>
  <si>
    <t xml:space="preserve"> Midwest</t>
  </si>
  <si>
    <t>* Net of GRI and ACA surcharges</t>
  </si>
  <si>
    <t>GRI/ACA (netted from Margins)</t>
  </si>
  <si>
    <t>Direct O&amp;M</t>
  </si>
  <si>
    <t>Expenses:      Note GRI/ACA</t>
  </si>
  <si>
    <t xml:space="preserve"> Midwest SLA increase</t>
  </si>
  <si>
    <t>Stretch</t>
  </si>
  <si>
    <t>Other  - KANSAS ADVALOREM</t>
  </si>
  <si>
    <t>EXECUTIVE STRETCH</t>
  </si>
  <si>
    <t>Contracted</t>
  </si>
  <si>
    <t xml:space="preserve">Identified </t>
  </si>
  <si>
    <t>Unidentified</t>
  </si>
  <si>
    <t>.</t>
  </si>
  <si>
    <t xml:space="preserve">Un- </t>
  </si>
  <si>
    <t>Total</t>
  </si>
  <si>
    <t>wo stretch</t>
  </si>
  <si>
    <t xml:space="preserve"> Business Development</t>
  </si>
  <si>
    <t>Reg Comm. Expense/Reg Assets</t>
  </si>
  <si>
    <t xml:space="preserve"> NORTHERN NATURAL GAS COMPANY</t>
  </si>
  <si>
    <t>Team</t>
  </si>
  <si>
    <t>Demand</t>
  </si>
  <si>
    <t>Commodity</t>
  </si>
  <si>
    <t>North</t>
  </si>
  <si>
    <t>Central</t>
  </si>
  <si>
    <t>NNG Business Development - North</t>
  </si>
  <si>
    <t>UNIDENTIFIED STRETCH</t>
  </si>
  <si>
    <t xml:space="preserve">   SLA</t>
  </si>
  <si>
    <t xml:space="preserve">   ACA/GRI</t>
  </si>
  <si>
    <t xml:space="preserve">   Carlton Expense</t>
  </si>
  <si>
    <t xml:space="preserve">   DDVC</t>
  </si>
  <si>
    <t xml:space="preserve">                 Total Net Midwest Margin (includes TFF)</t>
  </si>
  <si>
    <t>NNG Business Development - South</t>
  </si>
  <si>
    <t xml:space="preserve">                 Total Net NNG Business Development Margin</t>
  </si>
  <si>
    <t>Pricing &amp; Structuring</t>
  </si>
  <si>
    <t xml:space="preserve">   Structured Products / Hedge Activity</t>
  </si>
  <si>
    <t xml:space="preserve">                 Total Net Pricing &amp; Structuring Margin</t>
  </si>
  <si>
    <t xml:space="preserve">                 Total Net Storage Margin</t>
  </si>
  <si>
    <t xml:space="preserve">Executive </t>
  </si>
  <si>
    <t xml:space="preserve">   Executive Stretch &amp; Disc. Capital</t>
  </si>
  <si>
    <t xml:space="preserve">   Speculative Income (Other Income)</t>
  </si>
  <si>
    <t xml:space="preserve">   Tenaska Consulting (Other Income)</t>
  </si>
  <si>
    <t xml:space="preserve">   Strangers Gas (Other Revenue)</t>
  </si>
  <si>
    <t xml:space="preserve">   Net Fuel/UAF (Expense)</t>
  </si>
  <si>
    <t xml:space="preserve">   Other (Other Revenue)</t>
  </si>
  <si>
    <t xml:space="preserve">   Reserves</t>
  </si>
  <si>
    <t xml:space="preserve">   Other (GL vs. Acctg Mo)</t>
  </si>
  <si>
    <t xml:space="preserve">                 Total Executive</t>
  </si>
  <si>
    <t>Contracted, Uncontracted, Stretch - Net Margin</t>
  </si>
  <si>
    <t>Millions of Dollars</t>
  </si>
  <si>
    <t>Uncontracted</t>
  </si>
  <si>
    <t xml:space="preserve">Total </t>
  </si>
  <si>
    <t>moved under Midwest</t>
  </si>
  <si>
    <t>moved to non-recurring</t>
  </si>
  <si>
    <t>TOTAL MARGIN</t>
  </si>
  <si>
    <t>NNG Business Development - Asset Sales</t>
  </si>
  <si>
    <t>Tranche One</t>
  </si>
  <si>
    <t>Tranche Two</t>
  </si>
  <si>
    <t>Tranche Three</t>
  </si>
  <si>
    <t>SP</t>
  </si>
  <si>
    <t>Total Net Margin</t>
  </si>
  <si>
    <t>Total Non-Recurring</t>
  </si>
  <si>
    <t>NORMALIZED</t>
  </si>
  <si>
    <t>ENA Swap</t>
  </si>
  <si>
    <t xml:space="preserve">Transcanada </t>
  </si>
  <si>
    <t>Base Gas</t>
  </si>
  <si>
    <t xml:space="preserve">Net Commercial Contribution normalized </t>
  </si>
  <si>
    <t>Non recurring Stretch</t>
  </si>
  <si>
    <t>3rd CE</t>
  </si>
  <si>
    <t>margin</t>
  </si>
  <si>
    <t>non-recur</t>
  </si>
  <si>
    <t>Unidentified Stretch</t>
  </si>
  <si>
    <t>Executive Stretch</t>
  </si>
  <si>
    <t xml:space="preserve">Net Commercial Contribution </t>
  </si>
  <si>
    <t>Net Commercial Contribution</t>
  </si>
  <si>
    <t>Demand &amp; Commodity Margins</t>
  </si>
  <si>
    <t>Fuel</t>
  </si>
  <si>
    <t>Other Revenues</t>
  </si>
  <si>
    <t>Target Adjustment</t>
  </si>
  <si>
    <t>Adjusted Net Commercial Contribution</t>
  </si>
  <si>
    <t>Transwestern Pipeline Company</t>
  </si>
  <si>
    <t>Negotiated Rate</t>
  </si>
  <si>
    <t>Expenses:</t>
  </si>
  <si>
    <t>UAF</t>
  </si>
  <si>
    <t>Margins</t>
  </si>
  <si>
    <t>Un-Contracted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</si>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</sst>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&quot;$&quot;* #,##0.0_);_(&quot;$&quot;* \(#,##0.0\);_(&quot;$&quot;* &quot;-&quot;??_);_(@_)"/>
    <numFmt numFmtId="166" formatCode="_(* #,##0.0_);_(* \(#,##0.0\);_(* &quot;-&quot;??_);_(@_)"/>
    <numFmt numFmtId="167" formatCode="#,##0.0_);\(#,##0.0\)"/>
    <numFmt numFmtId="168" formatCode="0.0"/>
    <numFmt numFmtId="169" formatCode="0.00_)"/>
    <numFmt numFmtId="200" formatCode="_(&quot;$&quot;* #,##0.0_);_(&quot;$&quot;* \(#,##0.0\);_(&quot;$&quot;* &quot;-&quot;?_);_(@_)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8"/>
      <name val="Times New Roman"/>
    </font>
    <font>
      <b/>
      <i/>
      <sz val="16"/>
      <name val="Helv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u/>
      <sz val="14"/>
      <color indexed="12"/>
      <name val="Arial"/>
      <family val="2"/>
    </font>
    <font>
      <b/>
      <sz val="14"/>
      <color indexed="48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4" fillId="0" borderId="0" applyBorder="0" applyAlignment="0"/>
    <xf numFmtId="38" fontId="2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2" fillId="3" borderId="3" applyNumberFormat="0" applyBorder="0" applyAlignment="0" applyProtection="0"/>
    <xf numFmtId="169" fontId="15" fillId="0" borderId="0"/>
    <xf numFmtId="10" fontId="1" fillId="0" borderId="0" applyFont="0" applyFill="0" applyBorder="0" applyAlignment="0" applyProtection="0"/>
  </cellStyleXfs>
  <cellXfs count="226">
    <xf numFmtId="0" fontId="0" fillId="0" borderId="0" xfId="0"/>
    <xf numFmtId="0" fontId="3" fillId="0" borderId="0" xfId="0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0" fontId="6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7" fontId="4" fillId="4" borderId="0" xfId="0" applyNumberFormat="1" applyFont="1" applyFill="1" applyBorder="1" applyProtection="1"/>
    <xf numFmtId="167" fontId="4" fillId="4" borderId="4" xfId="0" applyNumberFormat="1" applyFont="1" applyFill="1" applyBorder="1" applyProtection="1"/>
    <xf numFmtId="167" fontId="4" fillId="0" borderId="0" xfId="0" applyNumberFormat="1" applyFont="1" applyBorder="1" applyProtection="1"/>
    <xf numFmtId="0" fontId="3" fillId="0" borderId="0" xfId="0" applyFont="1" applyAlignment="1">
      <alignment horizontal="left"/>
    </xf>
    <xf numFmtId="167" fontId="4" fillId="0" borderId="0" xfId="0" applyNumberFormat="1" applyFont="1" applyBorder="1"/>
    <xf numFmtId="0" fontId="2" fillId="0" borderId="0" xfId="0" applyFont="1"/>
    <xf numFmtId="37" fontId="4" fillId="0" borderId="0" xfId="0" applyNumberFormat="1" applyFont="1"/>
    <xf numFmtId="0" fontId="4" fillId="0" borderId="0" xfId="0" applyFont="1" applyBorder="1"/>
    <xf numFmtId="0" fontId="3" fillId="0" borderId="0" xfId="0" quotePrefix="1" applyFont="1" applyAlignment="1">
      <alignment horizontal="right"/>
    </xf>
    <xf numFmtId="37" fontId="3" fillId="0" borderId="0" xfId="0" applyNumberFormat="1" applyFont="1" applyAlignment="1" applyProtection="1">
      <alignment horizontal="right"/>
    </xf>
    <xf numFmtId="0" fontId="6" fillId="0" borderId="0" xfId="0" applyNumberFormat="1" applyFont="1" applyAlignment="1">
      <alignment horizontal="right"/>
    </xf>
    <xf numFmtId="37" fontId="4" fillId="0" borderId="0" xfId="0" applyNumberFormat="1" applyFont="1" applyBorder="1"/>
    <xf numFmtId="0" fontId="7" fillId="2" borderId="0" xfId="0" applyFont="1" applyFill="1"/>
    <xf numFmtId="0" fontId="4" fillId="2" borderId="0" xfId="0" applyFont="1" applyFill="1" applyBorder="1"/>
    <xf numFmtId="0" fontId="4" fillId="2" borderId="0" xfId="0" applyFont="1" applyFill="1"/>
    <xf numFmtId="167" fontId="4" fillId="0" borderId="4" xfId="0" applyNumberFormat="1" applyFont="1" applyBorder="1" applyProtection="1"/>
    <xf numFmtId="164" fontId="3" fillId="4" borderId="0" xfId="0" applyNumberFormat="1" applyFont="1" applyFill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3" fillId="2" borderId="0" xfId="0" applyNumberFormat="1" applyFont="1" applyFill="1"/>
    <xf numFmtId="166" fontId="4" fillId="0" borderId="0" xfId="1" applyNumberFormat="1" applyFont="1" applyBorder="1"/>
    <xf numFmtId="166" fontId="4" fillId="4" borderId="0" xfId="1" applyNumberFormat="1" applyFont="1" applyFill="1" applyBorder="1" applyProtection="1"/>
    <xf numFmtId="166" fontId="4" fillId="0" borderId="0" xfId="1" applyNumberFormat="1" applyFont="1"/>
    <xf numFmtId="166" fontId="4" fillId="2" borderId="0" xfId="1" applyNumberFormat="1" applyFont="1" applyFill="1"/>
    <xf numFmtId="166" fontId="3" fillId="2" borderId="0" xfId="1" applyNumberFormat="1" applyFont="1" applyFill="1"/>
    <xf numFmtId="166" fontId="4" fillId="4" borderId="4" xfId="1" applyNumberFormat="1" applyFont="1" applyFill="1" applyBorder="1" applyProtection="1"/>
    <xf numFmtId="0" fontId="5" fillId="0" borderId="0" xfId="0" applyFont="1" applyAlignment="1">
      <alignment horizontal="right"/>
    </xf>
    <xf numFmtId="0" fontId="8" fillId="0" borderId="5" xfId="0" applyFont="1" applyBorder="1"/>
    <xf numFmtId="0" fontId="8" fillId="0" borderId="2" xfId="0" applyFont="1" applyBorder="1"/>
    <xf numFmtId="167" fontId="8" fillId="0" borderId="2" xfId="0" applyNumberFormat="1" applyFont="1" applyBorder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0" xfId="0" quotePrefix="1" applyFont="1" applyAlignment="1">
      <alignment horizontal="centerContinuous"/>
    </xf>
    <xf numFmtId="0" fontId="4" fillId="0" borderId="0" xfId="0" applyFont="1" applyFill="1" applyBorder="1"/>
    <xf numFmtId="166" fontId="5" fillId="0" borderId="0" xfId="1" applyNumberFormat="1" applyFont="1" applyAlignment="1">
      <alignment horizontal="right"/>
    </xf>
    <xf numFmtId="166" fontId="5" fillId="0" borderId="0" xfId="1" applyNumberFormat="1" applyFont="1" applyBorder="1"/>
    <xf numFmtId="0" fontId="3" fillId="0" borderId="0" xfId="0" applyFont="1" applyBorder="1"/>
    <xf numFmtId="37" fontId="3" fillId="0" borderId="0" xfId="0" applyNumberFormat="1" applyFont="1"/>
    <xf numFmtId="37" fontId="3" fillId="0" borderId="0" xfId="0" applyNumberFormat="1" applyFont="1" applyAlignment="1" applyProtection="1">
      <alignment horizontal="center"/>
    </xf>
    <xf numFmtId="0" fontId="9" fillId="0" borderId="0" xfId="0" applyFont="1"/>
    <xf numFmtId="0" fontId="11" fillId="0" borderId="0" xfId="0" applyFont="1"/>
    <xf numFmtId="165" fontId="0" fillId="0" borderId="0" xfId="0" applyNumberFormat="1"/>
    <xf numFmtId="0" fontId="3" fillId="0" borderId="6" xfId="0" applyFont="1" applyBorder="1"/>
    <xf numFmtId="0" fontId="4" fillId="2" borderId="7" xfId="0" applyFont="1" applyFill="1" applyBorder="1"/>
    <xf numFmtId="0" fontId="4" fillId="0" borderId="7" xfId="0" applyFont="1" applyBorder="1"/>
    <xf numFmtId="0" fontId="4" fillId="0" borderId="8" xfId="0" applyFont="1" applyBorder="1"/>
    <xf numFmtId="37" fontId="3" fillId="0" borderId="0" xfId="0" applyNumberFormat="1" applyFont="1" applyBorder="1" applyAlignment="1" applyProtection="1">
      <alignment horizontal="center"/>
    </xf>
    <xf numFmtId="0" fontId="6" fillId="0" borderId="0" xfId="0" applyNumberFormat="1" applyFont="1" applyBorder="1" applyAlignment="1">
      <alignment horizontal="center"/>
    </xf>
    <xf numFmtId="166" fontId="4" fillId="2" borderId="0" xfId="1" applyNumberFormat="1" applyFont="1" applyFill="1" applyBorder="1"/>
    <xf numFmtId="166" fontId="5" fillId="0" borderId="0" xfId="1" applyNumberFormat="1" applyFont="1" applyFill="1" applyBorder="1"/>
    <xf numFmtId="166" fontId="4" fillId="0" borderId="0" xfId="1" applyNumberFormat="1" applyFont="1" applyFill="1" applyBorder="1"/>
    <xf numFmtId="166" fontId="4" fillId="0" borderId="0" xfId="1" applyNumberFormat="1" applyFont="1" applyFill="1" applyBorder="1" applyProtection="1"/>
    <xf numFmtId="166" fontId="7" fillId="0" borderId="0" xfId="1" applyNumberFormat="1" applyFont="1" applyFill="1" applyBorder="1"/>
    <xf numFmtId="166" fontId="7" fillId="0" borderId="4" xfId="1" applyNumberFormat="1" applyFont="1" applyFill="1" applyBorder="1"/>
    <xf numFmtId="166" fontId="4" fillId="0" borderId="4" xfId="1" applyNumberFormat="1" applyFont="1" applyFill="1" applyBorder="1"/>
    <xf numFmtId="166" fontId="4" fillId="0" borderId="4" xfId="1" applyNumberFormat="1" applyFont="1" applyFill="1" applyBorder="1" applyProtection="1"/>
    <xf numFmtId="166" fontId="2" fillId="0" borderId="0" xfId="1" applyNumberFormat="1" applyFont="1" applyFill="1" applyBorder="1"/>
    <xf numFmtId="167" fontId="8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6" fillId="0" borderId="7" xfId="0" applyFont="1" applyBorder="1"/>
    <xf numFmtId="0" fontId="7" fillId="0" borderId="7" xfId="0" applyFont="1" applyBorder="1"/>
    <xf numFmtId="0" fontId="4" fillId="0" borderId="12" xfId="0" applyFont="1" applyBorder="1"/>
    <xf numFmtId="0" fontId="7" fillId="0" borderId="13" xfId="0" applyFont="1" applyBorder="1"/>
    <xf numFmtId="0" fontId="4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6" fillId="0" borderId="0" xfId="0" applyFont="1" applyBorder="1" applyAlignment="1">
      <alignment horizontal="center"/>
    </xf>
    <xf numFmtId="166" fontId="4" fillId="0" borderId="0" xfId="0" applyNumberFormat="1" applyFont="1"/>
    <xf numFmtId="166" fontId="4" fillId="0" borderId="4" xfId="1" applyNumberFormat="1" applyFont="1" applyBorder="1"/>
    <xf numFmtId="37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right"/>
    </xf>
    <xf numFmtId="0" fontId="12" fillId="0" borderId="0" xfId="0" applyNumberFormat="1" applyFont="1" applyAlignment="1">
      <alignment horizontal="center"/>
    </xf>
    <xf numFmtId="166" fontId="11" fillId="0" borderId="4" xfId="1" applyNumberFormat="1" applyFont="1" applyFill="1" applyBorder="1"/>
    <xf numFmtId="0" fontId="11" fillId="0" borderId="0" xfId="0" applyFont="1" applyBorder="1"/>
    <xf numFmtId="0" fontId="11" fillId="0" borderId="0" xfId="0" applyFont="1" applyAlignment="1">
      <alignment horizontal="left"/>
    </xf>
    <xf numFmtId="37" fontId="9" fillId="0" borderId="0" xfId="0" applyNumberFormat="1" applyFont="1" applyAlignment="1" applyProtection="1">
      <alignment horizontal="right"/>
    </xf>
    <xf numFmtId="0" fontId="13" fillId="0" borderId="0" xfId="0" applyFont="1"/>
    <xf numFmtId="0" fontId="13" fillId="0" borderId="0" xfId="0" applyNumberFormat="1" applyFont="1" applyAlignment="1">
      <alignment horizontal="right"/>
    </xf>
    <xf numFmtId="167" fontId="9" fillId="0" borderId="0" xfId="0" applyNumberFormat="1" applyFont="1" applyBorder="1" applyProtection="1"/>
    <xf numFmtId="0" fontId="9" fillId="0" borderId="0" xfId="0" applyFont="1" applyAlignment="1">
      <alignment horizontal="left"/>
    </xf>
    <xf numFmtId="167" fontId="9" fillId="0" borderId="0" xfId="0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/>
    <xf numFmtId="166" fontId="5" fillId="0" borderId="0" xfId="0" applyNumberFormat="1" applyFont="1"/>
    <xf numFmtId="0" fontId="10" fillId="0" borderId="0" xfId="0" applyFont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0" fillId="0" borderId="0" xfId="0" applyBorder="1"/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166" fontId="17" fillId="0" borderId="0" xfId="1" applyNumberFormat="1" applyFont="1"/>
    <xf numFmtId="166" fontId="11" fillId="0" borderId="0" xfId="1" applyNumberFormat="1" applyFont="1"/>
    <xf numFmtId="166" fontId="11" fillId="0" borderId="0" xfId="1" applyNumberFormat="1" applyFont="1" applyBorder="1"/>
    <xf numFmtId="166" fontId="17" fillId="0" borderId="0" xfId="1" applyNumberFormat="1" applyFont="1" applyBorder="1"/>
    <xf numFmtId="166" fontId="17" fillId="0" borderId="4" xfId="1" applyNumberFormat="1" applyFont="1" applyBorder="1"/>
    <xf numFmtId="166" fontId="11" fillId="0" borderId="4" xfId="1" applyNumberFormat="1" applyFont="1" applyBorder="1"/>
    <xf numFmtId="168" fontId="11" fillId="0" borderId="0" xfId="0" applyNumberFormat="1" applyFont="1" applyBorder="1"/>
    <xf numFmtId="0" fontId="11" fillId="0" borderId="0" xfId="0" quotePrefix="1" applyFont="1" applyAlignment="1">
      <alignment horizontal="left"/>
    </xf>
    <xf numFmtId="0" fontId="11" fillId="0" borderId="0" xfId="0" applyFont="1" applyFill="1"/>
    <xf numFmtId="166" fontId="17" fillId="0" borderId="0" xfId="1" applyNumberFormat="1" applyFont="1" applyFill="1"/>
    <xf numFmtId="166" fontId="11" fillId="0" borderId="0" xfId="1" applyNumberFormat="1" applyFont="1" applyFill="1"/>
    <xf numFmtId="166" fontId="17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/>
    <xf numFmtId="166" fontId="17" fillId="0" borderId="4" xfId="1" applyNumberFormat="1" applyFont="1" applyFill="1" applyBorder="1"/>
    <xf numFmtId="0" fontId="18" fillId="0" borderId="0" xfId="0" applyFont="1"/>
    <xf numFmtId="166" fontId="11" fillId="0" borderId="17" xfId="1" applyNumberFormat="1" applyFont="1" applyBorder="1"/>
    <xf numFmtId="168" fontId="3" fillId="0" borderId="0" xfId="0" applyNumberFormat="1" applyFont="1"/>
    <xf numFmtId="165" fontId="1" fillId="0" borderId="0" xfId="2" applyNumberFormat="1"/>
    <xf numFmtId="166" fontId="1" fillId="0" borderId="0" xfId="1" applyNumberFormat="1" applyBorder="1"/>
    <xf numFmtId="165" fontId="0" fillId="0" borderId="0" xfId="0" applyNumberFormat="1" applyBorder="1"/>
    <xf numFmtId="165" fontId="1" fillId="0" borderId="4" xfId="2" applyNumberFormat="1" applyBorder="1"/>
    <xf numFmtId="0" fontId="16" fillId="0" borderId="10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0" xfId="0" applyFont="1" applyBorder="1"/>
    <xf numFmtId="0" fontId="19" fillId="0" borderId="7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37" fontId="20" fillId="0" borderId="0" xfId="0" applyNumberFormat="1" applyFont="1" applyBorder="1" applyAlignment="1" applyProtection="1">
      <alignment horizontal="center"/>
    </xf>
    <xf numFmtId="0" fontId="21" fillId="0" borderId="7" xfId="0" applyFont="1" applyBorder="1"/>
    <xf numFmtId="0" fontId="20" fillId="0" borderId="4" xfId="0" applyFont="1" applyBorder="1" applyAlignment="1">
      <alignment horizontal="center"/>
    </xf>
    <xf numFmtId="0" fontId="20" fillId="0" borderId="4" xfId="0" applyNumberFormat="1" applyFont="1" applyBorder="1" applyAlignment="1">
      <alignment horizontal="center"/>
    </xf>
    <xf numFmtId="166" fontId="19" fillId="0" borderId="0" xfId="1" applyNumberFormat="1" applyFont="1" applyFill="1" applyBorder="1"/>
    <xf numFmtId="166" fontId="19" fillId="0" borderId="0" xfId="1" applyNumberFormat="1" applyFont="1" applyFill="1" applyBorder="1" applyProtection="1"/>
    <xf numFmtId="166" fontId="21" fillId="0" borderId="0" xfId="1" applyNumberFormat="1" applyFont="1" applyFill="1" applyBorder="1"/>
    <xf numFmtId="0" fontId="0" fillId="2" borderId="0" xfId="0" applyFill="1"/>
    <xf numFmtId="166" fontId="9" fillId="0" borderId="0" xfId="1" applyNumberFormat="1" applyFont="1"/>
    <xf numFmtId="167" fontId="9" fillId="0" borderId="2" xfId="0" applyNumberFormat="1" applyFont="1" applyBorder="1"/>
    <xf numFmtId="37" fontId="9" fillId="0" borderId="0" xfId="0" applyNumberFormat="1" applyFont="1"/>
    <xf numFmtId="0" fontId="9" fillId="0" borderId="12" xfId="0" applyFont="1" applyBorder="1"/>
    <xf numFmtId="0" fontId="8" fillId="0" borderId="0" xfId="0" applyFont="1" applyBorder="1"/>
    <xf numFmtId="167" fontId="8" fillId="0" borderId="0" xfId="0" applyNumberFormat="1" applyFont="1" applyBorder="1"/>
    <xf numFmtId="0" fontId="8" fillId="0" borderId="7" xfId="0" applyFont="1" applyBorder="1"/>
    <xf numFmtId="0" fontId="12" fillId="0" borderId="0" xfId="0" applyFont="1" applyBorder="1"/>
    <xf numFmtId="0" fontId="22" fillId="0" borderId="12" xfId="0" applyFont="1" applyBorder="1"/>
    <xf numFmtId="167" fontId="23" fillId="0" borderId="0" xfId="0" applyNumberFormat="1" applyFont="1" applyBorder="1"/>
    <xf numFmtId="167" fontId="19" fillId="0" borderId="2" xfId="0" applyNumberFormat="1" applyFont="1" applyBorder="1"/>
    <xf numFmtId="167" fontId="19" fillId="0" borderId="9" xfId="0" applyNumberFormat="1" applyFont="1" applyBorder="1"/>
    <xf numFmtId="0" fontId="19" fillId="0" borderId="12" xfId="0" applyFont="1" applyBorder="1"/>
    <xf numFmtId="167" fontId="19" fillId="0" borderId="0" xfId="0" applyNumberFormat="1" applyFont="1" applyBorder="1"/>
    <xf numFmtId="167" fontId="20" fillId="0" borderId="0" xfId="0" applyNumberFormat="1" applyFont="1" applyBorder="1"/>
    <xf numFmtId="37" fontId="3" fillId="0" borderId="0" xfId="0" applyNumberFormat="1" applyFont="1" applyBorder="1"/>
    <xf numFmtId="166" fontId="3" fillId="0" borderId="0" xfId="1" applyNumberFormat="1" applyFont="1" applyFill="1" applyBorder="1"/>
    <xf numFmtId="166" fontId="19" fillId="0" borderId="0" xfId="1" applyNumberFormat="1" applyFont="1"/>
    <xf numFmtId="0" fontId="19" fillId="0" borderId="0" xfId="0" applyFont="1" applyBorder="1"/>
    <xf numFmtId="37" fontId="19" fillId="0" borderId="0" xfId="0" applyNumberFormat="1" applyFont="1" applyBorder="1"/>
    <xf numFmtId="0" fontId="3" fillId="0" borderId="0" xfId="0" applyFont="1" applyFill="1" applyBorder="1"/>
    <xf numFmtId="0" fontId="3" fillId="0" borderId="15" xfId="0" applyFont="1" applyBorder="1"/>
    <xf numFmtId="0" fontId="3" fillId="0" borderId="8" xfId="0" applyFont="1" applyBorder="1"/>
    <xf numFmtId="0" fontId="3" fillId="0" borderId="16" xfId="0" applyFont="1" applyBorder="1"/>
    <xf numFmtId="167" fontId="8" fillId="0" borderId="4" xfId="0" applyNumberFormat="1" applyFont="1" applyBorder="1"/>
    <xf numFmtId="167" fontId="23" fillId="0" borderId="4" xfId="0" applyNumberFormat="1" applyFont="1" applyBorder="1"/>
    <xf numFmtId="167" fontId="9" fillId="0" borderId="0" xfId="0" applyNumberFormat="1" applyFont="1" applyFill="1"/>
    <xf numFmtId="37" fontId="9" fillId="0" borderId="0" xfId="0" applyNumberFormat="1" applyFont="1" applyFill="1"/>
    <xf numFmtId="168" fontId="24" fillId="0" borderId="0" xfId="0" applyNumberFormat="1" applyFont="1"/>
    <xf numFmtId="166" fontId="4" fillId="4" borderId="0" xfId="1" applyNumberFormat="1" applyFont="1" applyFill="1" applyBorder="1"/>
    <xf numFmtId="0" fontId="19" fillId="0" borderId="0" xfId="0" applyFont="1" applyBorder="1" applyAlignment="1">
      <alignment horizontal="center"/>
    </xf>
    <xf numFmtId="0" fontId="9" fillId="2" borderId="0" xfId="0" applyFont="1" applyFill="1" applyAlignment="1">
      <alignment horizontal="left"/>
    </xf>
    <xf numFmtId="0" fontId="3" fillId="2" borderId="0" xfId="0" applyFont="1" applyFill="1"/>
    <xf numFmtId="0" fontId="9" fillId="0" borderId="0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200" fontId="9" fillId="0" borderId="0" xfId="0" applyNumberFormat="1" applyFont="1" applyBorder="1"/>
    <xf numFmtId="200" fontId="9" fillId="0" borderId="4" xfId="0" applyNumberFormat="1" applyFont="1" applyBorder="1"/>
    <xf numFmtId="200" fontId="3" fillId="0" borderId="0" xfId="0" applyNumberFormat="1" applyFont="1" applyBorder="1"/>
    <xf numFmtId="200" fontId="3" fillId="2" borderId="0" xfId="0" applyNumberFormat="1" applyFont="1" applyFill="1" applyBorder="1"/>
    <xf numFmtId="200" fontId="4" fillId="0" borderId="0" xfId="0" applyNumberFormat="1" applyFont="1" applyBorder="1"/>
    <xf numFmtId="200" fontId="4" fillId="0" borderId="4" xfId="0" applyNumberFormat="1" applyFont="1" applyBorder="1"/>
    <xf numFmtId="200" fontId="9" fillId="0" borderId="2" xfId="1" applyNumberFormat="1" applyFont="1" applyBorder="1"/>
    <xf numFmtId="200" fontId="9" fillId="0" borderId="0" xfId="1" applyNumberFormat="1" applyFont="1" applyBorder="1"/>
    <xf numFmtId="200" fontId="9" fillId="0" borderId="0" xfId="1" applyNumberFormat="1" applyFont="1"/>
    <xf numFmtId="200" fontId="9" fillId="0" borderId="0" xfId="0" applyNumberFormat="1" applyFont="1"/>
    <xf numFmtId="200" fontId="9" fillId="0" borderId="2" xfId="0" applyNumberFormat="1" applyFont="1" applyBorder="1"/>
    <xf numFmtId="166" fontId="8" fillId="0" borderId="4" xfId="1" applyNumberFormat="1" applyFont="1" applyBorder="1" applyAlignment="1">
      <alignment horizontal="center"/>
    </xf>
    <xf numFmtId="200" fontId="9" fillId="0" borderId="4" xfId="1" applyNumberFormat="1" applyFont="1" applyBorder="1"/>
    <xf numFmtId="0" fontId="8" fillId="0" borderId="0" xfId="0" applyFont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37" fontId="8" fillId="0" borderId="0" xfId="0" applyNumberFormat="1" applyFont="1" applyBorder="1" applyAlignment="1" applyProtection="1">
      <alignment horizontal="center"/>
    </xf>
    <xf numFmtId="0" fontId="12" fillId="0" borderId="0" xfId="0" applyNumberFormat="1" applyFont="1" applyBorder="1" applyAlignment="1">
      <alignment horizontal="center"/>
    </xf>
    <xf numFmtId="37" fontId="9" fillId="0" borderId="0" xfId="0" applyNumberFormat="1" applyFont="1" applyBorder="1" applyAlignment="1" applyProtection="1">
      <alignment horizontal="right"/>
    </xf>
    <xf numFmtId="37" fontId="19" fillId="0" borderId="0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5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8" fillId="0" borderId="9" xfId="0" applyFont="1" applyBorder="1" applyAlignment="1">
      <alignment horizontal="centerContinuous"/>
    </xf>
    <xf numFmtId="166" fontId="8" fillId="0" borderId="18" xfId="1" applyNumberFormat="1" applyFont="1" applyBorder="1" applyAlignment="1">
      <alignment horizontal="center"/>
    </xf>
    <xf numFmtId="1" fontId="8" fillId="0" borderId="19" xfId="1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200" fontId="9" fillId="0" borderId="20" xfId="0" applyNumberFormat="1" applyFont="1" applyBorder="1"/>
    <xf numFmtId="200" fontId="9" fillId="0" borderId="18" xfId="1" applyNumberFormat="1" applyFont="1" applyBorder="1"/>
    <xf numFmtId="0" fontId="3" fillId="0" borderId="20" xfId="0" applyFont="1" applyBorder="1"/>
    <xf numFmtId="0" fontId="3" fillId="0" borderId="18" xfId="0" applyFont="1" applyBorder="1"/>
    <xf numFmtId="200" fontId="9" fillId="0" borderId="21" xfId="0" applyNumberFormat="1" applyFont="1" applyBorder="1"/>
    <xf numFmtId="200" fontId="9" fillId="0" borderId="19" xfId="1" applyNumberFormat="1" applyFont="1" applyBorder="1"/>
    <xf numFmtId="200" fontId="3" fillId="0" borderId="20" xfId="0" applyNumberFormat="1" applyFont="1" applyBorder="1"/>
    <xf numFmtId="0" fontId="9" fillId="0" borderId="0" xfId="0" applyFont="1" applyFill="1" applyAlignment="1">
      <alignment horizontal="left"/>
    </xf>
    <xf numFmtId="0" fontId="3" fillId="0" borderId="0" xfId="0" applyFont="1" applyFill="1"/>
    <xf numFmtId="0" fontId="11" fillId="2" borderId="0" xfId="0" applyFont="1" applyFill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166" fontId="8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</cellXfs>
  <cellStyles count="10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 [2]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-2001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Revenue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7728158669102543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386471837455966"/>
          <c:y val="0.42746407671803671"/>
          <c:w val="0.32501038440013635"/>
          <c:h val="0.223536260302092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3FC-479F-AA34-39DDD3027A01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FC-479F-AA34-39DDD3027A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FC-479F-AA34-39DDD3027A0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FC-479F-AA34-39DDD3027A01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1592877043662198"/>
                  <c:y val="0.6078617604706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FC-479F-AA34-39DDD3027A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5229037349114074"/>
                  <c:y val="0.61962682680229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FC-479F-AA34-39DDD3027A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Category'!$G$60:$G$63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Category'!$H$60:$H$63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C-479F-AA34-39DDD302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819038712738524"/>
          <c:y val="0.73727749011918253"/>
          <c:w val="0.41819517992744815"/>
          <c:h val="0.25098808174270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Earnings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2636861934606478"/>
          <c:y val="3.90638442551742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923404490740737"/>
          <c:y val="0.34766821387105035"/>
          <c:w val="0.52150745216435179"/>
          <c:h val="0.2851660630627716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61-429A-A380-D8563D563E5B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61-429A-A380-D8563D563E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A61-429A-A380-D8563D563E5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61-429A-A380-D8563D563E5B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8483670916087958"/>
                  <c:y val="0.55470658842347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61-429A-A380-D8563D563E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5589255890046285"/>
                  <c:y val="0.6015832015296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61-429A-A380-D8563D563E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Category'!$P$60:$P$63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Category'!$Q$60:$Q$63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1-429A-A380-D8563D56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490691710069443"/>
          <c:y val="0.73830665642279236"/>
          <c:w val="0.51577660104166656"/>
          <c:h val="0.25000860323311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55</xdr:row>
      <xdr:rowOff>85725</xdr:rowOff>
    </xdr:from>
    <xdr:to>
      <xdr:col>5</xdr:col>
      <xdr:colOff>609600</xdr:colOff>
      <xdr:row>70</xdr:row>
      <xdr:rowOff>85725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B7209C9-7B4B-6D98-DEA4-68962C00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55</xdr:row>
      <xdr:rowOff>47625</xdr:rowOff>
    </xdr:from>
    <xdr:to>
      <xdr:col>15</xdr:col>
      <xdr:colOff>0</xdr:colOff>
      <xdr:row>70</xdr:row>
      <xdr:rowOff>57150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A06E12D-54E1-237D-83DC-B6E1AEEBB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97"/>
  <sheetViews>
    <sheetView tabSelected="1" zoomScale="75" zoomScaleNormal="75" workbookViewId="0"/>
  </sheetViews>
  <sheetFormatPr defaultRowHeight="12.75" x14ac:dyDescent="0.2"/>
  <cols>
    <col min="1" max="1" width="2.28515625" style="1" customWidth="1"/>
    <col min="2" max="2" width="47.140625" style="1" customWidth="1"/>
    <col min="3" max="3" width="3.7109375" style="1" customWidth="1"/>
    <col min="4" max="6" width="13.7109375" style="1" customWidth="1"/>
    <col min="7" max="7" width="8.7109375" style="1" customWidth="1"/>
    <col min="8" max="8" width="13.7109375" style="1" customWidth="1"/>
    <col min="9" max="9" width="15.7109375" style="1" customWidth="1"/>
    <col min="10" max="11" width="13.7109375" style="1" customWidth="1"/>
    <col min="12" max="12" width="2.7109375" style="1" customWidth="1"/>
    <col min="13" max="14" width="15.7109375" style="1" customWidth="1"/>
    <col min="15" max="15" width="7.85546875" style="1" customWidth="1"/>
    <col min="16" max="16" width="9.140625" style="1"/>
    <col min="17" max="17" width="14.28515625" style="1" customWidth="1"/>
    <col min="18" max="16384" width="9.140625" style="1"/>
  </cols>
  <sheetData>
    <row r="4" spans="1:16" ht="18" x14ac:dyDescent="0.25">
      <c r="A4" s="42" t="s">
        <v>117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6" ht="18" customHeight="1" x14ac:dyDescent="0.25">
      <c r="A5" s="42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6" ht="18" x14ac:dyDescent="0.25">
      <c r="A6" s="43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6" ht="18" x14ac:dyDescent="0.25">
      <c r="A7" s="42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6" ht="18" x14ac:dyDescent="0.25">
      <c r="A8" s="42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6" ht="18" x14ac:dyDescent="0.25">
      <c r="A9" s="42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6" x14ac:dyDescent="0.2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6" ht="21.95" customHeight="1" x14ac:dyDescent="0.25">
      <c r="B11" s="4"/>
      <c r="C11" s="4"/>
      <c r="D11" s="4"/>
      <c r="E11" s="4"/>
      <c r="F11" s="4"/>
      <c r="G11" s="4"/>
      <c r="H11" s="203" t="s">
        <v>24</v>
      </c>
      <c r="I11" s="204"/>
      <c r="J11" s="205"/>
      <c r="K11" s="206"/>
    </row>
    <row r="12" spans="1:16" ht="18" customHeight="1" x14ac:dyDescent="0.25">
      <c r="B12" s="50"/>
      <c r="C12" s="50"/>
      <c r="D12" s="85" t="s">
        <v>0</v>
      </c>
      <c r="E12" s="85" t="s">
        <v>105</v>
      </c>
      <c r="F12" s="197" t="s">
        <v>52</v>
      </c>
      <c r="G12" s="197"/>
      <c r="H12" s="220"/>
      <c r="I12" s="221"/>
      <c r="J12" s="221"/>
      <c r="K12" s="207" t="s">
        <v>52</v>
      </c>
      <c r="P12" s="99"/>
    </row>
    <row r="13" spans="1:16" ht="18" customHeight="1" x14ac:dyDescent="0.25">
      <c r="B13" s="92" t="s">
        <v>121</v>
      </c>
      <c r="C13" s="92"/>
      <c r="D13" s="87">
        <v>2001</v>
      </c>
      <c r="E13" s="87">
        <v>2001</v>
      </c>
      <c r="F13" s="198">
        <v>2002</v>
      </c>
      <c r="G13" s="198"/>
      <c r="H13" s="222" t="s">
        <v>47</v>
      </c>
      <c r="I13" s="191" t="s">
        <v>122</v>
      </c>
      <c r="J13" s="223" t="s">
        <v>44</v>
      </c>
      <c r="K13" s="208">
        <v>2002</v>
      </c>
      <c r="P13" s="100"/>
    </row>
    <row r="14" spans="1:16" ht="18" customHeight="1" x14ac:dyDescent="0.25">
      <c r="B14" s="95"/>
      <c r="C14" s="95"/>
      <c r="D14" s="94"/>
      <c r="E14" s="94"/>
      <c r="F14" s="94"/>
      <c r="G14" s="94"/>
      <c r="H14" s="209"/>
      <c r="I14" s="179"/>
      <c r="J14" s="179"/>
      <c r="K14" s="207"/>
      <c r="P14" s="100"/>
    </row>
    <row r="15" spans="1:16" ht="18" customHeight="1" x14ac:dyDescent="0.25">
      <c r="B15" s="95" t="s">
        <v>112</v>
      </c>
      <c r="C15" s="95"/>
      <c r="D15" s="180">
        <v>151.6</v>
      </c>
      <c r="E15" s="180">
        <v>176.1</v>
      </c>
      <c r="F15" s="180">
        <v>170.7</v>
      </c>
      <c r="G15" s="180"/>
      <c r="H15" s="210">
        <v>157.9</v>
      </c>
      <c r="I15" s="187">
        <v>9</v>
      </c>
      <c r="J15" s="187">
        <v>3.8</v>
      </c>
      <c r="K15" s="211">
        <f>SUM(H15:J15)</f>
        <v>170.70000000000002</v>
      </c>
      <c r="P15" s="100"/>
    </row>
    <row r="16" spans="1:16" ht="18" customHeight="1" x14ac:dyDescent="0.25">
      <c r="B16" s="95" t="s">
        <v>113</v>
      </c>
      <c r="C16" s="95"/>
      <c r="D16" s="180">
        <v>32.9</v>
      </c>
      <c r="E16" s="180">
        <v>38.200000000000003</v>
      </c>
      <c r="F16" s="180">
        <f>31.8-0.6</f>
        <v>31.2</v>
      </c>
      <c r="G16" s="180"/>
      <c r="H16" s="210">
        <v>21.7</v>
      </c>
      <c r="I16" s="187">
        <v>4.8</v>
      </c>
      <c r="J16" s="187">
        <v>4.7</v>
      </c>
      <c r="K16" s="211">
        <f>SUM(H16:J16)</f>
        <v>31.2</v>
      </c>
      <c r="P16" s="100"/>
    </row>
    <row r="17" spans="2:11" ht="18" customHeight="1" x14ac:dyDescent="0.25">
      <c r="B17" s="95" t="s">
        <v>118</v>
      </c>
      <c r="C17" s="95"/>
      <c r="D17" s="180">
        <v>0</v>
      </c>
      <c r="E17" s="180">
        <v>-10.4</v>
      </c>
      <c r="F17" s="180">
        <v>0</v>
      </c>
      <c r="G17" s="180"/>
      <c r="H17" s="212"/>
      <c r="I17" s="47"/>
      <c r="J17" s="47"/>
      <c r="K17" s="213"/>
    </row>
    <row r="18" spans="2:11" ht="18" customHeight="1" x14ac:dyDescent="0.25">
      <c r="B18" s="95" t="s">
        <v>114</v>
      </c>
      <c r="C18" s="95"/>
      <c r="D18" s="181">
        <v>10.1</v>
      </c>
      <c r="E18" s="181">
        <v>0.1</v>
      </c>
      <c r="F18" s="181">
        <v>-0.2</v>
      </c>
      <c r="G18" s="180"/>
      <c r="H18" s="214">
        <v>-0.2</v>
      </c>
      <c r="I18" s="192"/>
      <c r="J18" s="192"/>
      <c r="K18" s="215">
        <v>-0.2</v>
      </c>
    </row>
    <row r="19" spans="2:11" ht="18" customHeight="1" x14ac:dyDescent="0.25">
      <c r="B19" s="95"/>
      <c r="C19" s="95"/>
      <c r="D19" s="180"/>
      <c r="E19" s="180"/>
      <c r="F19" s="180"/>
      <c r="G19" s="180"/>
      <c r="H19" s="216"/>
      <c r="I19" s="187"/>
      <c r="J19" s="187"/>
      <c r="K19" s="211"/>
    </row>
    <row r="20" spans="2:11" ht="18" customHeight="1" x14ac:dyDescent="0.25">
      <c r="B20" s="95" t="s">
        <v>123</v>
      </c>
      <c r="C20" s="95"/>
      <c r="D20" s="180">
        <f>SUM(D15:D19)</f>
        <v>194.6</v>
      </c>
      <c r="E20" s="180">
        <f>SUM(E15:E19)</f>
        <v>204</v>
      </c>
      <c r="F20" s="180">
        <f>SUM(F15:F19)</f>
        <v>201.7</v>
      </c>
      <c r="G20" s="180"/>
      <c r="H20" s="214">
        <f>SUM(H15:H19)</f>
        <v>179.4</v>
      </c>
      <c r="I20" s="192">
        <f>SUM(I15:I19)</f>
        <v>13.8</v>
      </c>
      <c r="J20" s="192">
        <f>SUM(J15:J18)</f>
        <v>8.5</v>
      </c>
      <c r="K20" s="215">
        <f>SUM(K15:K18)</f>
        <v>201.70000000000002</v>
      </c>
    </row>
    <row r="21" spans="2:11" ht="15.95" customHeight="1" x14ac:dyDescent="0.25">
      <c r="B21" s="95"/>
      <c r="C21" s="95"/>
      <c r="D21" s="180"/>
      <c r="E21" s="180"/>
      <c r="F21" s="180"/>
      <c r="G21" s="180"/>
      <c r="H21" s="180"/>
      <c r="I21" s="187"/>
      <c r="J21" s="187"/>
      <c r="K21" s="187"/>
    </row>
    <row r="22" spans="2:11" ht="15.95" customHeight="1" x14ac:dyDescent="0.25">
      <c r="B22" s="95"/>
      <c r="C22" s="95"/>
      <c r="D22" s="182"/>
      <c r="E22" s="182"/>
      <c r="F22" s="182"/>
      <c r="G22" s="182"/>
    </row>
    <row r="23" spans="2:11" ht="11.25" customHeight="1" x14ac:dyDescent="0.25">
      <c r="B23" s="176"/>
      <c r="C23" s="176"/>
      <c r="D23" s="183"/>
      <c r="E23" s="183"/>
      <c r="F23" s="183"/>
      <c r="G23" s="182"/>
    </row>
    <row r="24" spans="2:11" ht="15.95" customHeight="1" x14ac:dyDescent="0.25">
      <c r="B24" s="95"/>
      <c r="C24" s="95"/>
      <c r="D24" s="182"/>
      <c r="E24" s="182"/>
      <c r="F24" s="182"/>
      <c r="G24" s="182"/>
    </row>
    <row r="25" spans="2:11" ht="15.95" customHeight="1" x14ac:dyDescent="0.25">
      <c r="B25" s="194" t="s">
        <v>119</v>
      </c>
      <c r="C25" s="201"/>
      <c r="D25" s="182"/>
      <c r="E25" s="182"/>
      <c r="F25" s="182"/>
      <c r="G25" s="182"/>
    </row>
    <row r="26" spans="2:11" ht="15.95" customHeight="1" x14ac:dyDescent="0.25">
      <c r="B26" s="195" t="s">
        <v>55</v>
      </c>
      <c r="C26" s="195"/>
      <c r="D26" s="184">
        <v>-8.8000000000000007</v>
      </c>
      <c r="E26" s="184">
        <v>-8.4</v>
      </c>
      <c r="F26" s="184">
        <v>-7.6</v>
      </c>
      <c r="G26" s="184"/>
    </row>
    <row r="27" spans="2:11" ht="15.95" customHeight="1" x14ac:dyDescent="0.25">
      <c r="B27" s="195" t="s">
        <v>41</v>
      </c>
      <c r="C27" s="195"/>
      <c r="D27" s="184">
        <v>-2.9</v>
      </c>
      <c r="E27" s="184">
        <v>-2.8</v>
      </c>
      <c r="F27" s="184">
        <v>-2.8</v>
      </c>
      <c r="G27" s="184"/>
    </row>
    <row r="28" spans="2:11" ht="15.95" customHeight="1" x14ac:dyDescent="0.25">
      <c r="B28" s="195" t="s">
        <v>120</v>
      </c>
      <c r="C28" s="195"/>
      <c r="D28" s="185">
        <v>-1.8</v>
      </c>
      <c r="E28" s="185">
        <v>-1.1000000000000001</v>
      </c>
      <c r="F28" s="185">
        <v>-1.1000000000000001</v>
      </c>
      <c r="G28" s="184"/>
    </row>
    <row r="29" spans="2:11" ht="15.95" customHeight="1" x14ac:dyDescent="0.25">
      <c r="B29" s="195" t="s">
        <v>18</v>
      </c>
      <c r="C29" s="195"/>
      <c r="D29" s="184">
        <f>SUM(D26:D28)</f>
        <v>-13.500000000000002</v>
      </c>
      <c r="E29" s="184">
        <f>SUM(E26:E28)</f>
        <v>-12.299999999999999</v>
      </c>
      <c r="F29" s="184">
        <f>SUM(F26:F28)</f>
        <v>-11.499999999999998</v>
      </c>
      <c r="G29" s="184"/>
    </row>
    <row r="30" spans="2:11" ht="15.95" customHeight="1" x14ac:dyDescent="0.25">
      <c r="B30" s="195"/>
      <c r="C30" s="195"/>
      <c r="D30" s="184"/>
      <c r="E30" s="184"/>
      <c r="F30" s="184"/>
      <c r="G30" s="184"/>
    </row>
    <row r="31" spans="2:11" ht="15.95" customHeight="1" x14ac:dyDescent="0.25">
      <c r="B31" s="195"/>
      <c r="C31" s="195"/>
      <c r="D31" s="184"/>
      <c r="E31" s="184"/>
      <c r="F31" s="184"/>
      <c r="G31" s="184"/>
    </row>
    <row r="32" spans="2:11" ht="6.95" customHeight="1" x14ac:dyDescent="0.2">
      <c r="B32" s="219"/>
      <c r="C32" s="219"/>
      <c r="D32" s="177"/>
      <c r="E32" s="177"/>
      <c r="F32" s="144"/>
      <c r="G32"/>
      <c r="H32" s="160"/>
      <c r="I32" s="160"/>
      <c r="J32" s="160"/>
    </row>
    <row r="33" spans="2:18" ht="15.95" customHeight="1" x14ac:dyDescent="0.25">
      <c r="B33" s="217"/>
      <c r="C33" s="217"/>
      <c r="D33" s="218"/>
      <c r="E33" s="218"/>
      <c r="F33" s="218"/>
      <c r="G33" s="121"/>
      <c r="H33" s="160"/>
      <c r="I33" s="160"/>
      <c r="J33" s="160"/>
    </row>
    <row r="34" spans="2:18" ht="18" customHeight="1" x14ac:dyDescent="0.25">
      <c r="B34" s="95"/>
      <c r="C34" s="95"/>
      <c r="F34"/>
      <c r="G34"/>
      <c r="H34" s="145"/>
      <c r="I34" s="145"/>
      <c r="J34" s="145"/>
    </row>
    <row r="35" spans="2:18" ht="18" customHeight="1" x14ac:dyDescent="0.25">
      <c r="B35" s="196" t="s">
        <v>111</v>
      </c>
      <c r="C35" s="202"/>
      <c r="D35" s="186">
        <f>D20+D29</f>
        <v>181.1</v>
      </c>
      <c r="E35" s="186">
        <f>E20+E29+0.1</f>
        <v>191.79999999999998</v>
      </c>
      <c r="F35" s="186">
        <f>F20+F29</f>
        <v>190.2</v>
      </c>
      <c r="G35" s="187"/>
    </row>
    <row r="36" spans="2:18" ht="18" customHeight="1" x14ac:dyDescent="0.25">
      <c r="B36" s="178"/>
      <c r="C36" s="178"/>
      <c r="D36" s="47"/>
      <c r="E36" s="47"/>
      <c r="F36"/>
      <c r="G36"/>
      <c r="H36" s="187"/>
      <c r="I36" s="187"/>
      <c r="J36" s="187"/>
    </row>
    <row r="37" spans="2:18" ht="18" customHeight="1" x14ac:dyDescent="0.25">
      <c r="B37" s="193" t="s">
        <v>115</v>
      </c>
      <c r="C37" s="193"/>
      <c r="D37" s="188">
        <v>-4</v>
      </c>
      <c r="E37" s="188"/>
      <c r="F37" s="188"/>
      <c r="G37" s="188"/>
    </row>
    <row r="38" spans="2:18" ht="18" customHeight="1" x14ac:dyDescent="0.25">
      <c r="B38" s="41"/>
      <c r="C38" s="41"/>
      <c r="D38" s="189"/>
      <c r="E38" s="189"/>
      <c r="F38" s="189"/>
      <c r="G38" s="189"/>
    </row>
    <row r="39" spans="2:18" ht="18" customHeight="1" x14ac:dyDescent="0.25">
      <c r="B39" s="37" t="s">
        <v>116</v>
      </c>
      <c r="C39" s="38"/>
      <c r="D39" s="190">
        <f>SUM(D35:D37)</f>
        <v>177.1</v>
      </c>
      <c r="E39" s="190">
        <f>SUM(E35:E37)</f>
        <v>191.79999999999998</v>
      </c>
      <c r="F39" s="190">
        <f>SUM(F35:F37)</f>
        <v>190.2</v>
      </c>
      <c r="G39" s="180"/>
    </row>
    <row r="40" spans="2:18" ht="18" customHeight="1" x14ac:dyDescent="0.25">
      <c r="B40"/>
      <c r="C40"/>
      <c r="D40"/>
      <c r="E40"/>
      <c r="F40"/>
      <c r="G40"/>
      <c r="H40"/>
      <c r="I40"/>
      <c r="M40" s="199"/>
      <c r="N40" s="163"/>
      <c r="O40" s="175"/>
      <c r="P40" s="175"/>
      <c r="Q40" s="200"/>
      <c r="R40" s="47"/>
    </row>
    <row r="41" spans="2:18" x14ac:dyDescent="0.2">
      <c r="F41" s="48"/>
      <c r="G41" s="48"/>
      <c r="H41" s="48"/>
      <c r="I41" s="48"/>
      <c r="J41" s="48"/>
    </row>
    <row r="42" spans="2:18" x14ac:dyDescent="0.2">
      <c r="F42" s="48"/>
      <c r="G42" s="48"/>
      <c r="H42" s="48"/>
      <c r="I42" s="48"/>
      <c r="J42" s="48"/>
    </row>
    <row r="43" spans="2:18" x14ac:dyDescent="0.2">
      <c r="F43" s="48"/>
      <c r="G43" s="48"/>
      <c r="H43" s="48"/>
      <c r="I43" s="48"/>
      <c r="J43" s="48"/>
    </row>
    <row r="44" spans="2:18" x14ac:dyDescent="0.2">
      <c r="F44" s="48"/>
      <c r="G44" s="48"/>
      <c r="H44" s="48"/>
      <c r="I44" s="48"/>
      <c r="J44" s="48"/>
    </row>
    <row r="45" spans="2:18" x14ac:dyDescent="0.2">
      <c r="F45" s="48"/>
      <c r="G45" s="48"/>
      <c r="H45" s="48"/>
      <c r="I45" s="48"/>
      <c r="J45" s="48"/>
    </row>
    <row r="46" spans="2:18" x14ac:dyDescent="0.2">
      <c r="F46" s="48"/>
      <c r="G46" s="48"/>
      <c r="H46" s="48"/>
      <c r="I46" s="48"/>
      <c r="J46" s="48"/>
    </row>
    <row r="47" spans="2:18" x14ac:dyDescent="0.2">
      <c r="F47" s="48"/>
      <c r="G47" s="48"/>
      <c r="H47" s="48"/>
      <c r="I47" s="48"/>
      <c r="J47" s="48"/>
    </row>
    <row r="48" spans="2:18" x14ac:dyDescent="0.2">
      <c r="F48" s="48"/>
      <c r="G48" s="48"/>
      <c r="H48" s="48"/>
      <c r="I48" s="48"/>
      <c r="J48" s="48"/>
    </row>
    <row r="49" spans="6:10" x14ac:dyDescent="0.2">
      <c r="F49" s="48"/>
      <c r="G49" s="48"/>
      <c r="H49" s="48"/>
      <c r="I49" s="48"/>
      <c r="J49" s="48"/>
    </row>
    <row r="50" spans="6:10" x14ac:dyDescent="0.2">
      <c r="F50" s="48"/>
      <c r="G50" s="48"/>
      <c r="H50" s="48"/>
      <c r="I50" s="48"/>
      <c r="J50" s="48"/>
    </row>
    <row r="51" spans="6:10" x14ac:dyDescent="0.2">
      <c r="F51" s="48"/>
      <c r="G51" s="48"/>
      <c r="H51" s="48"/>
      <c r="I51" s="48"/>
      <c r="J51" s="48"/>
    </row>
    <row r="52" spans="6:10" x14ac:dyDescent="0.2">
      <c r="F52" s="48"/>
      <c r="G52" s="48"/>
      <c r="H52" s="48"/>
      <c r="I52" s="48"/>
      <c r="J52" s="48"/>
    </row>
    <row r="53" spans="6:10" x14ac:dyDescent="0.2">
      <c r="F53" s="48"/>
      <c r="G53" s="48"/>
      <c r="H53" s="48"/>
      <c r="I53" s="48"/>
      <c r="J53" s="48"/>
    </row>
    <row r="54" spans="6:10" x14ac:dyDescent="0.2">
      <c r="F54" s="48"/>
      <c r="G54" s="48"/>
      <c r="H54" s="48"/>
      <c r="I54" s="48"/>
      <c r="J54" s="48"/>
    </row>
    <row r="55" spans="6:10" x14ac:dyDescent="0.2">
      <c r="F55" s="48"/>
      <c r="G55" s="48"/>
      <c r="H55" s="48"/>
      <c r="I55" s="48"/>
      <c r="J55" s="48"/>
    </row>
    <row r="56" spans="6:10" x14ac:dyDescent="0.2">
      <c r="F56" s="48"/>
      <c r="G56" s="48"/>
      <c r="H56" s="48"/>
      <c r="I56" s="48"/>
      <c r="J56" s="48"/>
    </row>
    <row r="57" spans="6:10" x14ac:dyDescent="0.2">
      <c r="F57" s="48"/>
      <c r="G57" s="48"/>
      <c r="H57" s="48"/>
      <c r="I57" s="48"/>
      <c r="J57" s="48"/>
    </row>
    <row r="58" spans="6:10" x14ac:dyDescent="0.2">
      <c r="F58" s="48"/>
      <c r="G58" s="48"/>
      <c r="H58" s="48"/>
      <c r="I58" s="48"/>
      <c r="J58" s="48"/>
    </row>
    <row r="59" spans="6:10" x14ac:dyDescent="0.2">
      <c r="F59" s="48"/>
      <c r="G59" s="48"/>
      <c r="H59" s="48"/>
      <c r="I59" s="48"/>
      <c r="J59" s="48"/>
    </row>
    <row r="60" spans="6:10" x14ac:dyDescent="0.2">
      <c r="F60" s="48"/>
      <c r="G60" s="48"/>
      <c r="H60" s="48"/>
      <c r="I60" s="48"/>
      <c r="J60" s="48"/>
    </row>
    <row r="61" spans="6:10" x14ac:dyDescent="0.2">
      <c r="F61" s="48"/>
      <c r="G61" s="48"/>
      <c r="H61" s="48"/>
      <c r="I61" s="48"/>
      <c r="J61" s="48"/>
    </row>
    <row r="62" spans="6:10" x14ac:dyDescent="0.2">
      <c r="F62" s="48"/>
      <c r="G62" s="48"/>
      <c r="H62" s="48"/>
      <c r="I62" s="48"/>
      <c r="J62" s="48"/>
    </row>
    <row r="63" spans="6:10" x14ac:dyDescent="0.2">
      <c r="F63" s="48"/>
      <c r="G63" s="48"/>
      <c r="H63" s="48"/>
      <c r="I63" s="48"/>
      <c r="J63" s="48"/>
    </row>
    <row r="64" spans="6:10" x14ac:dyDescent="0.2">
      <c r="F64" s="48"/>
      <c r="G64" s="48"/>
      <c r="H64" s="48"/>
      <c r="I64" s="48"/>
      <c r="J64" s="48"/>
    </row>
    <row r="65" spans="6:10" x14ac:dyDescent="0.2">
      <c r="F65" s="48"/>
      <c r="G65" s="48"/>
      <c r="H65" s="48"/>
      <c r="I65" s="48"/>
      <c r="J65" s="48"/>
    </row>
    <row r="66" spans="6:10" x14ac:dyDescent="0.2">
      <c r="F66" s="48"/>
      <c r="G66" s="48"/>
      <c r="H66" s="48"/>
      <c r="I66" s="48"/>
      <c r="J66" s="48"/>
    </row>
    <row r="67" spans="6:10" x14ac:dyDescent="0.2">
      <c r="F67" s="48"/>
      <c r="G67" s="48"/>
      <c r="H67" s="48"/>
      <c r="I67" s="48"/>
      <c r="J67" s="48"/>
    </row>
    <row r="68" spans="6:10" x14ac:dyDescent="0.2">
      <c r="F68" s="48"/>
      <c r="G68" s="48"/>
      <c r="H68" s="48"/>
      <c r="I68" s="48"/>
      <c r="J68" s="48"/>
    </row>
    <row r="69" spans="6:10" x14ac:dyDescent="0.2">
      <c r="F69" s="48"/>
      <c r="G69" s="48"/>
      <c r="H69" s="48"/>
      <c r="I69" s="48"/>
      <c r="J69" s="48"/>
    </row>
    <row r="70" spans="6:10" x14ac:dyDescent="0.2">
      <c r="F70" s="48"/>
      <c r="G70" s="48"/>
      <c r="H70" s="48"/>
      <c r="I70" s="48"/>
      <c r="J70" s="48"/>
    </row>
    <row r="71" spans="6:10" x14ac:dyDescent="0.2">
      <c r="F71" s="48"/>
      <c r="G71" s="48"/>
      <c r="H71" s="48"/>
      <c r="I71" s="48"/>
      <c r="J71" s="48"/>
    </row>
    <row r="72" spans="6:10" x14ac:dyDescent="0.2">
      <c r="F72" s="48"/>
      <c r="G72" s="48"/>
      <c r="H72" s="48"/>
      <c r="I72" s="48"/>
      <c r="J72" s="48"/>
    </row>
    <row r="73" spans="6:10" x14ac:dyDescent="0.2">
      <c r="F73" s="48"/>
      <c r="G73" s="48"/>
      <c r="H73" s="48"/>
      <c r="I73" s="48"/>
      <c r="J73" s="48"/>
    </row>
    <row r="74" spans="6:10" x14ac:dyDescent="0.2">
      <c r="F74" s="48"/>
      <c r="G74" s="48"/>
      <c r="H74" s="48"/>
      <c r="I74" s="48"/>
      <c r="J74" s="48"/>
    </row>
    <row r="75" spans="6:10" x14ac:dyDescent="0.2">
      <c r="F75" s="48"/>
      <c r="G75" s="48"/>
      <c r="H75" s="48"/>
      <c r="I75" s="48"/>
      <c r="J75" s="48"/>
    </row>
    <row r="76" spans="6:10" x14ac:dyDescent="0.2">
      <c r="F76" s="48"/>
      <c r="G76" s="48"/>
      <c r="H76" s="48"/>
      <c r="I76" s="48"/>
      <c r="J76" s="48"/>
    </row>
    <row r="77" spans="6:10" x14ac:dyDescent="0.2">
      <c r="F77" s="48"/>
      <c r="G77" s="48"/>
      <c r="H77" s="48"/>
      <c r="I77" s="48"/>
      <c r="J77" s="48"/>
    </row>
    <row r="78" spans="6:10" x14ac:dyDescent="0.2">
      <c r="F78" s="48"/>
      <c r="G78" s="48"/>
      <c r="H78" s="48"/>
      <c r="I78" s="48"/>
      <c r="J78" s="48"/>
    </row>
    <row r="79" spans="6:10" x14ac:dyDescent="0.2">
      <c r="F79" s="48"/>
      <c r="G79" s="48"/>
      <c r="H79" s="48"/>
      <c r="I79" s="48"/>
      <c r="J79" s="48"/>
    </row>
    <row r="80" spans="6:10" x14ac:dyDescent="0.2">
      <c r="F80" s="48"/>
      <c r="G80" s="48"/>
      <c r="H80" s="48"/>
      <c r="I80" s="48"/>
      <c r="J80" s="48"/>
    </row>
    <row r="81" spans="6:10" x14ac:dyDescent="0.2">
      <c r="F81" s="48"/>
      <c r="G81" s="48"/>
      <c r="H81" s="48"/>
      <c r="I81" s="48"/>
      <c r="J81" s="48"/>
    </row>
    <row r="82" spans="6:10" x14ac:dyDescent="0.2">
      <c r="F82" s="48"/>
      <c r="G82" s="48"/>
      <c r="H82" s="48"/>
      <c r="I82" s="48"/>
      <c r="J82" s="48"/>
    </row>
    <row r="83" spans="6:10" x14ac:dyDescent="0.2">
      <c r="F83" s="48"/>
      <c r="G83" s="48"/>
      <c r="H83" s="48"/>
      <c r="I83" s="48"/>
      <c r="J83" s="48"/>
    </row>
    <row r="84" spans="6:10" x14ac:dyDescent="0.2">
      <c r="F84" s="48"/>
      <c r="G84" s="48"/>
      <c r="H84" s="48"/>
      <c r="I84" s="48"/>
      <c r="J84" s="48"/>
    </row>
    <row r="85" spans="6:10" x14ac:dyDescent="0.2">
      <c r="F85" s="48"/>
      <c r="G85" s="48"/>
      <c r="H85" s="48"/>
      <c r="I85" s="48"/>
      <c r="J85" s="48"/>
    </row>
    <row r="86" spans="6:10" x14ac:dyDescent="0.2">
      <c r="F86" s="48"/>
      <c r="G86" s="48"/>
      <c r="H86" s="48"/>
      <c r="I86" s="48"/>
      <c r="J86" s="48"/>
    </row>
    <row r="87" spans="6:10" x14ac:dyDescent="0.2">
      <c r="F87" s="48"/>
      <c r="G87" s="48"/>
      <c r="H87" s="48"/>
      <c r="I87" s="48"/>
      <c r="J87" s="48"/>
    </row>
    <row r="88" spans="6:10" x14ac:dyDescent="0.2">
      <c r="F88" s="48"/>
      <c r="G88" s="48"/>
      <c r="H88" s="48"/>
      <c r="I88" s="48"/>
      <c r="J88" s="48"/>
    </row>
    <row r="89" spans="6:10" x14ac:dyDescent="0.2">
      <c r="F89" s="48"/>
      <c r="G89" s="48"/>
      <c r="H89" s="48"/>
      <c r="I89" s="48"/>
      <c r="J89" s="48"/>
    </row>
    <row r="90" spans="6:10" x14ac:dyDescent="0.2">
      <c r="F90" s="48"/>
      <c r="G90" s="48"/>
      <c r="H90" s="48"/>
      <c r="I90" s="48"/>
      <c r="J90" s="48"/>
    </row>
    <row r="91" spans="6:10" x14ac:dyDescent="0.2">
      <c r="F91" s="48"/>
      <c r="G91" s="48"/>
      <c r="H91" s="48"/>
      <c r="I91" s="48"/>
      <c r="J91" s="48"/>
    </row>
    <row r="92" spans="6:10" x14ac:dyDescent="0.2">
      <c r="F92" s="48"/>
      <c r="G92" s="48"/>
      <c r="H92" s="48"/>
      <c r="I92" s="48"/>
      <c r="J92" s="48"/>
    </row>
    <row r="93" spans="6:10" x14ac:dyDescent="0.2">
      <c r="F93" s="48"/>
      <c r="G93" s="48"/>
      <c r="H93" s="48"/>
      <c r="I93" s="48"/>
      <c r="J93" s="48"/>
    </row>
    <row r="94" spans="6:10" x14ac:dyDescent="0.2">
      <c r="F94" s="48"/>
      <c r="G94" s="48"/>
      <c r="H94" s="48"/>
      <c r="I94" s="48"/>
      <c r="J94" s="48"/>
    </row>
    <row r="95" spans="6:10" x14ac:dyDescent="0.2">
      <c r="F95" s="48"/>
      <c r="G95" s="48"/>
      <c r="H95" s="48"/>
      <c r="I95" s="48"/>
      <c r="J95" s="48"/>
    </row>
    <row r="96" spans="6:10" x14ac:dyDescent="0.2">
      <c r="F96" s="48"/>
      <c r="G96" s="48"/>
      <c r="H96" s="48"/>
      <c r="I96" s="48"/>
      <c r="J96" s="48"/>
    </row>
    <row r="97" spans="6:10" x14ac:dyDescent="0.2">
      <c r="F97" s="48"/>
      <c r="G97" s="48"/>
      <c r="H97" s="48"/>
      <c r="I97" s="48"/>
      <c r="J97" s="48"/>
    </row>
    <row r="98" spans="6:10" x14ac:dyDescent="0.2">
      <c r="F98" s="48"/>
      <c r="G98" s="48"/>
      <c r="H98" s="48"/>
      <c r="I98" s="48"/>
      <c r="J98" s="48"/>
    </row>
    <row r="99" spans="6:10" x14ac:dyDescent="0.2">
      <c r="F99" s="48"/>
      <c r="G99" s="48"/>
      <c r="H99" s="48"/>
      <c r="I99" s="48"/>
      <c r="J99" s="48"/>
    </row>
    <row r="100" spans="6:10" x14ac:dyDescent="0.2">
      <c r="F100" s="48"/>
      <c r="G100" s="48"/>
      <c r="H100" s="48"/>
      <c r="I100" s="48"/>
      <c r="J100" s="48"/>
    </row>
    <row r="101" spans="6:10" x14ac:dyDescent="0.2">
      <c r="F101" s="48"/>
      <c r="G101" s="48"/>
      <c r="H101" s="48"/>
      <c r="I101" s="48"/>
      <c r="J101" s="48"/>
    </row>
    <row r="102" spans="6:10" x14ac:dyDescent="0.2">
      <c r="F102" s="48"/>
      <c r="G102" s="48"/>
      <c r="H102" s="48"/>
      <c r="I102" s="48"/>
      <c r="J102" s="48"/>
    </row>
    <row r="103" spans="6:10" x14ac:dyDescent="0.2">
      <c r="F103" s="48"/>
      <c r="G103" s="48"/>
      <c r="H103" s="48"/>
      <c r="I103" s="48"/>
      <c r="J103" s="48"/>
    </row>
    <row r="104" spans="6:10" x14ac:dyDescent="0.2">
      <c r="F104" s="48"/>
      <c r="G104" s="48"/>
      <c r="H104" s="48"/>
      <c r="I104" s="48"/>
      <c r="J104" s="48"/>
    </row>
    <row r="105" spans="6:10" x14ac:dyDescent="0.2">
      <c r="F105" s="48"/>
      <c r="G105" s="48"/>
      <c r="H105" s="48"/>
      <c r="I105" s="48"/>
      <c r="J105" s="48"/>
    </row>
    <row r="106" spans="6:10" x14ac:dyDescent="0.2">
      <c r="F106" s="48"/>
      <c r="G106" s="48"/>
      <c r="H106" s="48"/>
      <c r="I106" s="48"/>
      <c r="J106" s="48"/>
    </row>
    <row r="107" spans="6:10" x14ac:dyDescent="0.2">
      <c r="F107" s="48"/>
      <c r="G107" s="48"/>
      <c r="H107" s="48"/>
      <c r="I107" s="48"/>
      <c r="J107" s="48"/>
    </row>
    <row r="108" spans="6:10" x14ac:dyDescent="0.2">
      <c r="F108" s="48"/>
      <c r="G108" s="48"/>
      <c r="H108" s="48"/>
      <c r="I108" s="48"/>
      <c r="J108" s="48"/>
    </row>
    <row r="109" spans="6:10" x14ac:dyDescent="0.2">
      <c r="F109" s="48"/>
      <c r="G109" s="48"/>
      <c r="H109" s="48"/>
      <c r="I109" s="48"/>
      <c r="J109" s="48"/>
    </row>
    <row r="110" spans="6:10" x14ac:dyDescent="0.2">
      <c r="F110" s="48"/>
      <c r="G110" s="48"/>
      <c r="H110" s="48"/>
      <c r="I110" s="48"/>
      <c r="J110" s="48"/>
    </row>
    <row r="111" spans="6:10" x14ac:dyDescent="0.2">
      <c r="F111" s="48"/>
      <c r="G111" s="48"/>
      <c r="H111" s="48"/>
      <c r="I111" s="48"/>
      <c r="J111" s="48"/>
    </row>
    <row r="112" spans="6:10" x14ac:dyDescent="0.2">
      <c r="F112" s="48"/>
      <c r="G112" s="48"/>
      <c r="H112" s="48"/>
      <c r="I112" s="48"/>
      <c r="J112" s="48"/>
    </row>
    <row r="113" spans="6:10" x14ac:dyDescent="0.2">
      <c r="F113" s="48"/>
      <c r="G113" s="48"/>
      <c r="H113" s="48"/>
      <c r="I113" s="48"/>
      <c r="J113" s="48"/>
    </row>
    <row r="114" spans="6:10" x14ac:dyDescent="0.2">
      <c r="F114" s="48"/>
      <c r="G114" s="48"/>
      <c r="H114" s="48"/>
      <c r="I114" s="48"/>
      <c r="J114" s="48"/>
    </row>
    <row r="115" spans="6:10" x14ac:dyDescent="0.2">
      <c r="F115" s="48"/>
      <c r="G115" s="48"/>
      <c r="H115" s="48"/>
      <c r="I115" s="48"/>
      <c r="J115" s="48"/>
    </row>
    <row r="116" spans="6:10" x14ac:dyDescent="0.2">
      <c r="F116" s="48"/>
      <c r="G116" s="48"/>
      <c r="H116" s="48"/>
      <c r="I116" s="48"/>
      <c r="J116" s="48"/>
    </row>
    <row r="117" spans="6:10" x14ac:dyDescent="0.2">
      <c r="F117" s="48"/>
      <c r="G117" s="48"/>
      <c r="H117" s="48"/>
      <c r="I117" s="48"/>
      <c r="J117" s="48"/>
    </row>
    <row r="118" spans="6:10" x14ac:dyDescent="0.2">
      <c r="F118" s="48"/>
      <c r="G118" s="48"/>
      <c r="H118" s="48"/>
      <c r="I118" s="48"/>
      <c r="J118" s="48"/>
    </row>
    <row r="119" spans="6:10" x14ac:dyDescent="0.2">
      <c r="F119" s="48"/>
      <c r="G119" s="48"/>
      <c r="H119" s="48"/>
      <c r="I119" s="48"/>
      <c r="J119" s="48"/>
    </row>
    <row r="120" spans="6:10" x14ac:dyDescent="0.2">
      <c r="F120" s="48"/>
      <c r="G120" s="48"/>
      <c r="H120" s="48"/>
      <c r="I120" s="48"/>
      <c r="J120" s="48"/>
    </row>
    <row r="121" spans="6:10" x14ac:dyDescent="0.2">
      <c r="F121" s="48"/>
      <c r="G121" s="48"/>
      <c r="H121" s="48"/>
      <c r="I121" s="48"/>
      <c r="J121" s="48"/>
    </row>
    <row r="122" spans="6:10" x14ac:dyDescent="0.2">
      <c r="F122" s="48"/>
      <c r="G122" s="48"/>
      <c r="H122" s="48"/>
      <c r="I122" s="48"/>
      <c r="J122" s="48"/>
    </row>
    <row r="123" spans="6:10" x14ac:dyDescent="0.2">
      <c r="F123" s="48"/>
      <c r="G123" s="48"/>
      <c r="H123" s="48"/>
      <c r="I123" s="48"/>
      <c r="J123" s="48"/>
    </row>
    <row r="124" spans="6:10" x14ac:dyDescent="0.2">
      <c r="F124" s="48"/>
      <c r="G124" s="48"/>
      <c r="H124" s="48"/>
      <c r="I124" s="48"/>
      <c r="J124" s="48"/>
    </row>
    <row r="125" spans="6:10" x14ac:dyDescent="0.2">
      <c r="F125" s="48"/>
      <c r="G125" s="48"/>
      <c r="H125" s="48"/>
      <c r="I125" s="48"/>
      <c r="J125" s="48"/>
    </row>
    <row r="126" spans="6:10" x14ac:dyDescent="0.2">
      <c r="F126" s="48"/>
      <c r="G126" s="48"/>
      <c r="H126" s="48"/>
      <c r="I126" s="48"/>
      <c r="J126" s="48"/>
    </row>
    <row r="127" spans="6:10" x14ac:dyDescent="0.2">
      <c r="F127" s="48"/>
      <c r="G127" s="48"/>
      <c r="H127" s="48"/>
      <c r="I127" s="48"/>
      <c r="J127" s="48"/>
    </row>
    <row r="128" spans="6:10" x14ac:dyDescent="0.2">
      <c r="F128" s="48"/>
      <c r="G128" s="48"/>
      <c r="H128" s="48"/>
      <c r="I128" s="48"/>
      <c r="J128" s="48"/>
    </row>
    <row r="129" spans="6:10" x14ac:dyDescent="0.2">
      <c r="F129" s="48"/>
      <c r="G129" s="48"/>
      <c r="H129" s="48"/>
      <c r="I129" s="48"/>
      <c r="J129" s="48"/>
    </row>
    <row r="130" spans="6:10" x14ac:dyDescent="0.2">
      <c r="F130" s="48"/>
      <c r="G130" s="48"/>
      <c r="H130" s="48"/>
      <c r="I130" s="48"/>
      <c r="J130" s="48"/>
    </row>
    <row r="131" spans="6:10" x14ac:dyDescent="0.2">
      <c r="F131" s="48"/>
      <c r="G131" s="48"/>
      <c r="H131" s="48"/>
      <c r="I131" s="48"/>
      <c r="J131" s="48"/>
    </row>
    <row r="132" spans="6:10" x14ac:dyDescent="0.2">
      <c r="F132" s="48"/>
      <c r="G132" s="48"/>
      <c r="H132" s="48"/>
      <c r="I132" s="48"/>
      <c r="J132" s="48"/>
    </row>
    <row r="133" spans="6:10" x14ac:dyDescent="0.2">
      <c r="F133" s="48"/>
      <c r="G133" s="48"/>
      <c r="H133" s="48"/>
      <c r="I133" s="48"/>
      <c r="J133" s="48"/>
    </row>
    <row r="134" spans="6:10" x14ac:dyDescent="0.2">
      <c r="F134" s="48"/>
      <c r="G134" s="48"/>
      <c r="H134" s="48"/>
      <c r="I134" s="48"/>
      <c r="J134" s="48"/>
    </row>
    <row r="135" spans="6:10" x14ac:dyDescent="0.2">
      <c r="F135" s="48"/>
      <c r="G135" s="48"/>
      <c r="H135" s="48"/>
      <c r="I135" s="48"/>
      <c r="J135" s="48"/>
    </row>
    <row r="136" spans="6:10" x14ac:dyDescent="0.2">
      <c r="F136" s="48"/>
      <c r="G136" s="48"/>
      <c r="H136" s="48"/>
      <c r="I136" s="48"/>
      <c r="J136" s="48"/>
    </row>
    <row r="137" spans="6:10" x14ac:dyDescent="0.2">
      <c r="F137" s="48"/>
      <c r="G137" s="48"/>
      <c r="H137" s="48"/>
      <c r="I137" s="48"/>
      <c r="J137" s="48"/>
    </row>
    <row r="138" spans="6:10" x14ac:dyDescent="0.2">
      <c r="F138" s="48"/>
      <c r="G138" s="48"/>
      <c r="H138" s="48"/>
      <c r="I138" s="48"/>
      <c r="J138" s="48"/>
    </row>
    <row r="139" spans="6:10" x14ac:dyDescent="0.2">
      <c r="F139" s="48"/>
      <c r="G139" s="48"/>
      <c r="H139" s="48"/>
      <c r="I139" s="48"/>
      <c r="J139" s="48"/>
    </row>
    <row r="140" spans="6:10" x14ac:dyDescent="0.2">
      <c r="F140" s="48"/>
      <c r="G140" s="48"/>
      <c r="H140" s="48"/>
      <c r="I140" s="48"/>
      <c r="J140" s="48"/>
    </row>
    <row r="141" spans="6:10" x14ac:dyDescent="0.2">
      <c r="F141" s="48"/>
      <c r="G141" s="48"/>
      <c r="H141" s="48"/>
      <c r="I141" s="48"/>
      <c r="J141" s="48"/>
    </row>
    <row r="142" spans="6:10" x14ac:dyDescent="0.2">
      <c r="F142" s="48"/>
      <c r="G142" s="48"/>
      <c r="H142" s="48"/>
      <c r="I142" s="48"/>
      <c r="J142" s="48"/>
    </row>
    <row r="143" spans="6:10" x14ac:dyDescent="0.2">
      <c r="F143" s="48"/>
      <c r="G143" s="48"/>
      <c r="H143" s="48"/>
      <c r="I143" s="48"/>
      <c r="J143" s="48"/>
    </row>
    <row r="144" spans="6:10" x14ac:dyDescent="0.2">
      <c r="F144" s="48"/>
      <c r="G144" s="48"/>
      <c r="H144" s="48"/>
      <c r="I144" s="48"/>
      <c r="J144" s="48"/>
    </row>
    <row r="145" spans="6:10" x14ac:dyDescent="0.2">
      <c r="F145" s="48"/>
      <c r="G145" s="48"/>
      <c r="H145" s="48"/>
      <c r="I145" s="48"/>
      <c r="J145" s="48"/>
    </row>
    <row r="146" spans="6:10" x14ac:dyDescent="0.2">
      <c r="F146" s="48"/>
      <c r="G146" s="48"/>
      <c r="H146" s="48"/>
      <c r="I146" s="48"/>
      <c r="J146" s="48"/>
    </row>
    <row r="147" spans="6:10" x14ac:dyDescent="0.2">
      <c r="F147" s="48"/>
      <c r="G147" s="48"/>
      <c r="H147" s="48"/>
      <c r="I147" s="48"/>
      <c r="J147" s="48"/>
    </row>
    <row r="148" spans="6:10" x14ac:dyDescent="0.2">
      <c r="F148" s="48"/>
      <c r="G148" s="48"/>
      <c r="H148" s="48"/>
      <c r="I148" s="48"/>
      <c r="J148" s="48"/>
    </row>
    <row r="149" spans="6:10" x14ac:dyDescent="0.2">
      <c r="F149" s="48"/>
      <c r="G149" s="48"/>
      <c r="H149" s="48"/>
      <c r="I149" s="48"/>
      <c r="J149" s="48"/>
    </row>
    <row r="150" spans="6:10" x14ac:dyDescent="0.2">
      <c r="F150" s="48"/>
      <c r="G150" s="48"/>
      <c r="H150" s="48"/>
      <c r="I150" s="48"/>
      <c r="J150" s="48"/>
    </row>
    <row r="151" spans="6:10" x14ac:dyDescent="0.2">
      <c r="F151" s="48"/>
      <c r="G151" s="48"/>
      <c r="H151" s="48"/>
      <c r="I151" s="48"/>
      <c r="J151" s="48"/>
    </row>
    <row r="152" spans="6:10" x14ac:dyDescent="0.2">
      <c r="F152" s="48"/>
      <c r="G152" s="48"/>
      <c r="H152" s="48"/>
      <c r="I152" s="48"/>
      <c r="J152" s="48"/>
    </row>
    <row r="153" spans="6:10" x14ac:dyDescent="0.2">
      <c r="F153" s="48"/>
      <c r="G153" s="48"/>
      <c r="H153" s="48"/>
      <c r="I153" s="48"/>
      <c r="J153" s="48"/>
    </row>
    <row r="154" spans="6:10" x14ac:dyDescent="0.2">
      <c r="F154" s="48"/>
      <c r="G154" s="48"/>
      <c r="H154" s="48"/>
      <c r="I154" s="48"/>
      <c r="J154" s="48"/>
    </row>
    <row r="155" spans="6:10" x14ac:dyDescent="0.2">
      <c r="F155" s="48"/>
      <c r="G155" s="48"/>
      <c r="H155" s="48"/>
      <c r="I155" s="48"/>
      <c r="J155" s="48"/>
    </row>
    <row r="156" spans="6:10" x14ac:dyDescent="0.2">
      <c r="F156" s="48"/>
      <c r="G156" s="48"/>
      <c r="H156" s="48"/>
      <c r="I156" s="48"/>
      <c r="J156" s="48"/>
    </row>
    <row r="157" spans="6:10" x14ac:dyDescent="0.2">
      <c r="F157" s="48"/>
      <c r="G157" s="48"/>
      <c r="H157" s="48"/>
      <c r="I157" s="48"/>
      <c r="J157" s="48"/>
    </row>
    <row r="158" spans="6:10" x14ac:dyDescent="0.2">
      <c r="F158" s="48"/>
      <c r="G158" s="48"/>
      <c r="H158" s="48"/>
      <c r="I158" s="48"/>
      <c r="J158" s="48"/>
    </row>
    <row r="159" spans="6:10" x14ac:dyDescent="0.2">
      <c r="F159" s="48"/>
      <c r="G159" s="48"/>
      <c r="H159" s="48"/>
      <c r="I159" s="48"/>
      <c r="J159" s="48"/>
    </row>
    <row r="160" spans="6:10" x14ac:dyDescent="0.2">
      <c r="F160" s="48"/>
      <c r="G160" s="48"/>
      <c r="H160" s="48"/>
      <c r="I160" s="48"/>
      <c r="J160" s="48"/>
    </row>
    <row r="161" spans="6:10" x14ac:dyDescent="0.2">
      <c r="F161" s="48"/>
      <c r="G161" s="48"/>
      <c r="H161" s="48"/>
      <c r="I161" s="48"/>
      <c r="J161" s="48"/>
    </row>
    <row r="162" spans="6:10" x14ac:dyDescent="0.2">
      <c r="F162" s="48"/>
      <c r="G162" s="48"/>
      <c r="H162" s="48"/>
      <c r="I162" s="48"/>
      <c r="J162" s="48"/>
    </row>
    <row r="163" spans="6:10" x14ac:dyDescent="0.2">
      <c r="F163" s="48"/>
      <c r="G163" s="48"/>
      <c r="H163" s="48"/>
      <c r="I163" s="48"/>
      <c r="J163" s="48"/>
    </row>
    <row r="164" spans="6:10" x14ac:dyDescent="0.2">
      <c r="F164" s="48"/>
      <c r="G164" s="48"/>
      <c r="H164" s="48"/>
      <c r="I164" s="48"/>
      <c r="J164" s="48"/>
    </row>
    <row r="165" spans="6:10" x14ac:dyDescent="0.2">
      <c r="F165" s="48"/>
      <c r="G165" s="48"/>
      <c r="H165" s="48"/>
      <c r="I165" s="48"/>
      <c r="J165" s="48"/>
    </row>
    <row r="166" spans="6:10" x14ac:dyDescent="0.2">
      <c r="F166" s="48"/>
      <c r="G166" s="48"/>
      <c r="H166" s="48"/>
      <c r="I166" s="48"/>
      <c r="J166" s="48"/>
    </row>
    <row r="167" spans="6:10" x14ac:dyDescent="0.2">
      <c r="F167" s="48"/>
      <c r="G167" s="48"/>
      <c r="H167" s="48"/>
      <c r="I167" s="48"/>
      <c r="J167" s="48"/>
    </row>
    <row r="168" spans="6:10" x14ac:dyDescent="0.2">
      <c r="F168" s="48"/>
      <c r="G168" s="48"/>
      <c r="H168" s="48"/>
      <c r="I168" s="48"/>
      <c r="J168" s="48"/>
    </row>
    <row r="169" spans="6:10" x14ac:dyDescent="0.2">
      <c r="F169" s="48"/>
      <c r="G169" s="48"/>
      <c r="H169" s="48"/>
      <c r="I169" s="48"/>
      <c r="J169" s="48"/>
    </row>
    <row r="170" spans="6:10" x14ac:dyDescent="0.2">
      <c r="F170" s="48"/>
      <c r="G170" s="48"/>
      <c r="H170" s="48"/>
      <c r="I170" s="48"/>
      <c r="J170" s="48"/>
    </row>
    <row r="171" spans="6:10" x14ac:dyDescent="0.2">
      <c r="F171" s="48"/>
      <c r="G171" s="48"/>
      <c r="H171" s="48"/>
      <c r="I171" s="48"/>
      <c r="J171" s="48"/>
    </row>
    <row r="172" spans="6:10" x14ac:dyDescent="0.2">
      <c r="F172" s="48"/>
      <c r="G172" s="48"/>
      <c r="H172" s="48"/>
      <c r="I172" s="48"/>
      <c r="J172" s="48"/>
    </row>
    <row r="173" spans="6:10" x14ac:dyDescent="0.2">
      <c r="F173" s="48"/>
      <c r="G173" s="48"/>
      <c r="H173" s="48"/>
      <c r="I173" s="48"/>
      <c r="J173" s="48"/>
    </row>
    <row r="174" spans="6:10" x14ac:dyDescent="0.2">
      <c r="F174" s="48"/>
      <c r="G174" s="48"/>
      <c r="H174" s="48"/>
      <c r="I174" s="48"/>
      <c r="J174" s="48"/>
    </row>
    <row r="175" spans="6:10" x14ac:dyDescent="0.2">
      <c r="F175" s="48"/>
      <c r="G175" s="48"/>
      <c r="H175" s="48"/>
      <c r="I175" s="48"/>
      <c r="J175" s="48"/>
    </row>
    <row r="176" spans="6:10" x14ac:dyDescent="0.2">
      <c r="F176" s="48"/>
      <c r="G176" s="48"/>
      <c r="H176" s="48"/>
      <c r="I176" s="48"/>
      <c r="J176" s="48"/>
    </row>
    <row r="177" spans="6:10" x14ac:dyDescent="0.2">
      <c r="F177" s="48"/>
      <c r="G177" s="48"/>
      <c r="H177" s="48"/>
      <c r="I177" s="48"/>
      <c r="J177" s="48"/>
    </row>
    <row r="178" spans="6:10" x14ac:dyDescent="0.2">
      <c r="F178" s="48"/>
      <c r="G178" s="48"/>
      <c r="H178" s="48"/>
      <c r="I178" s="48"/>
      <c r="J178" s="48"/>
    </row>
    <row r="179" spans="6:10" x14ac:dyDescent="0.2">
      <c r="F179" s="48"/>
      <c r="G179" s="48"/>
      <c r="H179" s="48"/>
      <c r="I179" s="48"/>
      <c r="J179" s="48"/>
    </row>
    <row r="180" spans="6:10" x14ac:dyDescent="0.2">
      <c r="F180" s="48"/>
      <c r="G180" s="48"/>
      <c r="H180" s="48"/>
      <c r="I180" s="48"/>
      <c r="J180" s="48"/>
    </row>
    <row r="181" spans="6:10" x14ac:dyDescent="0.2">
      <c r="F181" s="48"/>
      <c r="G181" s="48"/>
      <c r="H181" s="48"/>
      <c r="I181" s="48"/>
      <c r="J181" s="48"/>
    </row>
    <row r="182" spans="6:10" x14ac:dyDescent="0.2">
      <c r="F182" s="48"/>
      <c r="G182" s="48"/>
      <c r="H182" s="48"/>
      <c r="I182" s="48"/>
      <c r="J182" s="48"/>
    </row>
    <row r="183" spans="6:10" x14ac:dyDescent="0.2">
      <c r="F183" s="48"/>
      <c r="G183" s="48"/>
      <c r="H183" s="48"/>
      <c r="I183" s="48"/>
      <c r="J183" s="48"/>
    </row>
    <row r="184" spans="6:10" x14ac:dyDescent="0.2">
      <c r="F184" s="48"/>
      <c r="G184" s="48"/>
      <c r="H184" s="48"/>
      <c r="I184" s="48"/>
      <c r="J184" s="48"/>
    </row>
    <row r="185" spans="6:10" x14ac:dyDescent="0.2">
      <c r="F185" s="48"/>
      <c r="G185" s="48"/>
      <c r="H185" s="48"/>
      <c r="I185" s="48"/>
      <c r="J185" s="48"/>
    </row>
    <row r="186" spans="6:10" x14ac:dyDescent="0.2">
      <c r="F186" s="48"/>
      <c r="G186" s="48"/>
      <c r="H186" s="48"/>
      <c r="I186" s="48"/>
      <c r="J186" s="48"/>
    </row>
    <row r="187" spans="6:10" x14ac:dyDescent="0.2">
      <c r="F187" s="48"/>
      <c r="G187" s="48"/>
      <c r="H187" s="48"/>
      <c r="I187" s="48"/>
      <c r="J187" s="48"/>
    </row>
    <row r="188" spans="6:10" x14ac:dyDescent="0.2">
      <c r="F188" s="48"/>
      <c r="G188" s="48"/>
      <c r="H188" s="48"/>
      <c r="I188" s="48"/>
      <c r="J188" s="48"/>
    </row>
    <row r="189" spans="6:10" x14ac:dyDescent="0.2">
      <c r="F189" s="48"/>
      <c r="G189" s="48"/>
      <c r="H189" s="48"/>
      <c r="I189" s="48"/>
      <c r="J189" s="48"/>
    </row>
    <row r="190" spans="6:10" x14ac:dyDescent="0.2">
      <c r="F190" s="48"/>
      <c r="G190" s="48"/>
      <c r="H190" s="48"/>
      <c r="I190" s="48"/>
      <c r="J190" s="48"/>
    </row>
    <row r="191" spans="6:10" x14ac:dyDescent="0.2">
      <c r="F191" s="48"/>
      <c r="G191" s="48"/>
      <c r="H191" s="48"/>
      <c r="I191" s="48"/>
      <c r="J191" s="48"/>
    </row>
    <row r="192" spans="6:10" x14ac:dyDescent="0.2">
      <c r="F192" s="48"/>
      <c r="G192" s="48"/>
      <c r="H192" s="48"/>
      <c r="I192" s="48"/>
      <c r="J192" s="48"/>
    </row>
    <row r="193" spans="6:10" x14ac:dyDescent="0.2">
      <c r="F193" s="48"/>
      <c r="G193" s="48"/>
      <c r="H193" s="48"/>
      <c r="I193" s="48"/>
      <c r="J193" s="48"/>
    </row>
    <row r="194" spans="6:10" x14ac:dyDescent="0.2">
      <c r="F194" s="48"/>
      <c r="G194" s="48"/>
      <c r="H194" s="48"/>
      <c r="I194" s="48"/>
      <c r="J194" s="48"/>
    </row>
    <row r="195" spans="6:10" x14ac:dyDescent="0.2">
      <c r="F195" s="48"/>
      <c r="G195" s="48"/>
      <c r="H195" s="48"/>
      <c r="I195" s="48"/>
      <c r="J195" s="48"/>
    </row>
    <row r="196" spans="6:10" x14ac:dyDescent="0.2">
      <c r="F196" s="48"/>
      <c r="G196" s="48"/>
      <c r="H196" s="48"/>
      <c r="I196" s="48"/>
      <c r="J196" s="48"/>
    </row>
    <row r="197" spans="6:10" x14ac:dyDescent="0.2">
      <c r="F197" s="48"/>
      <c r="G197" s="48"/>
      <c r="H197" s="48"/>
      <c r="I197" s="48"/>
      <c r="J197" s="48"/>
    </row>
    <row r="198" spans="6:10" x14ac:dyDescent="0.2">
      <c r="F198" s="48"/>
      <c r="G198" s="48"/>
      <c r="H198" s="48"/>
      <c r="I198" s="48"/>
      <c r="J198" s="48"/>
    </row>
    <row r="199" spans="6:10" x14ac:dyDescent="0.2">
      <c r="F199" s="48"/>
      <c r="G199" s="48"/>
      <c r="H199" s="48"/>
      <c r="I199" s="48"/>
      <c r="J199" s="48"/>
    </row>
    <row r="200" spans="6:10" x14ac:dyDescent="0.2">
      <c r="F200" s="48"/>
      <c r="G200" s="48"/>
      <c r="H200" s="48"/>
      <c r="I200" s="48"/>
      <c r="J200" s="48"/>
    </row>
    <row r="201" spans="6:10" x14ac:dyDescent="0.2">
      <c r="F201" s="48"/>
      <c r="G201" s="48"/>
      <c r="H201" s="48"/>
      <c r="I201" s="48"/>
      <c r="J201" s="48"/>
    </row>
    <row r="202" spans="6:10" x14ac:dyDescent="0.2">
      <c r="F202" s="48"/>
      <c r="G202" s="48"/>
      <c r="H202" s="48"/>
      <c r="I202" s="48"/>
      <c r="J202" s="48"/>
    </row>
    <row r="203" spans="6:10" x14ac:dyDescent="0.2">
      <c r="F203" s="48"/>
      <c r="G203" s="48"/>
      <c r="H203" s="48"/>
      <c r="I203" s="48"/>
      <c r="J203" s="48"/>
    </row>
    <row r="204" spans="6:10" x14ac:dyDescent="0.2">
      <c r="F204" s="48"/>
      <c r="G204" s="48"/>
      <c r="H204" s="48"/>
      <c r="I204" s="48"/>
      <c r="J204" s="48"/>
    </row>
    <row r="205" spans="6:10" x14ac:dyDescent="0.2">
      <c r="F205" s="48"/>
      <c r="G205" s="48"/>
      <c r="H205" s="48"/>
      <c r="I205" s="48"/>
      <c r="J205" s="48"/>
    </row>
    <row r="206" spans="6:10" x14ac:dyDescent="0.2">
      <c r="F206" s="48"/>
      <c r="G206" s="48"/>
      <c r="H206" s="48"/>
      <c r="I206" s="48"/>
      <c r="J206" s="48"/>
    </row>
    <row r="207" spans="6:10" x14ac:dyDescent="0.2">
      <c r="F207" s="48"/>
      <c r="G207" s="48"/>
      <c r="H207" s="48"/>
      <c r="I207" s="48"/>
      <c r="J207" s="48"/>
    </row>
    <row r="208" spans="6:10" x14ac:dyDescent="0.2">
      <c r="F208" s="48"/>
      <c r="G208" s="48"/>
      <c r="H208" s="48"/>
      <c r="I208" s="48"/>
      <c r="J208" s="48"/>
    </row>
    <row r="209" spans="6:10" x14ac:dyDescent="0.2">
      <c r="F209" s="48"/>
      <c r="G209" s="48"/>
      <c r="H209" s="48"/>
      <c r="I209" s="48"/>
      <c r="J209" s="48"/>
    </row>
    <row r="210" spans="6:10" x14ac:dyDescent="0.2">
      <c r="F210" s="48"/>
      <c r="G210" s="48"/>
      <c r="H210" s="48"/>
      <c r="I210" s="48"/>
      <c r="J210" s="48"/>
    </row>
    <row r="211" spans="6:10" x14ac:dyDescent="0.2">
      <c r="F211" s="48"/>
      <c r="G211" s="48"/>
      <c r="H211" s="48"/>
      <c r="I211" s="48"/>
      <c r="J211" s="48"/>
    </row>
    <row r="212" spans="6:10" x14ac:dyDescent="0.2">
      <c r="F212" s="48"/>
      <c r="G212" s="48"/>
      <c r="H212" s="48"/>
      <c r="I212" s="48"/>
      <c r="J212" s="48"/>
    </row>
    <row r="213" spans="6:10" x14ac:dyDescent="0.2">
      <c r="F213" s="48"/>
      <c r="G213" s="48"/>
      <c r="H213" s="48"/>
      <c r="I213" s="48"/>
      <c r="J213" s="48"/>
    </row>
    <row r="214" spans="6:10" x14ac:dyDescent="0.2">
      <c r="F214" s="48"/>
      <c r="G214" s="48"/>
      <c r="H214" s="48"/>
      <c r="I214" s="48"/>
      <c r="J214" s="48"/>
    </row>
    <row r="215" spans="6:10" x14ac:dyDescent="0.2">
      <c r="F215" s="48"/>
      <c r="G215" s="48"/>
      <c r="H215" s="48"/>
      <c r="I215" s="48"/>
      <c r="J215" s="48"/>
    </row>
    <row r="216" spans="6:10" x14ac:dyDescent="0.2">
      <c r="F216" s="48"/>
      <c r="G216" s="48"/>
      <c r="H216" s="48"/>
      <c r="I216" s="48"/>
      <c r="J216" s="48"/>
    </row>
    <row r="217" spans="6:10" x14ac:dyDescent="0.2">
      <c r="F217" s="48"/>
      <c r="G217" s="48"/>
      <c r="H217" s="48"/>
      <c r="I217" s="48"/>
      <c r="J217" s="48"/>
    </row>
    <row r="218" spans="6:10" x14ac:dyDescent="0.2">
      <c r="F218" s="48"/>
      <c r="G218" s="48"/>
      <c r="H218" s="48"/>
      <c r="I218" s="48"/>
      <c r="J218" s="48"/>
    </row>
    <row r="219" spans="6:10" x14ac:dyDescent="0.2">
      <c r="F219" s="48"/>
      <c r="G219" s="48"/>
      <c r="H219" s="48"/>
      <c r="I219" s="48"/>
      <c r="J219" s="48"/>
    </row>
    <row r="220" spans="6:10" x14ac:dyDescent="0.2">
      <c r="F220" s="48"/>
      <c r="G220" s="48"/>
      <c r="H220" s="48"/>
      <c r="I220" s="48"/>
      <c r="J220" s="48"/>
    </row>
    <row r="221" spans="6:10" x14ac:dyDescent="0.2">
      <c r="F221" s="48"/>
      <c r="G221" s="48"/>
      <c r="H221" s="48"/>
      <c r="I221" s="48"/>
      <c r="J221" s="48"/>
    </row>
    <row r="222" spans="6:10" x14ac:dyDescent="0.2">
      <c r="F222" s="48"/>
      <c r="G222" s="48"/>
      <c r="H222" s="48"/>
      <c r="I222" s="48"/>
      <c r="J222" s="48"/>
    </row>
    <row r="223" spans="6:10" x14ac:dyDescent="0.2">
      <c r="F223" s="48"/>
      <c r="G223" s="48"/>
      <c r="H223" s="48"/>
      <c r="I223" s="48"/>
      <c r="J223" s="48"/>
    </row>
    <row r="224" spans="6:10" x14ac:dyDescent="0.2">
      <c r="F224" s="48"/>
      <c r="G224" s="48"/>
      <c r="H224" s="48"/>
      <c r="I224" s="48"/>
      <c r="J224" s="48"/>
    </row>
    <row r="225" spans="6:10" x14ac:dyDescent="0.2">
      <c r="F225" s="48"/>
      <c r="G225" s="48"/>
      <c r="H225" s="48"/>
      <c r="I225" s="48"/>
      <c r="J225" s="48"/>
    </row>
    <row r="226" spans="6:10" x14ac:dyDescent="0.2">
      <c r="F226" s="48"/>
      <c r="G226" s="48"/>
      <c r="H226" s="48"/>
      <c r="I226" s="48"/>
      <c r="J226" s="48"/>
    </row>
    <row r="227" spans="6:10" x14ac:dyDescent="0.2">
      <c r="F227" s="48"/>
      <c r="G227" s="48"/>
      <c r="H227" s="48"/>
      <c r="I227" s="48"/>
      <c r="J227" s="48"/>
    </row>
    <row r="228" spans="6:10" x14ac:dyDescent="0.2">
      <c r="F228" s="48"/>
      <c r="G228" s="48"/>
      <c r="H228" s="48"/>
      <c r="I228" s="48"/>
      <c r="J228" s="48"/>
    </row>
    <row r="229" spans="6:10" x14ac:dyDescent="0.2">
      <c r="F229" s="48"/>
      <c r="G229" s="48"/>
      <c r="H229" s="48"/>
      <c r="I229" s="48"/>
      <c r="J229" s="48"/>
    </row>
    <row r="230" spans="6:10" x14ac:dyDescent="0.2">
      <c r="F230" s="48"/>
      <c r="G230" s="48"/>
      <c r="H230" s="48"/>
      <c r="I230" s="48"/>
      <c r="J230" s="48"/>
    </row>
    <row r="231" spans="6:10" x14ac:dyDescent="0.2">
      <c r="F231" s="48"/>
      <c r="G231" s="48"/>
      <c r="H231" s="48"/>
      <c r="I231" s="48"/>
      <c r="J231" s="48"/>
    </row>
    <row r="232" spans="6:10" x14ac:dyDescent="0.2">
      <c r="F232" s="48"/>
      <c r="G232" s="48"/>
      <c r="H232" s="48"/>
      <c r="I232" s="48"/>
      <c r="J232" s="48"/>
    </row>
    <row r="233" spans="6:10" x14ac:dyDescent="0.2">
      <c r="F233" s="48"/>
      <c r="G233" s="48"/>
      <c r="H233" s="48"/>
      <c r="I233" s="48"/>
      <c r="J233" s="48"/>
    </row>
    <row r="234" spans="6:10" x14ac:dyDescent="0.2">
      <c r="F234" s="48"/>
      <c r="G234" s="48"/>
      <c r="H234" s="48"/>
      <c r="I234" s="48"/>
      <c r="J234" s="48"/>
    </row>
    <row r="235" spans="6:10" x14ac:dyDescent="0.2">
      <c r="F235" s="48"/>
      <c r="G235" s="48"/>
      <c r="H235" s="48"/>
      <c r="I235" s="48"/>
      <c r="J235" s="48"/>
    </row>
    <row r="236" spans="6:10" x14ac:dyDescent="0.2">
      <c r="F236" s="48"/>
      <c r="G236" s="48"/>
      <c r="H236" s="48"/>
      <c r="I236" s="48"/>
      <c r="J236" s="48"/>
    </row>
    <row r="237" spans="6:10" x14ac:dyDescent="0.2">
      <c r="F237" s="48"/>
      <c r="G237" s="48"/>
      <c r="H237" s="48"/>
      <c r="I237" s="48"/>
      <c r="J237" s="48"/>
    </row>
    <row r="238" spans="6:10" x14ac:dyDescent="0.2">
      <c r="F238" s="48"/>
      <c r="G238" s="48"/>
      <c r="H238" s="48"/>
      <c r="I238" s="48"/>
      <c r="J238" s="48"/>
    </row>
    <row r="239" spans="6:10" x14ac:dyDescent="0.2">
      <c r="F239" s="48"/>
      <c r="G239" s="48"/>
      <c r="H239" s="48"/>
      <c r="I239" s="48"/>
      <c r="J239" s="48"/>
    </row>
    <row r="240" spans="6:10" x14ac:dyDescent="0.2">
      <c r="F240" s="48"/>
      <c r="G240" s="48"/>
      <c r="H240" s="48"/>
      <c r="I240" s="48"/>
      <c r="J240" s="48"/>
    </row>
    <row r="241" spans="6:10" x14ac:dyDescent="0.2">
      <c r="F241" s="48"/>
      <c r="G241" s="48"/>
      <c r="H241" s="48"/>
      <c r="I241" s="48"/>
      <c r="J241" s="48"/>
    </row>
    <row r="242" spans="6:10" x14ac:dyDescent="0.2">
      <c r="F242" s="48"/>
      <c r="G242" s="48"/>
      <c r="H242" s="48"/>
      <c r="I242" s="48"/>
      <c r="J242" s="48"/>
    </row>
    <row r="243" spans="6:10" x14ac:dyDescent="0.2">
      <c r="F243" s="48"/>
      <c r="G243" s="48"/>
      <c r="H243" s="48"/>
      <c r="I243" s="48"/>
      <c r="J243" s="48"/>
    </row>
    <row r="244" spans="6:10" x14ac:dyDescent="0.2">
      <c r="F244" s="48"/>
      <c r="G244" s="48"/>
      <c r="H244" s="48"/>
      <c r="I244" s="48"/>
      <c r="J244" s="48"/>
    </row>
    <row r="245" spans="6:10" x14ac:dyDescent="0.2">
      <c r="F245" s="48"/>
      <c r="G245" s="48"/>
      <c r="H245" s="48"/>
      <c r="I245" s="48"/>
      <c r="J245" s="48"/>
    </row>
    <row r="246" spans="6:10" x14ac:dyDescent="0.2">
      <c r="F246" s="48"/>
      <c r="G246" s="48"/>
      <c r="H246" s="48"/>
      <c r="I246" s="48"/>
      <c r="J246" s="48"/>
    </row>
    <row r="247" spans="6:10" x14ac:dyDescent="0.2">
      <c r="F247" s="48"/>
      <c r="G247" s="48"/>
      <c r="H247" s="48"/>
      <c r="I247" s="48"/>
      <c r="J247" s="48"/>
    </row>
    <row r="248" spans="6:10" x14ac:dyDescent="0.2">
      <c r="F248" s="48"/>
      <c r="G248" s="48"/>
      <c r="H248" s="48"/>
      <c r="I248" s="48"/>
      <c r="J248" s="48"/>
    </row>
    <row r="249" spans="6:10" x14ac:dyDescent="0.2">
      <c r="F249" s="48"/>
      <c r="G249" s="48"/>
      <c r="H249" s="48"/>
      <c r="I249" s="48"/>
      <c r="J249" s="48"/>
    </row>
    <row r="250" spans="6:10" x14ac:dyDescent="0.2">
      <c r="F250" s="48"/>
      <c r="G250" s="48"/>
      <c r="H250" s="48"/>
      <c r="I250" s="48"/>
      <c r="J250" s="48"/>
    </row>
    <row r="251" spans="6:10" x14ac:dyDescent="0.2">
      <c r="F251" s="48"/>
      <c r="G251" s="48"/>
      <c r="H251" s="48"/>
      <c r="I251" s="48"/>
      <c r="J251" s="48"/>
    </row>
    <row r="252" spans="6:10" x14ac:dyDescent="0.2">
      <c r="F252" s="48"/>
      <c r="G252" s="48"/>
      <c r="H252" s="48"/>
      <c r="I252" s="48"/>
      <c r="J252" s="48"/>
    </row>
    <row r="253" spans="6:10" x14ac:dyDescent="0.2">
      <c r="F253" s="48"/>
      <c r="G253" s="48"/>
      <c r="H253" s="48"/>
      <c r="I253" s="48"/>
      <c r="J253" s="48"/>
    </row>
    <row r="254" spans="6:10" x14ac:dyDescent="0.2">
      <c r="F254" s="48"/>
      <c r="G254" s="48"/>
      <c r="H254" s="48"/>
      <c r="I254" s="48"/>
      <c r="J254" s="48"/>
    </row>
    <row r="255" spans="6:10" x14ac:dyDescent="0.2">
      <c r="F255" s="48"/>
      <c r="G255" s="48"/>
      <c r="H255" s="48"/>
      <c r="I255" s="48"/>
      <c r="J255" s="48"/>
    </row>
    <row r="256" spans="6:10" x14ac:dyDescent="0.2">
      <c r="F256" s="48"/>
      <c r="G256" s="48"/>
      <c r="H256" s="48"/>
      <c r="I256" s="48"/>
      <c r="J256" s="48"/>
    </row>
    <row r="257" spans="6:10" x14ac:dyDescent="0.2">
      <c r="F257" s="48"/>
      <c r="G257" s="48"/>
      <c r="H257" s="48"/>
      <c r="I257" s="48"/>
      <c r="J257" s="48"/>
    </row>
    <row r="258" spans="6:10" x14ac:dyDescent="0.2">
      <c r="F258" s="48"/>
      <c r="G258" s="48"/>
      <c r="H258" s="48"/>
      <c r="I258" s="48"/>
      <c r="J258" s="48"/>
    </row>
    <row r="259" spans="6:10" x14ac:dyDescent="0.2">
      <c r="F259" s="48"/>
      <c r="G259" s="48"/>
      <c r="H259" s="48"/>
      <c r="I259" s="48"/>
      <c r="J259" s="48"/>
    </row>
    <row r="260" spans="6:10" x14ac:dyDescent="0.2">
      <c r="F260" s="48"/>
      <c r="G260" s="48"/>
      <c r="H260" s="48"/>
      <c r="I260" s="48"/>
      <c r="J260" s="48"/>
    </row>
    <row r="261" spans="6:10" x14ac:dyDescent="0.2">
      <c r="F261" s="48"/>
      <c r="G261" s="48"/>
      <c r="H261" s="48"/>
      <c r="I261" s="48"/>
      <c r="J261" s="48"/>
    </row>
    <row r="262" spans="6:10" x14ac:dyDescent="0.2">
      <c r="F262" s="48"/>
      <c r="G262" s="48"/>
      <c r="H262" s="48"/>
      <c r="I262" s="48"/>
      <c r="J262" s="48"/>
    </row>
    <row r="263" spans="6:10" x14ac:dyDescent="0.2">
      <c r="F263" s="48"/>
      <c r="G263" s="48"/>
      <c r="H263" s="48"/>
      <c r="I263" s="48"/>
      <c r="J263" s="48"/>
    </row>
    <row r="264" spans="6:10" x14ac:dyDescent="0.2">
      <c r="F264" s="48"/>
      <c r="G264" s="48"/>
      <c r="H264" s="48"/>
      <c r="I264" s="48"/>
      <c r="J264" s="48"/>
    </row>
    <row r="265" spans="6:10" x14ac:dyDescent="0.2">
      <c r="F265" s="48"/>
      <c r="G265" s="48"/>
      <c r="H265" s="48"/>
      <c r="I265" s="48"/>
      <c r="J265" s="48"/>
    </row>
    <row r="266" spans="6:10" x14ac:dyDescent="0.2">
      <c r="F266" s="48"/>
      <c r="G266" s="48"/>
      <c r="H266" s="48"/>
      <c r="I266" s="48"/>
      <c r="J266" s="48"/>
    </row>
    <row r="267" spans="6:10" x14ac:dyDescent="0.2">
      <c r="F267" s="48"/>
      <c r="G267" s="48"/>
      <c r="H267" s="48"/>
      <c r="I267" s="48"/>
      <c r="J267" s="48"/>
    </row>
    <row r="268" spans="6:10" x14ac:dyDescent="0.2">
      <c r="F268" s="48"/>
      <c r="G268" s="48"/>
      <c r="H268" s="48"/>
      <c r="I268" s="48"/>
      <c r="J268" s="48"/>
    </row>
    <row r="269" spans="6:10" x14ac:dyDescent="0.2">
      <c r="F269" s="48"/>
      <c r="G269" s="48"/>
      <c r="H269" s="48"/>
      <c r="I269" s="48"/>
      <c r="J269" s="48"/>
    </row>
    <row r="270" spans="6:10" x14ac:dyDescent="0.2">
      <c r="F270" s="48"/>
      <c r="G270" s="48"/>
      <c r="H270" s="48"/>
      <c r="I270" s="48"/>
      <c r="J270" s="48"/>
    </row>
    <row r="271" spans="6:10" x14ac:dyDescent="0.2">
      <c r="F271" s="48"/>
      <c r="G271" s="48"/>
      <c r="H271" s="48"/>
      <c r="I271" s="48"/>
      <c r="J271" s="48"/>
    </row>
    <row r="272" spans="6:10" x14ac:dyDescent="0.2">
      <c r="F272" s="48"/>
      <c r="G272" s="48"/>
      <c r="H272" s="48"/>
      <c r="I272" s="48"/>
      <c r="J272" s="48"/>
    </row>
    <row r="273" spans="6:10" x14ac:dyDescent="0.2">
      <c r="F273" s="48"/>
      <c r="G273" s="48"/>
      <c r="H273" s="48"/>
      <c r="I273" s="48"/>
      <c r="J273" s="48"/>
    </row>
    <row r="274" spans="6:10" x14ac:dyDescent="0.2">
      <c r="F274" s="48"/>
      <c r="G274" s="48"/>
      <c r="H274" s="48"/>
      <c r="I274" s="48"/>
      <c r="J274" s="48"/>
    </row>
    <row r="275" spans="6:10" x14ac:dyDescent="0.2">
      <c r="F275" s="48"/>
      <c r="G275" s="48"/>
      <c r="H275" s="48"/>
      <c r="I275" s="48"/>
      <c r="J275" s="48"/>
    </row>
    <row r="276" spans="6:10" x14ac:dyDescent="0.2">
      <c r="F276" s="48"/>
      <c r="G276" s="48"/>
      <c r="H276" s="48"/>
      <c r="I276" s="48"/>
      <c r="J276" s="48"/>
    </row>
    <row r="277" spans="6:10" x14ac:dyDescent="0.2">
      <c r="F277" s="48"/>
      <c r="G277" s="48"/>
      <c r="H277" s="48"/>
      <c r="I277" s="48"/>
      <c r="J277" s="48"/>
    </row>
    <row r="278" spans="6:10" x14ac:dyDescent="0.2">
      <c r="F278" s="48"/>
      <c r="G278" s="48"/>
      <c r="H278" s="48"/>
      <c r="I278" s="48"/>
      <c r="J278" s="48"/>
    </row>
    <row r="279" spans="6:10" x14ac:dyDescent="0.2">
      <c r="F279" s="48"/>
      <c r="G279" s="48"/>
      <c r="H279" s="48"/>
      <c r="I279" s="48"/>
      <c r="J279" s="48"/>
    </row>
    <row r="280" spans="6:10" x14ac:dyDescent="0.2">
      <c r="F280" s="48"/>
      <c r="G280" s="48"/>
      <c r="H280" s="48"/>
      <c r="I280" s="48"/>
      <c r="J280" s="48"/>
    </row>
    <row r="281" spans="6:10" x14ac:dyDescent="0.2">
      <c r="F281" s="48"/>
      <c r="G281" s="48"/>
      <c r="H281" s="48"/>
      <c r="I281" s="48"/>
      <c r="J281" s="48"/>
    </row>
    <row r="282" spans="6:10" x14ac:dyDescent="0.2">
      <c r="F282" s="48"/>
      <c r="G282" s="48"/>
      <c r="H282" s="48"/>
      <c r="I282" s="48"/>
      <c r="J282" s="48"/>
    </row>
    <row r="283" spans="6:10" x14ac:dyDescent="0.2">
      <c r="F283" s="48"/>
      <c r="G283" s="48"/>
      <c r="H283" s="48"/>
      <c r="I283" s="48"/>
      <c r="J283" s="48"/>
    </row>
    <row r="284" spans="6:10" x14ac:dyDescent="0.2">
      <c r="F284" s="48"/>
      <c r="G284" s="48"/>
      <c r="H284" s="48"/>
      <c r="I284" s="48"/>
      <c r="J284" s="48"/>
    </row>
    <row r="285" spans="6:10" x14ac:dyDescent="0.2">
      <c r="F285" s="48"/>
      <c r="G285" s="48"/>
      <c r="H285" s="48"/>
      <c r="I285" s="48"/>
      <c r="J285" s="48"/>
    </row>
    <row r="286" spans="6:10" x14ac:dyDescent="0.2">
      <c r="F286" s="48"/>
      <c r="G286" s="48"/>
      <c r="H286" s="48"/>
      <c r="I286" s="48"/>
      <c r="J286" s="48"/>
    </row>
    <row r="287" spans="6:10" x14ac:dyDescent="0.2">
      <c r="F287" s="48"/>
      <c r="G287" s="48"/>
      <c r="H287" s="48"/>
      <c r="I287" s="48"/>
      <c r="J287" s="48"/>
    </row>
    <row r="288" spans="6:10" x14ac:dyDescent="0.2">
      <c r="F288" s="48"/>
      <c r="G288" s="48"/>
      <c r="H288" s="48"/>
      <c r="I288" s="48"/>
      <c r="J288" s="48"/>
    </row>
    <row r="289" spans="6:10" x14ac:dyDescent="0.2">
      <c r="F289" s="48"/>
      <c r="G289" s="48"/>
      <c r="H289" s="48"/>
      <c r="I289" s="48"/>
      <c r="J289" s="48"/>
    </row>
    <row r="290" spans="6:10" x14ac:dyDescent="0.2">
      <c r="F290" s="48"/>
      <c r="G290" s="48"/>
      <c r="H290" s="48"/>
      <c r="I290" s="48"/>
      <c r="J290" s="48"/>
    </row>
    <row r="291" spans="6:10" x14ac:dyDescent="0.2">
      <c r="F291" s="48"/>
      <c r="G291" s="48"/>
      <c r="H291" s="48"/>
      <c r="I291" s="48"/>
      <c r="J291" s="48"/>
    </row>
    <row r="292" spans="6:10" x14ac:dyDescent="0.2">
      <c r="F292" s="48"/>
      <c r="G292" s="48"/>
      <c r="H292" s="48"/>
      <c r="I292" s="48"/>
      <c r="J292" s="48"/>
    </row>
    <row r="293" spans="6:10" x14ac:dyDescent="0.2">
      <c r="F293" s="48"/>
      <c r="G293" s="48"/>
      <c r="H293" s="48"/>
      <c r="I293" s="48"/>
      <c r="J293" s="48"/>
    </row>
    <row r="294" spans="6:10" x14ac:dyDescent="0.2">
      <c r="F294" s="48"/>
      <c r="G294" s="48"/>
      <c r="H294" s="48"/>
      <c r="I294" s="48"/>
      <c r="J294" s="48"/>
    </row>
    <row r="295" spans="6:10" x14ac:dyDescent="0.2">
      <c r="F295" s="48"/>
      <c r="G295" s="48"/>
      <c r="H295" s="48"/>
      <c r="I295" s="48"/>
      <c r="J295" s="48"/>
    </row>
    <row r="296" spans="6:10" x14ac:dyDescent="0.2">
      <c r="F296" s="48"/>
      <c r="G296" s="48"/>
      <c r="H296" s="48"/>
      <c r="I296" s="48"/>
      <c r="J296" s="48"/>
    </row>
    <row r="297" spans="6:10" x14ac:dyDescent="0.2">
      <c r="F297" s="48"/>
      <c r="G297" s="48"/>
      <c r="H297" s="48"/>
      <c r="I297" s="48"/>
      <c r="J297" s="48"/>
    </row>
  </sheetData>
  <phoneticPr fontId="0" type="noConversion"/>
  <printOptions horizontalCentered="1"/>
  <pageMargins left="0.75" right="0.5" top="0.5" bottom="0.25" header="0.19" footer="0.25"/>
  <pageSetup scale="75" pageOrder="overThenDown" orientation="landscape" r:id="rId1"/>
  <headerFooter alignWithMargins="0">
    <oddFooter>&amp;L&amp;D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zoomScale="75" zoomScaleNormal="75" workbookViewId="0">
      <pane xSplit="2" ySplit="9" topLeftCell="C35" activePane="bottomRight" state="frozen"/>
      <selection activeCell="H14" sqref="H14"/>
      <selection pane="topRight" activeCell="H14" sqref="H14"/>
      <selection pane="bottomLeft" activeCell="H14" sqref="H14"/>
      <selection pane="bottomRight" activeCell="F45" sqref="F45"/>
    </sheetView>
  </sheetViews>
  <sheetFormatPr defaultRowHeight="12.75" x14ac:dyDescent="0.2"/>
  <cols>
    <col min="1" max="1" width="1.5703125" style="7" customWidth="1"/>
    <col min="2" max="2" width="37.28515625" style="7" customWidth="1"/>
    <col min="3" max="3" width="23" style="7" customWidth="1"/>
    <col min="4" max="7" width="11.7109375" style="7" customWidth="1"/>
    <col min="8" max="8" width="13.28515625" style="7" customWidth="1"/>
    <col min="9" max="9" width="5" style="7" customWidth="1"/>
    <col min="10" max="10" width="5.140625" style="7" customWidth="1"/>
    <col min="11" max="11" width="12.28515625" style="7" customWidth="1"/>
    <col min="12" max="12" width="13.140625" style="7" customWidth="1"/>
    <col min="13" max="13" width="12" style="7" customWidth="1"/>
    <col min="14" max="14" width="12.7109375" style="7" customWidth="1"/>
    <col min="15" max="15" width="11.28515625" style="7" customWidth="1"/>
    <col min="16" max="16" width="5.28515625" style="7" customWidth="1"/>
    <col min="17" max="17" width="3.42578125" style="7" customWidth="1"/>
    <col min="18" max="18" width="12.7109375" style="7" customWidth="1"/>
    <col min="19" max="16384" width="9.140625" style="7"/>
  </cols>
  <sheetData>
    <row r="1" spans="1:18" s="1" customFormat="1" ht="18" x14ac:dyDescent="0.25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s="1" customFormat="1" ht="18" x14ac:dyDescent="0.25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s="1" customFormat="1" ht="18" x14ac:dyDescent="0.25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s="1" customFormat="1" ht="18.75" thickBot="1" x14ac:dyDescent="0.3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s="1" customFormat="1" ht="18" x14ac:dyDescent="0.25">
      <c r="A5" s="42" t="s">
        <v>23</v>
      </c>
      <c r="B5" s="4"/>
      <c r="C5" s="4"/>
      <c r="D5" s="4"/>
      <c r="E5" s="4"/>
      <c r="F5" s="4"/>
      <c r="G5" s="4"/>
      <c r="H5" s="4"/>
      <c r="I5" s="4"/>
      <c r="J5" s="69"/>
      <c r="K5" s="53"/>
      <c r="L5" s="53"/>
      <c r="M5" s="53"/>
      <c r="N5" s="53"/>
      <c r="O5" s="53"/>
      <c r="P5" s="70"/>
    </row>
    <row r="6" spans="1:18" s="1" customFormat="1" x14ac:dyDescent="0.2">
      <c r="A6" s="4"/>
      <c r="B6" s="13"/>
      <c r="C6" s="4"/>
      <c r="D6" s="4"/>
      <c r="E6" s="4"/>
      <c r="F6" s="4"/>
      <c r="G6" s="4"/>
      <c r="H6" s="4"/>
      <c r="I6" s="4"/>
      <c r="J6" s="71"/>
      <c r="K6" s="224" t="s">
        <v>24</v>
      </c>
      <c r="L6" s="224"/>
      <c r="M6" s="224"/>
      <c r="N6" s="224"/>
      <c r="O6" s="224"/>
      <c r="P6" s="72"/>
    </row>
    <row r="7" spans="1:18" s="1" customFormat="1" x14ac:dyDescent="0.2">
      <c r="D7" s="18"/>
      <c r="E7" s="18"/>
      <c r="F7" s="18"/>
      <c r="G7" s="18"/>
      <c r="H7" s="36"/>
      <c r="I7" s="36"/>
      <c r="J7" s="71"/>
      <c r="K7" s="47"/>
      <c r="L7" s="47"/>
      <c r="M7" s="47"/>
      <c r="N7" s="47"/>
      <c r="O7" s="47"/>
      <c r="P7" s="72"/>
    </row>
    <row r="8" spans="1:18" s="1" customFormat="1" x14ac:dyDescent="0.2">
      <c r="D8" s="49" t="s">
        <v>21</v>
      </c>
      <c r="E8" s="49" t="s">
        <v>0</v>
      </c>
      <c r="F8" s="49" t="s">
        <v>22</v>
      </c>
      <c r="G8" s="49" t="s">
        <v>105</v>
      </c>
      <c r="H8" s="19" t="s">
        <v>28</v>
      </c>
      <c r="I8" s="19"/>
      <c r="J8" s="71"/>
      <c r="K8" s="47"/>
      <c r="L8" s="73" t="s">
        <v>51</v>
      </c>
      <c r="M8" s="73" t="s">
        <v>48</v>
      </c>
      <c r="N8" s="73" t="s">
        <v>49</v>
      </c>
      <c r="O8" s="57" t="s">
        <v>52</v>
      </c>
      <c r="P8" s="72"/>
    </row>
    <row r="9" spans="1:18" s="1" customFormat="1" x14ac:dyDescent="0.2">
      <c r="B9" s="6" t="s">
        <v>37</v>
      </c>
      <c r="D9" s="5">
        <v>2000</v>
      </c>
      <c r="E9" s="5">
        <v>2001</v>
      </c>
      <c r="F9" s="5">
        <v>2001</v>
      </c>
      <c r="G9" s="5">
        <v>2001</v>
      </c>
      <c r="H9" s="20">
        <v>2002</v>
      </c>
      <c r="I9" s="20"/>
      <c r="J9" s="74"/>
      <c r="K9" s="82" t="s">
        <v>47</v>
      </c>
      <c r="L9" s="82" t="s">
        <v>47</v>
      </c>
      <c r="M9" s="82" t="s">
        <v>44</v>
      </c>
      <c r="N9" s="82" t="s">
        <v>44</v>
      </c>
      <c r="O9" s="58">
        <v>2002</v>
      </c>
      <c r="P9" s="72"/>
      <c r="R9" s="1" t="s">
        <v>53</v>
      </c>
    </row>
    <row r="10" spans="1:18" s="1" customFormat="1" x14ac:dyDescent="0.2">
      <c r="B10" s="6"/>
      <c r="D10" s="5"/>
      <c r="E10" s="5"/>
      <c r="F10" s="5"/>
      <c r="G10" s="5"/>
      <c r="H10" s="20"/>
      <c r="I10" s="20"/>
      <c r="J10" s="74"/>
      <c r="K10" s="82"/>
      <c r="L10" s="82"/>
      <c r="M10" s="82"/>
      <c r="N10" s="82"/>
      <c r="O10" s="58"/>
      <c r="P10" s="72"/>
    </row>
    <row r="11" spans="1:18" x14ac:dyDescent="0.2">
      <c r="B11" s="1" t="s">
        <v>38</v>
      </c>
      <c r="D11" s="10">
        <f>363.8-0.2-0.6-1.5-6.6+0.5</f>
        <v>355.4</v>
      </c>
      <c r="E11" s="10">
        <f>358-8.2+1</f>
        <v>350.8</v>
      </c>
      <c r="F11" s="10">
        <f>357.1-7.8+0.8</f>
        <v>350.1</v>
      </c>
      <c r="G11" s="10">
        <f>357.2-6.4+0.8</f>
        <v>351.6</v>
      </c>
      <c r="H11" s="10">
        <f>307.8+56.3-8.6+1</f>
        <v>356.5</v>
      </c>
      <c r="I11" s="10"/>
      <c r="J11" s="75"/>
      <c r="K11" s="61">
        <f>336.5-0.5</f>
        <v>336</v>
      </c>
      <c r="L11" s="61">
        <f>11.4-0.3</f>
        <v>11.1</v>
      </c>
      <c r="M11" s="61">
        <f>2.4</f>
        <v>2.4</v>
      </c>
      <c r="N11" s="61">
        <v>1.4</v>
      </c>
      <c r="O11" s="62">
        <f>SUM(K11:N11)</f>
        <v>350.9</v>
      </c>
      <c r="P11" s="76"/>
      <c r="R11" s="83">
        <f>+O11-N11</f>
        <v>349.5</v>
      </c>
    </row>
    <row r="12" spans="1:18" x14ac:dyDescent="0.2">
      <c r="B12" s="1" t="s">
        <v>54</v>
      </c>
      <c r="D12" s="10"/>
      <c r="E12" s="10">
        <v>1</v>
      </c>
      <c r="F12" s="10">
        <v>1.3</v>
      </c>
      <c r="G12" s="10">
        <v>0.8</v>
      </c>
      <c r="H12" s="10">
        <v>0</v>
      </c>
      <c r="I12" s="10"/>
      <c r="J12" s="75"/>
      <c r="K12" s="61">
        <v>0.5</v>
      </c>
      <c r="L12" s="61">
        <v>0.3</v>
      </c>
      <c r="M12" s="61">
        <v>0.5</v>
      </c>
      <c r="N12" s="61">
        <v>0</v>
      </c>
      <c r="O12" s="62">
        <f>SUM(K12:N12)</f>
        <v>1.3</v>
      </c>
      <c r="P12" s="76"/>
      <c r="R12" s="83">
        <f>+O12-N12</f>
        <v>1.3</v>
      </c>
    </row>
    <row r="13" spans="1:18" x14ac:dyDescent="0.2">
      <c r="B13" s="1" t="s">
        <v>43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/>
      <c r="J13" s="77"/>
      <c r="K13" s="65"/>
      <c r="L13" s="65">
        <v>0</v>
      </c>
      <c r="M13" s="65">
        <v>2.9</v>
      </c>
      <c r="N13" s="65"/>
      <c r="O13" s="66">
        <f>SUM(K13:N13)</f>
        <v>2.9</v>
      </c>
      <c r="P13" s="76"/>
      <c r="R13" s="83">
        <f t="shared" ref="R13:R24" si="0">+O13-N13</f>
        <v>2.9</v>
      </c>
    </row>
    <row r="14" spans="1:18" x14ac:dyDescent="0.2">
      <c r="B14" s="1" t="s">
        <v>3</v>
      </c>
      <c r="D14" s="10">
        <f>SUM(D11:D13)</f>
        <v>355.4</v>
      </c>
      <c r="E14" s="10">
        <f>SUM(E11:E13)</f>
        <v>351.8</v>
      </c>
      <c r="F14" s="10">
        <f>SUM(F11:F13)</f>
        <v>351.40000000000003</v>
      </c>
      <c r="G14" s="10">
        <f>SUM(G11:G13)</f>
        <v>352.40000000000003</v>
      </c>
      <c r="H14" s="10">
        <f>SUM(H11:H13)</f>
        <v>356.5</v>
      </c>
      <c r="I14" s="10"/>
      <c r="J14" s="75"/>
      <c r="K14" s="61">
        <f>SUM(K11:K13)</f>
        <v>336.5</v>
      </c>
      <c r="L14" s="61">
        <f>SUM(L11:L13)</f>
        <v>11.4</v>
      </c>
      <c r="M14" s="61">
        <f>SUM(M11:M13)</f>
        <v>5.8</v>
      </c>
      <c r="N14" s="61">
        <f>SUM(N11:N13)</f>
        <v>1.4</v>
      </c>
      <c r="O14" s="61">
        <f>SUM(O11:O13)</f>
        <v>355.09999999999997</v>
      </c>
      <c r="P14" s="76"/>
      <c r="R14" s="83">
        <f t="shared" si="0"/>
        <v>353.7</v>
      </c>
    </row>
    <row r="15" spans="1:18" ht="6.75" customHeight="1" x14ac:dyDescent="0.2">
      <c r="B15" s="1"/>
      <c r="D15" s="10"/>
      <c r="E15" s="10"/>
      <c r="F15" s="10"/>
      <c r="G15" s="10"/>
      <c r="H15" s="10"/>
      <c r="I15" s="10"/>
      <c r="J15" s="75"/>
      <c r="K15" s="61"/>
      <c r="L15" s="61"/>
      <c r="M15" s="61"/>
      <c r="N15" s="61"/>
      <c r="O15" s="62"/>
      <c r="P15" s="76"/>
      <c r="R15" s="83">
        <f t="shared" si="0"/>
        <v>0</v>
      </c>
    </row>
    <row r="16" spans="1:18" x14ac:dyDescent="0.2">
      <c r="B16" s="1" t="s">
        <v>32</v>
      </c>
      <c r="D16" s="10">
        <f>25.8-1.6</f>
        <v>24.2</v>
      </c>
      <c r="E16" s="10">
        <f>24.5-1.6</f>
        <v>22.9</v>
      </c>
      <c r="F16" s="10">
        <f>32.9-1.6</f>
        <v>31.299999999999997</v>
      </c>
      <c r="G16" s="10">
        <f>34-1.6</f>
        <v>32.4</v>
      </c>
      <c r="H16" s="10">
        <f>75.8-56.3-1.6</f>
        <v>17.899999999999999</v>
      </c>
      <c r="I16" s="10"/>
      <c r="J16" s="75"/>
      <c r="K16" s="61">
        <v>12.9</v>
      </c>
      <c r="L16" s="61">
        <v>13.8</v>
      </c>
      <c r="M16" s="61">
        <v>3.4</v>
      </c>
      <c r="N16" s="61">
        <v>2.5</v>
      </c>
      <c r="O16" s="62">
        <f>SUM(K16:N16)</f>
        <v>32.6</v>
      </c>
      <c r="P16" s="76"/>
      <c r="R16" s="83">
        <f t="shared" si="0"/>
        <v>30.1</v>
      </c>
    </row>
    <row r="17" spans="1:18" ht="6" customHeight="1" x14ac:dyDescent="0.2">
      <c r="B17" s="1"/>
      <c r="D17" s="10"/>
      <c r="E17" s="10"/>
      <c r="F17" s="10"/>
      <c r="G17" s="10"/>
      <c r="H17" s="10"/>
      <c r="I17" s="10"/>
      <c r="J17" s="75"/>
      <c r="K17" s="61"/>
      <c r="L17" s="61"/>
      <c r="M17" s="61"/>
      <c r="N17" s="61"/>
      <c r="O17" s="62"/>
      <c r="P17" s="76"/>
      <c r="R17" s="83">
        <f t="shared" si="0"/>
        <v>0</v>
      </c>
    </row>
    <row r="18" spans="1:18" x14ac:dyDescent="0.2">
      <c r="B18" s="1" t="s">
        <v>2</v>
      </c>
      <c r="D18" s="12">
        <f>40.5</f>
        <v>40.5</v>
      </c>
      <c r="E18" s="10">
        <f>43.9</f>
        <v>43.9</v>
      </c>
      <c r="F18" s="10">
        <f>48.5</f>
        <v>48.5</v>
      </c>
      <c r="G18" s="10">
        <f>49.5</f>
        <v>49.5</v>
      </c>
      <c r="H18" s="10">
        <v>37</v>
      </c>
      <c r="I18" s="10"/>
      <c r="J18" s="75"/>
      <c r="K18" s="61">
        <v>22.1</v>
      </c>
      <c r="L18" s="61">
        <v>19.5</v>
      </c>
      <c r="M18" s="61">
        <v>2.6</v>
      </c>
      <c r="N18" s="61">
        <v>2.5</v>
      </c>
      <c r="O18" s="62">
        <f>SUM(K18:N18)</f>
        <v>46.7</v>
      </c>
      <c r="P18" s="76"/>
      <c r="R18" s="83">
        <f t="shared" si="0"/>
        <v>44.2</v>
      </c>
    </row>
    <row r="19" spans="1:18" s="17" customFormat="1" ht="6" customHeight="1" x14ac:dyDescent="0.2">
      <c r="B19" s="1"/>
      <c r="D19" s="10"/>
      <c r="E19" s="10"/>
      <c r="F19" s="10"/>
      <c r="G19" s="10"/>
      <c r="H19" s="10"/>
      <c r="I19" s="10"/>
      <c r="J19" s="75"/>
      <c r="K19" s="61"/>
      <c r="L19" s="61"/>
      <c r="M19" s="61"/>
      <c r="N19" s="61"/>
      <c r="O19" s="62"/>
      <c r="P19" s="76"/>
      <c r="R19" s="83">
        <f t="shared" si="0"/>
        <v>0</v>
      </c>
    </row>
    <row r="20" spans="1:18" x14ac:dyDescent="0.2">
      <c r="B20" s="1" t="s">
        <v>1</v>
      </c>
      <c r="D20" s="10">
        <f>6.2</f>
        <v>6.2</v>
      </c>
      <c r="E20" s="10">
        <v>1.8</v>
      </c>
      <c r="F20" s="10">
        <v>3.7</v>
      </c>
      <c r="G20" s="10">
        <f>4</f>
        <v>4</v>
      </c>
      <c r="H20" s="10">
        <v>0.6</v>
      </c>
      <c r="I20" s="10"/>
      <c r="J20" s="75"/>
      <c r="K20" s="61">
        <v>0.7</v>
      </c>
      <c r="L20" s="63"/>
      <c r="M20" s="63"/>
      <c r="N20" s="63"/>
      <c r="O20" s="62">
        <f>SUM(K20:N20)</f>
        <v>0.7</v>
      </c>
      <c r="P20" s="76"/>
      <c r="R20" s="83">
        <f t="shared" si="0"/>
        <v>0.7</v>
      </c>
    </row>
    <row r="21" spans="1:18" ht="5.25" customHeight="1" x14ac:dyDescent="0.2">
      <c r="B21" s="1"/>
      <c r="D21" s="10"/>
      <c r="E21" s="10"/>
      <c r="F21" s="10"/>
      <c r="G21" s="10"/>
      <c r="H21" s="10"/>
      <c r="I21" s="10"/>
      <c r="J21" s="75"/>
      <c r="K21" s="61"/>
      <c r="L21" s="63"/>
      <c r="M21" s="63"/>
      <c r="N21" s="63"/>
      <c r="O21" s="62"/>
      <c r="P21" s="76"/>
      <c r="R21" s="83">
        <f t="shared" si="0"/>
        <v>0</v>
      </c>
    </row>
    <row r="22" spans="1:18" x14ac:dyDescent="0.2">
      <c r="B22" s="1" t="s">
        <v>30</v>
      </c>
      <c r="C22" s="40"/>
      <c r="D22" s="25">
        <f>-0.1+0.2-0.7+0.2+0.3+16.6</f>
        <v>16.5</v>
      </c>
      <c r="E22" s="25">
        <f>8.5+0.1+4.7</f>
        <v>13.3</v>
      </c>
      <c r="F22" s="25">
        <f>3.9+0.1</f>
        <v>4</v>
      </c>
      <c r="G22" s="25">
        <f>4.3-0.8</f>
        <v>3.5</v>
      </c>
      <c r="H22" s="25">
        <f>12.1+7.7+5.5+0.1</f>
        <v>25.400000000000002</v>
      </c>
      <c r="I22" s="25"/>
      <c r="J22" s="77"/>
      <c r="K22" s="64"/>
      <c r="L22" s="64"/>
      <c r="M22" s="64"/>
      <c r="N22" s="65">
        <f>1.5+0.9</f>
        <v>2.4</v>
      </c>
      <c r="O22" s="66">
        <f>SUM(K22:N22)</f>
        <v>2.4</v>
      </c>
      <c r="P22" s="76"/>
      <c r="R22" s="83">
        <f t="shared" si="0"/>
        <v>0</v>
      </c>
    </row>
    <row r="23" spans="1:18" ht="13.5" customHeight="1" x14ac:dyDescent="0.2">
      <c r="B23" s="9"/>
      <c r="D23" s="12"/>
      <c r="E23" s="12"/>
      <c r="F23" s="12"/>
      <c r="G23" s="12"/>
      <c r="H23" s="12"/>
      <c r="I23" s="12"/>
      <c r="J23" s="75"/>
      <c r="K23" s="63"/>
      <c r="L23" s="63"/>
      <c r="M23" s="63"/>
      <c r="N23" s="63"/>
      <c r="O23" s="62"/>
      <c r="P23" s="76"/>
      <c r="R23" s="83">
        <f t="shared" si="0"/>
        <v>0</v>
      </c>
    </row>
    <row r="24" spans="1:18" x14ac:dyDescent="0.2">
      <c r="B24" s="13" t="s">
        <v>35</v>
      </c>
      <c r="D24" s="14">
        <f>SUM(D14:D22)</f>
        <v>442.79999999999995</v>
      </c>
      <c r="E24" s="14">
        <f>SUM(E14:E22)</f>
        <v>433.7</v>
      </c>
      <c r="F24" s="14">
        <f>SUM(F14:F22)</f>
        <v>438.90000000000003</v>
      </c>
      <c r="G24" s="14">
        <f>SUM(G14:G22)</f>
        <v>441.8</v>
      </c>
      <c r="H24" s="14">
        <f>SUM(H14:H22)</f>
        <v>437.4</v>
      </c>
      <c r="I24" s="14"/>
      <c r="J24" s="55"/>
      <c r="K24" s="61">
        <f>SUM(K11:K23)-K14</f>
        <v>372.20000000000005</v>
      </c>
      <c r="L24" s="61">
        <f>SUM(L11:L23)-L14</f>
        <v>44.7</v>
      </c>
      <c r="M24" s="61">
        <f>SUM(M11:M23)-M14</f>
        <v>11.8</v>
      </c>
      <c r="N24" s="61">
        <f>SUM(N11:N23)-N14</f>
        <v>8.7999999999999989</v>
      </c>
      <c r="O24" s="61">
        <f>SUM(O14:O23)</f>
        <v>437.49999999999994</v>
      </c>
      <c r="P24" s="76"/>
      <c r="R24" s="83">
        <f t="shared" si="0"/>
        <v>428.69999999999993</v>
      </c>
    </row>
    <row r="25" spans="1:18" ht="5.25" customHeight="1" x14ac:dyDescent="0.2">
      <c r="A25" s="8"/>
      <c r="B25" s="22"/>
      <c r="C25" s="24"/>
      <c r="D25" s="23"/>
      <c r="E25" s="23"/>
      <c r="F25" s="23"/>
      <c r="G25" s="23"/>
      <c r="H25" s="23"/>
      <c r="I25" s="23"/>
      <c r="J25" s="54"/>
      <c r="K25" s="59"/>
      <c r="L25" s="59"/>
      <c r="M25" s="59"/>
      <c r="N25" s="59"/>
      <c r="O25" s="59"/>
      <c r="P25" s="76"/>
    </row>
    <row r="26" spans="1:18" x14ac:dyDescent="0.2">
      <c r="D26" s="21"/>
      <c r="E26" s="21"/>
      <c r="F26" s="21"/>
      <c r="G26" s="21"/>
      <c r="H26" s="21"/>
      <c r="I26" s="21"/>
      <c r="J26" s="55"/>
      <c r="K26" s="61"/>
      <c r="L26" s="61"/>
      <c r="M26" s="61"/>
      <c r="N26" s="61"/>
      <c r="O26" s="61"/>
      <c r="P26" s="76"/>
    </row>
    <row r="27" spans="1:18" x14ac:dyDescent="0.2">
      <c r="B27" s="28" t="s">
        <v>42</v>
      </c>
      <c r="C27" s="45">
        <v>-13</v>
      </c>
      <c r="D27" s="46">
        <v>-8.1999999999999993</v>
      </c>
      <c r="E27" s="46">
        <v>-9.8000000000000007</v>
      </c>
      <c r="F27" s="46">
        <v>-9.4</v>
      </c>
      <c r="G27" s="46">
        <v>-9</v>
      </c>
      <c r="H27" s="46">
        <v>-10.199999999999999</v>
      </c>
      <c r="I27" s="46"/>
      <c r="J27" s="55"/>
      <c r="K27" s="60">
        <v>-6.3</v>
      </c>
      <c r="L27" s="61"/>
      <c r="M27" s="61"/>
      <c r="N27" s="61"/>
      <c r="O27" s="60">
        <f t="shared" ref="O27:O40" si="1">SUM(K27:N27)</f>
        <v>-6.3</v>
      </c>
      <c r="P27" s="76"/>
    </row>
    <row r="28" spans="1:18" x14ac:dyDescent="0.2">
      <c r="B28" s="3" t="s">
        <v>40</v>
      </c>
      <c r="C28" s="3" t="s">
        <v>4</v>
      </c>
      <c r="D28" s="32">
        <f>-3.1-5-5+0.9+4+8.2</f>
        <v>0</v>
      </c>
      <c r="E28" s="30">
        <f>-9.8+9.8</f>
        <v>0</v>
      </c>
      <c r="F28" s="30">
        <f>-9.4+9.4</f>
        <v>0</v>
      </c>
      <c r="G28" s="30">
        <v>0</v>
      </c>
      <c r="H28" s="30">
        <f>-10.2+10.2</f>
        <v>0</v>
      </c>
      <c r="I28" s="30"/>
      <c r="J28" s="55"/>
      <c r="K28" s="61">
        <f>-8+8</f>
        <v>0</v>
      </c>
      <c r="L28" s="61"/>
      <c r="M28" s="61"/>
      <c r="N28" s="61"/>
      <c r="O28" s="67">
        <f t="shared" si="1"/>
        <v>0</v>
      </c>
      <c r="P28" s="76"/>
    </row>
    <row r="29" spans="1:18" x14ac:dyDescent="0.2">
      <c r="B29" s="3" t="s">
        <v>5</v>
      </c>
      <c r="C29" s="3" t="s">
        <v>4</v>
      </c>
      <c r="D29" s="32">
        <v>-0.7</v>
      </c>
      <c r="E29" s="30">
        <v>-0.7</v>
      </c>
      <c r="F29" s="30">
        <v>-0.7</v>
      </c>
      <c r="G29" s="30">
        <v>-0.7</v>
      </c>
      <c r="H29" s="30">
        <v>-0.7</v>
      </c>
      <c r="I29" s="30"/>
      <c r="J29" s="55"/>
      <c r="K29" s="61">
        <v>-0.7</v>
      </c>
      <c r="L29" s="61"/>
      <c r="M29" s="61"/>
      <c r="N29" s="61"/>
      <c r="O29" s="61">
        <f t="shared" si="1"/>
        <v>-0.7</v>
      </c>
      <c r="P29" s="76"/>
    </row>
    <row r="30" spans="1:18" x14ac:dyDescent="0.2">
      <c r="B30" s="3" t="s">
        <v>6</v>
      </c>
      <c r="C30" s="3" t="s">
        <v>4</v>
      </c>
      <c r="D30" s="32">
        <v>-5.8</v>
      </c>
      <c r="E30" s="30">
        <v>-5.9</v>
      </c>
      <c r="F30" s="30">
        <v>-5.9</v>
      </c>
      <c r="G30" s="30">
        <v>-5.9</v>
      </c>
      <c r="H30" s="30">
        <v>-5.9</v>
      </c>
      <c r="I30" s="30"/>
      <c r="J30" s="55"/>
      <c r="K30" s="61">
        <v>-4.8</v>
      </c>
      <c r="L30" s="61"/>
      <c r="M30" s="61"/>
      <c r="N30" s="61"/>
      <c r="O30" s="61">
        <f t="shared" si="1"/>
        <v>-4.8</v>
      </c>
      <c r="P30" s="76"/>
    </row>
    <row r="31" spans="1:18" x14ac:dyDescent="0.2">
      <c r="B31" s="3" t="s">
        <v>7</v>
      </c>
      <c r="C31" s="3" t="s">
        <v>4</v>
      </c>
      <c r="D31" s="32">
        <v>0</v>
      </c>
      <c r="E31" s="30">
        <v>0</v>
      </c>
      <c r="F31" s="30">
        <v>-0.1</v>
      </c>
      <c r="G31" s="30">
        <v>-0.1</v>
      </c>
      <c r="H31" s="30">
        <v>0</v>
      </c>
      <c r="I31" s="30"/>
      <c r="J31" s="55"/>
      <c r="K31" s="61">
        <v>0</v>
      </c>
      <c r="L31" s="61"/>
      <c r="M31" s="61"/>
      <c r="N31" s="61"/>
      <c r="O31" s="61">
        <f t="shared" si="1"/>
        <v>0</v>
      </c>
      <c r="P31" s="76"/>
    </row>
    <row r="32" spans="1:18" x14ac:dyDescent="0.2">
      <c r="B32" s="3" t="s">
        <v>8</v>
      </c>
      <c r="C32" s="3" t="s">
        <v>4</v>
      </c>
      <c r="D32" s="32">
        <v>1.7</v>
      </c>
      <c r="E32" s="30">
        <v>0.7</v>
      </c>
      <c r="F32" s="30">
        <v>0.7</v>
      </c>
      <c r="G32" s="30">
        <v>0.7</v>
      </c>
      <c r="H32" s="174">
        <v>0</v>
      </c>
      <c r="I32" s="30"/>
      <c r="J32" s="55"/>
      <c r="K32" s="61">
        <v>0</v>
      </c>
      <c r="L32" s="61"/>
      <c r="M32" s="61"/>
      <c r="N32" s="61"/>
      <c r="O32" s="61">
        <f t="shared" si="1"/>
        <v>0</v>
      </c>
      <c r="P32" s="76"/>
    </row>
    <row r="33" spans="2:16" x14ac:dyDescent="0.2">
      <c r="B33" s="3" t="s">
        <v>9</v>
      </c>
      <c r="C33" s="3" t="s">
        <v>10</v>
      </c>
      <c r="D33" s="32">
        <f>-1.5-0.6-1.5</f>
        <v>-3.6</v>
      </c>
      <c r="E33" s="30">
        <f>-1.5-0.2</f>
        <v>-1.7</v>
      </c>
      <c r="F33" s="30">
        <v>-0.5</v>
      </c>
      <c r="G33" s="30">
        <v>-0.4</v>
      </c>
      <c r="H33" s="30">
        <v>-0.6</v>
      </c>
      <c r="I33" s="30"/>
      <c r="J33" s="55"/>
      <c r="K33" s="61">
        <v>-0.2</v>
      </c>
      <c r="L33" s="61"/>
      <c r="M33" s="61"/>
      <c r="N33" s="61"/>
      <c r="O33" s="61">
        <f t="shared" si="1"/>
        <v>-0.2</v>
      </c>
      <c r="P33" s="76"/>
    </row>
    <row r="34" spans="2:16" x14ac:dyDescent="0.2">
      <c r="B34" s="3" t="s">
        <v>11</v>
      </c>
      <c r="C34" s="3" t="s">
        <v>10</v>
      </c>
      <c r="D34" s="32">
        <f>-10.2</f>
        <v>-10.199999999999999</v>
      </c>
      <c r="E34" s="30">
        <f>-14.3</f>
        <v>-14.3</v>
      </c>
      <c r="F34" s="30">
        <v>-14.1</v>
      </c>
      <c r="G34" s="30">
        <v>-14.1</v>
      </c>
      <c r="H34" s="30">
        <v>-12.5</v>
      </c>
      <c r="I34" s="30"/>
      <c r="J34" s="55"/>
      <c r="K34" s="61">
        <v>-13.8</v>
      </c>
      <c r="L34" s="61"/>
      <c r="M34" s="61">
        <v>2</v>
      </c>
      <c r="N34" s="61"/>
      <c r="O34" s="61">
        <f t="shared" si="1"/>
        <v>-11.8</v>
      </c>
      <c r="P34" s="76"/>
    </row>
    <row r="35" spans="2:16" x14ac:dyDescent="0.2">
      <c r="B35" s="3" t="s">
        <v>29</v>
      </c>
      <c r="C35" s="3"/>
      <c r="D35" s="32">
        <v>0</v>
      </c>
      <c r="E35" s="30">
        <v>0</v>
      </c>
      <c r="F35" s="30">
        <v>0</v>
      </c>
      <c r="G35" s="30">
        <v>0</v>
      </c>
      <c r="H35" s="30">
        <v>0</v>
      </c>
      <c r="I35" s="30"/>
      <c r="J35" s="55"/>
      <c r="K35" s="61">
        <v>0</v>
      </c>
      <c r="L35" s="61"/>
      <c r="M35" s="61"/>
      <c r="N35" s="61"/>
      <c r="O35" s="61">
        <f t="shared" si="1"/>
        <v>0</v>
      </c>
      <c r="P35" s="76"/>
    </row>
    <row r="36" spans="2:16" x14ac:dyDescent="0.2">
      <c r="B36" s="3" t="s">
        <v>12</v>
      </c>
      <c r="C36" s="3" t="s">
        <v>13</v>
      </c>
      <c r="D36" s="30">
        <v>0</v>
      </c>
      <c r="E36" s="30">
        <v>-0.9</v>
      </c>
      <c r="F36" s="30">
        <v>-0.9</v>
      </c>
      <c r="G36" s="30">
        <v>-0.9</v>
      </c>
      <c r="H36" s="30">
        <v>-0.9</v>
      </c>
      <c r="I36" s="30"/>
      <c r="J36" s="55"/>
      <c r="K36" s="61">
        <v>-1.5</v>
      </c>
      <c r="L36" s="61"/>
      <c r="M36" s="61"/>
      <c r="N36" s="61"/>
      <c r="O36" s="61">
        <f t="shared" si="1"/>
        <v>-1.5</v>
      </c>
      <c r="P36" s="76"/>
    </row>
    <row r="37" spans="2:16" x14ac:dyDescent="0.2">
      <c r="B37" s="26" t="s">
        <v>41</v>
      </c>
      <c r="C37" s="3" t="s">
        <v>14</v>
      </c>
      <c r="D37" s="30">
        <v>-14.2</v>
      </c>
      <c r="E37" s="30">
        <v>-14.4</v>
      </c>
      <c r="F37" s="30">
        <v>-14.4</v>
      </c>
      <c r="G37" s="30">
        <f>-13.3-0.4</f>
        <v>-13.700000000000001</v>
      </c>
      <c r="H37" s="30">
        <v>-14.4</v>
      </c>
      <c r="I37" s="30"/>
      <c r="J37" s="55"/>
      <c r="K37" s="61">
        <v>-14.5</v>
      </c>
      <c r="L37" s="61"/>
      <c r="M37" s="61"/>
      <c r="N37" s="61"/>
      <c r="O37" s="61">
        <f t="shared" si="1"/>
        <v>-14.5</v>
      </c>
      <c r="P37" s="76"/>
    </row>
    <row r="38" spans="2:16" x14ac:dyDescent="0.2">
      <c r="B38" s="27" t="s">
        <v>45</v>
      </c>
      <c r="C38" s="3" t="s">
        <v>14</v>
      </c>
      <c r="D38" s="30">
        <v>0</v>
      </c>
      <c r="E38" s="31"/>
      <c r="F38" s="31">
        <v>-0.1</v>
      </c>
      <c r="G38" s="31">
        <v>0</v>
      </c>
      <c r="H38" s="31">
        <v>0</v>
      </c>
      <c r="I38" s="31"/>
      <c r="J38" s="55"/>
      <c r="K38" s="62">
        <v>0</v>
      </c>
      <c r="L38" s="61"/>
      <c r="M38" s="61">
        <v>2</v>
      </c>
      <c r="N38" s="61"/>
      <c r="O38" s="61">
        <f t="shared" si="1"/>
        <v>2</v>
      </c>
      <c r="P38" s="76"/>
    </row>
    <row r="39" spans="2:16" x14ac:dyDescent="0.2">
      <c r="B39" s="26" t="s">
        <v>15</v>
      </c>
      <c r="C39" s="3" t="s">
        <v>16</v>
      </c>
      <c r="D39" s="30">
        <v>-0.3</v>
      </c>
      <c r="E39" s="31">
        <v>-0.3</v>
      </c>
      <c r="F39" s="31">
        <v>-0.3</v>
      </c>
      <c r="G39" s="31">
        <v>-0.3</v>
      </c>
      <c r="H39" s="31">
        <v>-0.3</v>
      </c>
      <c r="I39" s="31"/>
      <c r="J39" s="55"/>
      <c r="K39" s="62">
        <v>-0.4</v>
      </c>
      <c r="L39" s="61"/>
      <c r="M39" s="61"/>
      <c r="N39" s="61"/>
      <c r="O39" s="61">
        <f t="shared" si="1"/>
        <v>-0.4</v>
      </c>
      <c r="P39" s="76"/>
    </row>
    <row r="40" spans="2:16" x14ac:dyDescent="0.2">
      <c r="B40" s="3" t="s">
        <v>17</v>
      </c>
      <c r="C40" s="3" t="s">
        <v>14</v>
      </c>
      <c r="D40" s="84">
        <v>-1.7</v>
      </c>
      <c r="E40" s="35">
        <v>-1.7</v>
      </c>
      <c r="F40" s="35">
        <v>-1.2</v>
      </c>
      <c r="G40" s="35">
        <v>-1.2</v>
      </c>
      <c r="H40" s="35">
        <v>-1.7</v>
      </c>
      <c r="I40" s="35"/>
      <c r="J40" s="78"/>
      <c r="K40" s="66">
        <v>-0.2</v>
      </c>
      <c r="L40" s="65"/>
      <c r="M40" s="65"/>
      <c r="N40" s="65"/>
      <c r="O40" s="65">
        <f t="shared" si="1"/>
        <v>-0.2</v>
      </c>
      <c r="P40" s="76"/>
    </row>
    <row r="41" spans="2:16" x14ac:dyDescent="0.2">
      <c r="B41" s="3" t="s">
        <v>18</v>
      </c>
      <c r="C41" s="3"/>
      <c r="D41" s="32">
        <f>SUM(D28:D40)</f>
        <v>-34.799999999999997</v>
      </c>
      <c r="E41" s="32">
        <f>SUM(E28:E40)</f>
        <v>-39.200000000000003</v>
      </c>
      <c r="F41" s="32">
        <f>SUM(F28:F40)</f>
        <v>-37.5</v>
      </c>
      <c r="G41" s="32">
        <f>SUM(G28:G40)</f>
        <v>-36.6</v>
      </c>
      <c r="H41" s="32">
        <f>SUM(H28:H40)</f>
        <v>-37</v>
      </c>
      <c r="I41" s="32"/>
      <c r="J41" s="55"/>
      <c r="K41" s="61">
        <f>SUM(K28:K40)</f>
        <v>-36.1</v>
      </c>
      <c r="L41" s="61">
        <f>SUM(L28:L40)</f>
        <v>0</v>
      </c>
      <c r="M41" s="61">
        <f>SUM(M28:M40)</f>
        <v>4</v>
      </c>
      <c r="N41" s="61">
        <f>SUM(N28:N40)</f>
        <v>0</v>
      </c>
      <c r="O41" s="61">
        <f>SUM(O28:O40)</f>
        <v>-32.1</v>
      </c>
      <c r="P41" s="76"/>
    </row>
    <row r="42" spans="2:16" x14ac:dyDescent="0.2">
      <c r="B42" s="3"/>
      <c r="C42" s="3"/>
      <c r="D42" s="2"/>
      <c r="E42" s="32"/>
      <c r="F42" s="32"/>
      <c r="G42" s="32"/>
      <c r="H42" s="32"/>
      <c r="I42" s="32"/>
      <c r="J42" s="55"/>
      <c r="K42" s="61"/>
      <c r="L42" s="61"/>
      <c r="M42" s="61"/>
      <c r="N42" s="61"/>
      <c r="O42" s="61"/>
      <c r="P42" s="76"/>
    </row>
    <row r="43" spans="2:16" ht="5.25" customHeight="1" x14ac:dyDescent="0.2">
      <c r="B43" s="29"/>
      <c r="C43" s="29"/>
      <c r="D43" s="34"/>
      <c r="E43" s="33"/>
      <c r="F43" s="33"/>
      <c r="G43" s="33"/>
      <c r="H43" s="33"/>
      <c r="I43" s="33"/>
      <c r="J43" s="54"/>
      <c r="K43" s="59"/>
      <c r="L43" s="59"/>
      <c r="M43" s="59"/>
      <c r="N43" s="59"/>
      <c r="O43" s="59"/>
      <c r="P43" s="76"/>
    </row>
    <row r="44" spans="2:16" ht="12" customHeight="1" x14ac:dyDescent="0.2">
      <c r="B44" s="3"/>
      <c r="C44" s="3"/>
      <c r="D44" s="2"/>
      <c r="E44" s="32"/>
      <c r="F44" s="32"/>
      <c r="G44" s="32"/>
      <c r="H44" s="32"/>
      <c r="I44" s="32"/>
      <c r="J44" s="55"/>
      <c r="K44" s="61"/>
      <c r="L44" s="61"/>
      <c r="M44" s="61"/>
      <c r="N44" s="61"/>
      <c r="O44" s="61"/>
      <c r="P44" s="76"/>
    </row>
    <row r="45" spans="2:16" x14ac:dyDescent="0.2">
      <c r="B45" s="1" t="s">
        <v>36</v>
      </c>
      <c r="D45" s="31">
        <f>42.2-0.1+1.3</f>
        <v>43.4</v>
      </c>
      <c r="E45" s="31">
        <v>9.9</v>
      </c>
      <c r="F45" s="31">
        <f>10.5-7.6+7.6</f>
        <v>10.5</v>
      </c>
      <c r="G45" s="31">
        <v>2.6</v>
      </c>
      <c r="H45" s="31"/>
      <c r="I45" s="31"/>
      <c r="J45" s="55"/>
      <c r="K45" s="61"/>
      <c r="L45" s="61">
        <v>7.6</v>
      </c>
      <c r="M45" s="61">
        <v>5</v>
      </c>
      <c r="N45" s="61">
        <v>0</v>
      </c>
      <c r="O45" s="61">
        <f>SUM(K45:N45)</f>
        <v>12.6</v>
      </c>
      <c r="P45" s="76"/>
    </row>
    <row r="46" spans="2:16" x14ac:dyDescent="0.2">
      <c r="B46" s="1" t="s">
        <v>25</v>
      </c>
      <c r="D46" s="31">
        <v>0</v>
      </c>
      <c r="E46" s="31">
        <v>0</v>
      </c>
      <c r="F46" s="31">
        <v>0.1</v>
      </c>
      <c r="G46" s="31">
        <v>0.3</v>
      </c>
      <c r="H46" s="31"/>
      <c r="I46" s="31"/>
      <c r="J46" s="55"/>
      <c r="K46" s="61"/>
      <c r="L46" s="61"/>
      <c r="M46" s="61"/>
      <c r="N46" s="61"/>
      <c r="O46" s="61">
        <f>SUM(K46:N46)</f>
        <v>0</v>
      </c>
      <c r="P46" s="76"/>
    </row>
    <row r="47" spans="2:16" x14ac:dyDescent="0.2">
      <c r="B47" s="1" t="s">
        <v>46</v>
      </c>
      <c r="D47" s="35">
        <v>0</v>
      </c>
      <c r="E47" s="35">
        <v>0</v>
      </c>
      <c r="F47" s="35">
        <v>0</v>
      </c>
      <c r="G47" s="35"/>
      <c r="H47" s="35"/>
      <c r="I47" s="35"/>
      <c r="J47" s="78"/>
      <c r="K47" s="65"/>
      <c r="L47" s="65"/>
      <c r="M47" s="65"/>
      <c r="N47" s="65">
        <v>2</v>
      </c>
      <c r="O47" s="65">
        <f>SUM(K47:N47)</f>
        <v>2</v>
      </c>
      <c r="P47" s="76"/>
    </row>
    <row r="48" spans="2:16" x14ac:dyDescent="0.2">
      <c r="B48" s="1" t="s">
        <v>26</v>
      </c>
      <c r="D48" s="32">
        <f>SUM(D45:D47)</f>
        <v>43.4</v>
      </c>
      <c r="E48" s="32">
        <f>SUM(E45:E47)</f>
        <v>9.9</v>
      </c>
      <c r="F48" s="32">
        <f>SUM(F45:F47)</f>
        <v>10.6</v>
      </c>
      <c r="G48" s="32">
        <f>SUM(G45:G47)</f>
        <v>2.9</v>
      </c>
      <c r="H48" s="32">
        <f>SUM(H45:H47)</f>
        <v>0</v>
      </c>
      <c r="I48" s="32"/>
      <c r="J48" s="55"/>
      <c r="K48" s="61">
        <f>SUM(K45:K47)</f>
        <v>0</v>
      </c>
      <c r="L48" s="61">
        <f>SUM(L45:L47)</f>
        <v>7.6</v>
      </c>
      <c r="M48" s="61">
        <f>SUM(M45:M47)</f>
        <v>5</v>
      </c>
      <c r="N48" s="61">
        <f>SUM(N45:N47)</f>
        <v>2</v>
      </c>
      <c r="O48" s="61">
        <f>SUM(O45:O47)</f>
        <v>14.6</v>
      </c>
      <c r="P48" s="76"/>
    </row>
    <row r="49" spans="1:17" x14ac:dyDescent="0.2">
      <c r="D49" s="16"/>
      <c r="E49" s="16"/>
      <c r="F49" s="16"/>
      <c r="G49" s="16"/>
      <c r="H49" s="16"/>
      <c r="I49" s="16"/>
      <c r="J49" s="55"/>
      <c r="K49" s="17"/>
      <c r="L49" s="17"/>
      <c r="M49" s="17"/>
      <c r="N49" s="17"/>
      <c r="O49" s="21"/>
      <c r="P49" s="76"/>
    </row>
    <row r="50" spans="1:17" x14ac:dyDescent="0.2">
      <c r="J50" s="55"/>
      <c r="K50" s="17"/>
      <c r="L50" s="17"/>
      <c r="M50" s="17"/>
      <c r="N50" s="17"/>
      <c r="O50" s="17"/>
      <c r="P50" s="76"/>
    </row>
    <row r="51" spans="1:17" x14ac:dyDescent="0.2">
      <c r="D51" s="16"/>
      <c r="E51" s="16"/>
      <c r="F51" s="16"/>
      <c r="G51" s="16"/>
      <c r="H51" s="16"/>
      <c r="I51" s="16"/>
      <c r="J51" s="55"/>
      <c r="K51" s="17"/>
      <c r="L51" s="17"/>
      <c r="M51" s="17"/>
      <c r="N51" s="17"/>
      <c r="O51" s="21"/>
      <c r="P51" s="76"/>
    </row>
    <row r="52" spans="1:17" s="1" customFormat="1" ht="15.75" x14ac:dyDescent="0.25">
      <c r="B52" s="37" t="s">
        <v>111</v>
      </c>
      <c r="C52" s="38"/>
      <c r="D52" s="39">
        <f>+D24+D41+D48</f>
        <v>451.39999999999992</v>
      </c>
      <c r="E52" s="39">
        <f>+E24+E41+E48</f>
        <v>404.4</v>
      </c>
      <c r="F52" s="39">
        <f>+F24+F41+F48</f>
        <v>412.00000000000006</v>
      </c>
      <c r="G52" s="39">
        <f>+G24+G41+G48</f>
        <v>408.09999999999997</v>
      </c>
      <c r="H52" s="39">
        <f>+H24+H41+H48</f>
        <v>400.4</v>
      </c>
      <c r="I52" s="39"/>
      <c r="J52" s="79"/>
      <c r="K52" s="39">
        <f>+K24+K41+K48</f>
        <v>336.1</v>
      </c>
      <c r="L52" s="39">
        <f>+L24+L41+L48</f>
        <v>52.300000000000004</v>
      </c>
      <c r="M52" s="39">
        <f>+M24+M41+M48</f>
        <v>20.8</v>
      </c>
      <c r="N52" s="39">
        <f>+N24+N41+N48</f>
        <v>10.799999999999999</v>
      </c>
      <c r="O52" s="68">
        <f>SUM(K52:N52)</f>
        <v>420.00000000000006</v>
      </c>
      <c r="P52" s="72"/>
    </row>
    <row r="53" spans="1:17" x14ac:dyDescent="0.2">
      <c r="D53" s="16"/>
      <c r="E53" s="16"/>
      <c r="F53" s="16"/>
      <c r="G53" s="16"/>
      <c r="H53" s="16"/>
      <c r="I53" s="16"/>
      <c r="J53" s="55"/>
      <c r="K53" s="17"/>
      <c r="L53" s="17"/>
      <c r="M53" s="17"/>
      <c r="N53" s="17"/>
      <c r="O53" s="21"/>
      <c r="P53" s="76"/>
    </row>
    <row r="54" spans="1:17" x14ac:dyDescent="0.2">
      <c r="D54" s="16"/>
      <c r="E54" s="16"/>
      <c r="F54" s="16"/>
      <c r="G54" s="16"/>
      <c r="H54" s="16"/>
      <c r="I54" s="16"/>
      <c r="J54" s="55"/>
      <c r="K54" s="17"/>
      <c r="L54" s="17"/>
      <c r="M54" s="17"/>
      <c r="N54" s="17"/>
      <c r="O54" s="21"/>
      <c r="P54" s="76"/>
    </row>
    <row r="55" spans="1:17" x14ac:dyDescent="0.2">
      <c r="D55" s="16"/>
      <c r="E55" s="16"/>
      <c r="F55" s="16"/>
      <c r="G55" s="16"/>
      <c r="H55" s="16"/>
      <c r="I55" s="16"/>
      <c r="J55" s="55"/>
      <c r="K55" s="17"/>
      <c r="L55" s="17"/>
      <c r="M55" s="17"/>
      <c r="N55" s="17"/>
      <c r="O55" s="17"/>
      <c r="P55" s="76"/>
    </row>
    <row r="56" spans="1:17" x14ac:dyDescent="0.2">
      <c r="D56" s="16"/>
      <c r="E56" s="16"/>
      <c r="F56" s="16"/>
      <c r="G56" s="16"/>
      <c r="H56" s="16"/>
      <c r="I56" s="16"/>
      <c r="J56" s="55"/>
      <c r="K56" s="17"/>
      <c r="L56" s="17"/>
      <c r="M56" s="17"/>
      <c r="N56" s="17"/>
      <c r="O56" s="17"/>
      <c r="P56" s="76"/>
    </row>
    <row r="57" spans="1:17" ht="13.5" thickBot="1" x14ac:dyDescent="0.25">
      <c r="B57" s="44" t="s">
        <v>39</v>
      </c>
      <c r="D57" s="16"/>
      <c r="E57" s="16"/>
      <c r="F57" s="16"/>
      <c r="G57" s="16"/>
      <c r="H57" s="16"/>
      <c r="I57" s="16"/>
      <c r="J57" s="80"/>
      <c r="K57" s="56"/>
      <c r="L57" s="56"/>
      <c r="M57" s="56"/>
      <c r="N57" s="56"/>
      <c r="O57" s="56"/>
      <c r="P57" s="81"/>
      <c r="Q57" s="7" t="s">
        <v>50</v>
      </c>
    </row>
    <row r="58" spans="1:17" x14ac:dyDescent="0.2">
      <c r="D58" s="16"/>
      <c r="E58" s="16"/>
      <c r="F58" s="16"/>
      <c r="G58" s="16"/>
      <c r="H58" s="16"/>
      <c r="I58" s="16"/>
    </row>
    <row r="59" spans="1:17" x14ac:dyDescent="0.2">
      <c r="A59" s="15" t="str">
        <f ca="1">CELL("filename")</f>
        <v>H:\USER\JMOORE\[2002 Summary for Presentation_Rev.xls]Summary_Rev</v>
      </c>
      <c r="D59" s="16"/>
      <c r="E59" s="16"/>
      <c r="F59" s="16"/>
      <c r="G59" s="16"/>
      <c r="H59" s="16"/>
      <c r="I59" s="16"/>
    </row>
    <row r="60" spans="1:17" x14ac:dyDescent="0.2">
      <c r="D60" s="16"/>
      <c r="E60" s="16"/>
      <c r="F60" s="16"/>
      <c r="G60" s="16"/>
      <c r="H60" s="16"/>
      <c r="I60" s="16"/>
    </row>
    <row r="61" spans="1:17" x14ac:dyDescent="0.2">
      <c r="D61" s="16"/>
      <c r="E61" s="16"/>
      <c r="F61" s="16"/>
      <c r="G61" s="16"/>
      <c r="H61" s="16"/>
      <c r="I61" s="16"/>
    </row>
    <row r="62" spans="1:17" x14ac:dyDescent="0.2">
      <c r="D62" s="16"/>
      <c r="E62" s="16"/>
      <c r="F62" s="16"/>
      <c r="G62" s="16"/>
      <c r="H62" s="16"/>
      <c r="I62" s="16"/>
    </row>
    <row r="63" spans="1:17" x14ac:dyDescent="0.2">
      <c r="D63" s="16"/>
      <c r="E63" s="16"/>
      <c r="F63" s="16"/>
      <c r="G63" s="16"/>
      <c r="H63" s="16"/>
      <c r="I63" s="16"/>
    </row>
    <row r="64" spans="1:17" x14ac:dyDescent="0.2">
      <c r="D64" s="16"/>
      <c r="E64" s="16"/>
      <c r="F64" s="16"/>
      <c r="G64" s="16"/>
      <c r="H64" s="16"/>
      <c r="I64" s="16"/>
    </row>
    <row r="65" spans="4:9" x14ac:dyDescent="0.2">
      <c r="D65" s="16"/>
      <c r="E65" s="16"/>
      <c r="F65" s="16"/>
      <c r="G65" s="16"/>
      <c r="H65" s="16"/>
      <c r="I65" s="16"/>
    </row>
    <row r="66" spans="4:9" x14ac:dyDescent="0.2">
      <c r="D66" s="16"/>
      <c r="E66" s="16"/>
      <c r="F66" s="16"/>
      <c r="G66" s="16"/>
      <c r="H66" s="16"/>
      <c r="I66" s="16"/>
    </row>
    <row r="67" spans="4:9" x14ac:dyDescent="0.2">
      <c r="D67" s="16"/>
      <c r="E67" s="16"/>
      <c r="F67" s="16"/>
      <c r="G67" s="16"/>
      <c r="H67" s="16"/>
      <c r="I67" s="16"/>
    </row>
    <row r="68" spans="4:9" x14ac:dyDescent="0.2">
      <c r="D68" s="16"/>
      <c r="E68" s="16"/>
      <c r="F68" s="16"/>
      <c r="G68" s="16"/>
      <c r="H68" s="16"/>
      <c r="I68" s="16"/>
    </row>
    <row r="69" spans="4:9" x14ac:dyDescent="0.2">
      <c r="D69" s="16"/>
      <c r="E69" s="16"/>
      <c r="F69" s="16"/>
      <c r="G69" s="16"/>
      <c r="H69" s="16"/>
      <c r="I69" s="16"/>
    </row>
    <row r="70" spans="4:9" x14ac:dyDescent="0.2">
      <c r="D70" s="16"/>
      <c r="E70" s="16"/>
      <c r="F70" s="16"/>
      <c r="G70" s="16"/>
      <c r="H70" s="16"/>
      <c r="I70" s="16"/>
    </row>
    <row r="71" spans="4:9" x14ac:dyDescent="0.2">
      <c r="D71" s="16"/>
      <c r="E71" s="16"/>
      <c r="F71" s="16"/>
      <c r="G71" s="16"/>
      <c r="H71" s="16"/>
      <c r="I71" s="16"/>
    </row>
    <row r="72" spans="4:9" x14ac:dyDescent="0.2">
      <c r="D72" s="16"/>
      <c r="E72" s="16"/>
      <c r="F72" s="16"/>
      <c r="G72" s="16"/>
      <c r="H72" s="16"/>
      <c r="I72" s="16"/>
    </row>
    <row r="73" spans="4:9" x14ac:dyDescent="0.2">
      <c r="D73" s="16"/>
      <c r="E73" s="16"/>
      <c r="F73" s="16"/>
      <c r="G73" s="16"/>
      <c r="H73" s="16"/>
      <c r="I73" s="16"/>
    </row>
    <row r="74" spans="4:9" x14ac:dyDescent="0.2">
      <c r="D74" s="16"/>
      <c r="E74" s="16"/>
      <c r="F74" s="16"/>
      <c r="G74" s="16"/>
      <c r="H74" s="16"/>
      <c r="I74" s="16"/>
    </row>
    <row r="75" spans="4:9" x14ac:dyDescent="0.2">
      <c r="D75" s="16"/>
      <c r="E75" s="16"/>
      <c r="F75" s="16"/>
      <c r="G75" s="16"/>
      <c r="H75" s="16"/>
      <c r="I75" s="16"/>
    </row>
    <row r="76" spans="4:9" x14ac:dyDescent="0.2">
      <c r="D76" s="16"/>
      <c r="E76" s="16"/>
      <c r="F76" s="16"/>
      <c r="G76" s="16"/>
      <c r="H76" s="16"/>
      <c r="I76" s="16"/>
    </row>
    <row r="77" spans="4:9" x14ac:dyDescent="0.2">
      <c r="D77" s="16"/>
      <c r="E77" s="16"/>
      <c r="F77" s="16"/>
      <c r="G77" s="16"/>
      <c r="H77" s="16"/>
      <c r="I77" s="16"/>
    </row>
    <row r="78" spans="4:9" x14ac:dyDescent="0.2">
      <c r="D78" s="16"/>
      <c r="E78" s="16"/>
      <c r="F78" s="16"/>
      <c r="G78" s="16"/>
      <c r="H78" s="16"/>
      <c r="I78" s="16"/>
    </row>
    <row r="79" spans="4:9" x14ac:dyDescent="0.2">
      <c r="D79" s="16"/>
      <c r="E79" s="16"/>
      <c r="F79" s="16"/>
      <c r="G79" s="16"/>
      <c r="H79" s="16"/>
      <c r="I79" s="16"/>
    </row>
    <row r="80" spans="4:9" x14ac:dyDescent="0.2">
      <c r="D80" s="16"/>
      <c r="E80" s="16"/>
      <c r="F80" s="16"/>
      <c r="G80" s="16"/>
      <c r="H80" s="16"/>
      <c r="I80" s="16"/>
    </row>
    <row r="81" spans="4:9" x14ac:dyDescent="0.2">
      <c r="D81" s="16"/>
      <c r="E81" s="16"/>
      <c r="F81" s="16"/>
      <c r="G81" s="16"/>
      <c r="H81" s="16"/>
      <c r="I81" s="16"/>
    </row>
    <row r="82" spans="4:9" x14ac:dyDescent="0.2">
      <c r="D82" s="16"/>
      <c r="E82" s="16"/>
      <c r="F82" s="16"/>
      <c r="G82" s="16"/>
      <c r="H82" s="16"/>
      <c r="I82" s="16"/>
    </row>
    <row r="83" spans="4:9" x14ac:dyDescent="0.2">
      <c r="D83" s="16"/>
      <c r="E83" s="16"/>
      <c r="F83" s="16"/>
      <c r="G83" s="16"/>
      <c r="H83" s="16"/>
      <c r="I83" s="16"/>
    </row>
    <row r="84" spans="4:9" x14ac:dyDescent="0.2">
      <c r="D84" s="16"/>
      <c r="E84" s="16"/>
      <c r="F84" s="16"/>
      <c r="G84" s="16"/>
      <c r="H84" s="16"/>
      <c r="I84" s="16"/>
    </row>
    <row r="85" spans="4:9" x14ac:dyDescent="0.2">
      <c r="D85" s="16"/>
      <c r="E85" s="16"/>
      <c r="F85" s="16"/>
      <c r="G85" s="16"/>
      <c r="H85" s="16"/>
      <c r="I85" s="16"/>
    </row>
    <row r="86" spans="4:9" x14ac:dyDescent="0.2">
      <c r="D86" s="16"/>
      <c r="E86" s="16"/>
      <c r="F86" s="16"/>
      <c r="G86" s="16"/>
      <c r="H86" s="16"/>
      <c r="I86" s="16"/>
    </row>
    <row r="87" spans="4:9" x14ac:dyDescent="0.2">
      <c r="D87" s="16"/>
      <c r="E87" s="16"/>
      <c r="F87" s="16"/>
      <c r="G87" s="16"/>
      <c r="H87" s="16"/>
      <c r="I87" s="16"/>
    </row>
    <row r="88" spans="4:9" x14ac:dyDescent="0.2">
      <c r="D88" s="16"/>
      <c r="E88" s="16"/>
      <c r="F88" s="16"/>
      <c r="G88" s="16"/>
      <c r="H88" s="16"/>
      <c r="I88" s="16"/>
    </row>
    <row r="89" spans="4:9" x14ac:dyDescent="0.2">
      <c r="D89" s="16"/>
      <c r="E89" s="16"/>
      <c r="F89" s="16"/>
      <c r="G89" s="16"/>
      <c r="H89" s="16"/>
      <c r="I89" s="16"/>
    </row>
    <row r="90" spans="4:9" x14ac:dyDescent="0.2">
      <c r="D90" s="16"/>
      <c r="E90" s="16"/>
      <c r="F90" s="16"/>
      <c r="G90" s="16"/>
      <c r="H90" s="16"/>
      <c r="I90" s="16"/>
    </row>
    <row r="91" spans="4:9" x14ac:dyDescent="0.2">
      <c r="D91" s="16"/>
      <c r="E91" s="16"/>
      <c r="F91" s="16"/>
      <c r="G91" s="16"/>
      <c r="H91" s="16"/>
      <c r="I91" s="16"/>
    </row>
    <row r="92" spans="4:9" x14ac:dyDescent="0.2">
      <c r="D92" s="16"/>
      <c r="E92" s="16"/>
      <c r="F92" s="16"/>
      <c r="G92" s="16"/>
      <c r="H92" s="16"/>
      <c r="I92" s="16"/>
    </row>
    <row r="93" spans="4:9" x14ac:dyDescent="0.2">
      <c r="D93" s="16"/>
      <c r="E93" s="16"/>
      <c r="F93" s="16"/>
      <c r="G93" s="16"/>
      <c r="H93" s="16"/>
      <c r="I93" s="16"/>
    </row>
    <row r="94" spans="4:9" x14ac:dyDescent="0.2">
      <c r="D94" s="16"/>
      <c r="E94" s="16"/>
      <c r="F94" s="16"/>
      <c r="G94" s="16"/>
      <c r="H94" s="16"/>
      <c r="I94" s="16"/>
    </row>
    <row r="95" spans="4:9" x14ac:dyDescent="0.2">
      <c r="D95" s="16"/>
      <c r="E95" s="16"/>
      <c r="F95" s="16"/>
      <c r="G95" s="16"/>
      <c r="H95" s="16"/>
      <c r="I95" s="16"/>
    </row>
    <row r="96" spans="4:9" x14ac:dyDescent="0.2">
      <c r="D96" s="16"/>
      <c r="E96" s="16"/>
      <c r="F96" s="16"/>
      <c r="G96" s="16"/>
      <c r="H96" s="16"/>
      <c r="I96" s="16"/>
    </row>
    <row r="97" spans="4:9" x14ac:dyDescent="0.2">
      <c r="D97" s="16"/>
      <c r="E97" s="16"/>
      <c r="F97" s="16"/>
      <c r="G97" s="16"/>
      <c r="H97" s="16"/>
      <c r="I97" s="16"/>
    </row>
    <row r="98" spans="4:9" x14ac:dyDescent="0.2">
      <c r="D98" s="16"/>
      <c r="E98" s="16"/>
      <c r="F98" s="16"/>
      <c r="G98" s="16"/>
      <c r="H98" s="16"/>
      <c r="I98" s="16"/>
    </row>
    <row r="99" spans="4:9" x14ac:dyDescent="0.2">
      <c r="D99" s="16"/>
      <c r="E99" s="16"/>
      <c r="F99" s="16"/>
      <c r="G99" s="16"/>
      <c r="H99" s="16"/>
      <c r="I99" s="16"/>
    </row>
    <row r="100" spans="4:9" x14ac:dyDescent="0.2">
      <c r="D100" s="16"/>
      <c r="E100" s="16"/>
      <c r="F100" s="16"/>
      <c r="G100" s="16"/>
      <c r="H100" s="16"/>
      <c r="I100" s="16"/>
    </row>
    <row r="101" spans="4:9" x14ac:dyDescent="0.2">
      <c r="D101" s="16"/>
      <c r="E101" s="16"/>
      <c r="F101" s="16"/>
      <c r="G101" s="16"/>
      <c r="H101" s="16"/>
      <c r="I101" s="16"/>
    </row>
    <row r="102" spans="4:9" x14ac:dyDescent="0.2">
      <c r="D102" s="16"/>
      <c r="E102" s="16"/>
      <c r="F102" s="16"/>
      <c r="G102" s="16"/>
      <c r="H102" s="16"/>
      <c r="I102" s="16"/>
    </row>
    <row r="103" spans="4:9" x14ac:dyDescent="0.2">
      <c r="D103" s="16"/>
      <c r="E103" s="16"/>
      <c r="F103" s="16"/>
      <c r="G103" s="16"/>
      <c r="H103" s="16"/>
      <c r="I103" s="16"/>
    </row>
    <row r="104" spans="4:9" x14ac:dyDescent="0.2">
      <c r="D104" s="16"/>
      <c r="E104" s="16"/>
      <c r="F104" s="16"/>
      <c r="G104" s="16"/>
      <c r="H104" s="16"/>
      <c r="I104" s="16"/>
    </row>
    <row r="105" spans="4:9" x14ac:dyDescent="0.2">
      <c r="D105" s="16"/>
      <c r="E105" s="16"/>
      <c r="F105" s="16"/>
      <c r="G105" s="16"/>
      <c r="H105" s="16"/>
      <c r="I105" s="16"/>
    </row>
    <row r="106" spans="4:9" x14ac:dyDescent="0.2">
      <c r="D106" s="16"/>
      <c r="E106" s="16"/>
      <c r="F106" s="16"/>
      <c r="G106" s="16"/>
      <c r="H106" s="16"/>
      <c r="I106" s="16"/>
    </row>
    <row r="107" spans="4:9" x14ac:dyDescent="0.2">
      <c r="D107" s="16"/>
      <c r="E107" s="16"/>
      <c r="F107" s="16"/>
      <c r="G107" s="16"/>
      <c r="H107" s="16"/>
      <c r="I107" s="16"/>
    </row>
    <row r="108" spans="4:9" x14ac:dyDescent="0.2">
      <c r="D108" s="16"/>
      <c r="E108" s="16"/>
      <c r="F108" s="16"/>
      <c r="G108" s="16"/>
      <c r="H108" s="16"/>
      <c r="I108" s="16"/>
    </row>
    <row r="109" spans="4:9" x14ac:dyDescent="0.2">
      <c r="D109" s="16"/>
      <c r="E109" s="16"/>
      <c r="F109" s="16"/>
      <c r="G109" s="16"/>
      <c r="H109" s="16"/>
      <c r="I109" s="16"/>
    </row>
    <row r="110" spans="4:9" x14ac:dyDescent="0.2">
      <c r="D110" s="16"/>
      <c r="E110" s="16"/>
      <c r="F110" s="16"/>
      <c r="G110" s="16"/>
      <c r="H110" s="16"/>
      <c r="I110" s="16"/>
    </row>
    <row r="111" spans="4:9" x14ac:dyDescent="0.2">
      <c r="D111" s="16"/>
      <c r="E111" s="16"/>
      <c r="F111" s="16"/>
      <c r="G111" s="16"/>
      <c r="H111" s="16"/>
      <c r="I111" s="16"/>
    </row>
    <row r="112" spans="4:9" x14ac:dyDescent="0.2">
      <c r="D112" s="16"/>
      <c r="E112" s="16"/>
      <c r="F112" s="16"/>
      <c r="G112" s="16"/>
      <c r="H112" s="16"/>
      <c r="I112" s="16"/>
    </row>
    <row r="113" spans="4:9" x14ac:dyDescent="0.2">
      <c r="D113" s="16"/>
      <c r="E113" s="16"/>
      <c r="F113" s="16"/>
      <c r="G113" s="16"/>
      <c r="H113" s="16"/>
      <c r="I113" s="16"/>
    </row>
    <row r="114" spans="4:9" x14ac:dyDescent="0.2">
      <c r="D114" s="16"/>
      <c r="E114" s="16"/>
      <c r="F114" s="16"/>
      <c r="G114" s="16"/>
      <c r="H114" s="16"/>
      <c r="I114" s="16"/>
    </row>
    <row r="115" spans="4:9" x14ac:dyDescent="0.2">
      <c r="D115" s="16"/>
      <c r="E115" s="16"/>
      <c r="F115" s="16"/>
      <c r="G115" s="16"/>
      <c r="H115" s="16"/>
      <c r="I115" s="16"/>
    </row>
    <row r="116" spans="4:9" x14ac:dyDescent="0.2">
      <c r="D116" s="16"/>
      <c r="E116" s="16"/>
      <c r="F116" s="16"/>
      <c r="G116" s="16"/>
      <c r="H116" s="16"/>
      <c r="I116" s="16"/>
    </row>
    <row r="117" spans="4:9" x14ac:dyDescent="0.2">
      <c r="D117" s="16"/>
      <c r="E117" s="16"/>
      <c r="F117" s="16"/>
      <c r="G117" s="16"/>
      <c r="H117" s="16"/>
      <c r="I117" s="16"/>
    </row>
    <row r="118" spans="4:9" x14ac:dyDescent="0.2">
      <c r="D118" s="16"/>
      <c r="E118" s="16"/>
      <c r="F118" s="16"/>
      <c r="G118" s="16"/>
      <c r="H118" s="16"/>
      <c r="I118" s="16"/>
    </row>
    <row r="119" spans="4:9" x14ac:dyDescent="0.2">
      <c r="D119" s="16"/>
      <c r="E119" s="16"/>
      <c r="F119" s="16"/>
      <c r="G119" s="16"/>
      <c r="H119" s="16"/>
      <c r="I119" s="16"/>
    </row>
    <row r="120" spans="4:9" x14ac:dyDescent="0.2">
      <c r="D120" s="16"/>
      <c r="E120" s="16"/>
      <c r="F120" s="16"/>
      <c r="G120" s="16"/>
      <c r="H120" s="16"/>
      <c r="I120" s="16"/>
    </row>
    <row r="121" spans="4:9" x14ac:dyDescent="0.2">
      <c r="D121" s="16"/>
      <c r="E121" s="16"/>
      <c r="F121" s="16"/>
      <c r="G121" s="16"/>
      <c r="H121" s="16"/>
      <c r="I121" s="16"/>
    </row>
    <row r="122" spans="4:9" x14ac:dyDescent="0.2">
      <c r="D122" s="16"/>
      <c r="E122" s="16"/>
      <c r="F122" s="16"/>
      <c r="G122" s="16"/>
      <c r="H122" s="16"/>
      <c r="I122" s="16"/>
    </row>
    <row r="123" spans="4:9" x14ac:dyDescent="0.2">
      <c r="D123" s="16"/>
      <c r="E123" s="16"/>
      <c r="F123" s="16"/>
      <c r="G123" s="16"/>
      <c r="H123" s="16"/>
      <c r="I123" s="16"/>
    </row>
    <row r="124" spans="4:9" x14ac:dyDescent="0.2">
      <c r="D124" s="16"/>
      <c r="E124" s="16"/>
      <c r="F124" s="16"/>
      <c r="G124" s="16"/>
      <c r="H124" s="16"/>
      <c r="I124" s="16"/>
    </row>
    <row r="125" spans="4:9" x14ac:dyDescent="0.2">
      <c r="D125" s="16"/>
      <c r="E125" s="16"/>
      <c r="F125" s="16"/>
      <c r="G125" s="16"/>
      <c r="H125" s="16"/>
      <c r="I125" s="16"/>
    </row>
    <row r="126" spans="4:9" x14ac:dyDescent="0.2">
      <c r="D126" s="16"/>
      <c r="E126" s="16"/>
      <c r="F126" s="16"/>
      <c r="G126" s="16"/>
      <c r="H126" s="16"/>
      <c r="I126" s="16"/>
    </row>
    <row r="127" spans="4:9" x14ac:dyDescent="0.2">
      <c r="D127" s="16"/>
      <c r="E127" s="16"/>
      <c r="F127" s="16"/>
      <c r="G127" s="16"/>
      <c r="H127" s="16"/>
      <c r="I127" s="16"/>
    </row>
    <row r="128" spans="4:9" x14ac:dyDescent="0.2">
      <c r="D128" s="16"/>
      <c r="E128" s="16"/>
      <c r="F128" s="16"/>
      <c r="G128" s="16"/>
      <c r="H128" s="16"/>
      <c r="I128" s="16"/>
    </row>
    <row r="129" spans="4:9" x14ac:dyDescent="0.2">
      <c r="D129" s="16"/>
      <c r="E129" s="16"/>
      <c r="F129" s="16"/>
      <c r="G129" s="16"/>
      <c r="H129" s="16"/>
      <c r="I129" s="16"/>
    </row>
    <row r="130" spans="4:9" x14ac:dyDescent="0.2">
      <c r="D130" s="16"/>
      <c r="E130" s="16"/>
      <c r="F130" s="16"/>
      <c r="G130" s="16"/>
      <c r="H130" s="16"/>
      <c r="I130" s="16"/>
    </row>
    <row r="131" spans="4:9" x14ac:dyDescent="0.2">
      <c r="D131" s="16"/>
      <c r="E131" s="16"/>
      <c r="F131" s="16"/>
      <c r="G131" s="16"/>
      <c r="H131" s="16"/>
      <c r="I131" s="16"/>
    </row>
    <row r="132" spans="4:9" x14ac:dyDescent="0.2">
      <c r="D132" s="16"/>
      <c r="E132" s="16"/>
      <c r="F132" s="16"/>
      <c r="G132" s="16"/>
      <c r="H132" s="16"/>
      <c r="I132" s="16"/>
    </row>
    <row r="133" spans="4:9" x14ac:dyDescent="0.2">
      <c r="D133" s="16"/>
      <c r="E133" s="16"/>
      <c r="F133" s="16"/>
      <c r="G133" s="16"/>
      <c r="H133" s="16"/>
      <c r="I133" s="16"/>
    </row>
    <row r="134" spans="4:9" x14ac:dyDescent="0.2">
      <c r="D134" s="16"/>
      <c r="E134" s="16"/>
      <c r="F134" s="16"/>
      <c r="G134" s="16"/>
      <c r="H134" s="16"/>
      <c r="I134" s="16"/>
    </row>
    <row r="135" spans="4:9" x14ac:dyDescent="0.2">
      <c r="D135" s="16"/>
      <c r="E135" s="16"/>
      <c r="F135" s="16"/>
      <c r="G135" s="16"/>
      <c r="H135" s="16"/>
      <c r="I135" s="16"/>
    </row>
    <row r="136" spans="4:9" x14ac:dyDescent="0.2">
      <c r="D136" s="16"/>
      <c r="E136" s="16"/>
      <c r="F136" s="16"/>
      <c r="G136" s="16"/>
      <c r="H136" s="16"/>
      <c r="I136" s="16"/>
    </row>
    <row r="137" spans="4:9" x14ac:dyDescent="0.2">
      <c r="D137" s="16"/>
      <c r="E137" s="16"/>
      <c r="F137" s="16"/>
      <c r="G137" s="16"/>
      <c r="H137" s="16"/>
      <c r="I137" s="16"/>
    </row>
    <row r="138" spans="4:9" x14ac:dyDescent="0.2">
      <c r="D138" s="16"/>
      <c r="E138" s="16"/>
      <c r="F138" s="16"/>
      <c r="G138" s="16"/>
      <c r="H138" s="16"/>
      <c r="I138" s="16"/>
    </row>
    <row r="139" spans="4:9" x14ac:dyDescent="0.2">
      <c r="D139" s="16"/>
      <c r="E139" s="16"/>
      <c r="F139" s="16"/>
      <c r="G139" s="16"/>
      <c r="H139" s="16"/>
      <c r="I139" s="16"/>
    </row>
    <row r="140" spans="4:9" x14ac:dyDescent="0.2">
      <c r="D140" s="16"/>
      <c r="E140" s="16"/>
      <c r="F140" s="16"/>
      <c r="G140" s="16"/>
      <c r="H140" s="16"/>
      <c r="I140" s="16"/>
    </row>
    <row r="141" spans="4:9" x14ac:dyDescent="0.2">
      <c r="D141" s="16"/>
      <c r="E141" s="16"/>
      <c r="F141" s="16"/>
      <c r="G141" s="16"/>
      <c r="H141" s="16"/>
      <c r="I141" s="16"/>
    </row>
    <row r="142" spans="4:9" x14ac:dyDescent="0.2">
      <c r="D142" s="16"/>
      <c r="E142" s="16"/>
      <c r="F142" s="16"/>
      <c r="G142" s="16"/>
      <c r="H142" s="16"/>
      <c r="I142" s="16"/>
    </row>
    <row r="143" spans="4:9" x14ac:dyDescent="0.2">
      <c r="D143" s="16"/>
      <c r="E143" s="16"/>
      <c r="F143" s="16"/>
      <c r="G143" s="16"/>
      <c r="H143" s="16"/>
      <c r="I143" s="16"/>
    </row>
    <row r="144" spans="4:9" x14ac:dyDescent="0.2">
      <c r="D144" s="16"/>
      <c r="E144" s="16"/>
      <c r="F144" s="16"/>
      <c r="G144" s="16"/>
      <c r="H144" s="16"/>
      <c r="I144" s="16"/>
    </row>
    <row r="145" spans="4:9" x14ac:dyDescent="0.2">
      <c r="D145" s="16"/>
      <c r="E145" s="16"/>
      <c r="F145" s="16"/>
      <c r="G145" s="16"/>
      <c r="H145" s="16"/>
      <c r="I145" s="16"/>
    </row>
    <row r="146" spans="4:9" x14ac:dyDescent="0.2">
      <c r="D146" s="16"/>
      <c r="E146" s="16"/>
      <c r="F146" s="16"/>
      <c r="G146" s="16"/>
      <c r="H146" s="16"/>
      <c r="I146" s="16"/>
    </row>
    <row r="147" spans="4:9" x14ac:dyDescent="0.2">
      <c r="D147" s="16"/>
      <c r="E147" s="16"/>
      <c r="F147" s="16"/>
      <c r="G147" s="16"/>
      <c r="H147" s="16"/>
      <c r="I147" s="16"/>
    </row>
    <row r="148" spans="4:9" x14ac:dyDescent="0.2">
      <c r="D148" s="16"/>
      <c r="E148" s="16"/>
      <c r="F148" s="16"/>
      <c r="G148" s="16"/>
      <c r="H148" s="16"/>
      <c r="I148" s="16"/>
    </row>
    <row r="149" spans="4:9" x14ac:dyDescent="0.2">
      <c r="D149" s="16"/>
      <c r="E149" s="16"/>
      <c r="F149" s="16"/>
      <c r="G149" s="16"/>
      <c r="H149" s="16"/>
      <c r="I149" s="16"/>
    </row>
    <row r="150" spans="4:9" x14ac:dyDescent="0.2">
      <c r="D150" s="16"/>
      <c r="E150" s="16"/>
      <c r="F150" s="16"/>
      <c r="G150" s="16"/>
      <c r="H150" s="16"/>
      <c r="I150" s="16"/>
    </row>
    <row r="151" spans="4:9" x14ac:dyDescent="0.2">
      <c r="D151" s="16"/>
      <c r="E151" s="16"/>
      <c r="F151" s="16"/>
      <c r="G151" s="16"/>
      <c r="H151" s="16"/>
      <c r="I151" s="16"/>
    </row>
    <row r="152" spans="4:9" x14ac:dyDescent="0.2">
      <c r="D152" s="16"/>
      <c r="E152" s="16"/>
      <c r="F152" s="16"/>
      <c r="G152" s="16"/>
      <c r="H152" s="16"/>
      <c r="I152" s="16"/>
    </row>
    <row r="153" spans="4:9" x14ac:dyDescent="0.2">
      <c r="D153" s="16"/>
      <c r="E153" s="16"/>
      <c r="F153" s="16"/>
      <c r="G153" s="16"/>
      <c r="H153" s="16"/>
      <c r="I153" s="16"/>
    </row>
    <row r="154" spans="4:9" x14ac:dyDescent="0.2">
      <c r="D154" s="16"/>
      <c r="E154" s="16"/>
      <c r="F154" s="16"/>
      <c r="G154" s="16"/>
      <c r="H154" s="16"/>
      <c r="I154" s="16"/>
    </row>
    <row r="155" spans="4:9" x14ac:dyDescent="0.2">
      <c r="D155" s="16"/>
      <c r="E155" s="16"/>
      <c r="F155" s="16"/>
      <c r="G155" s="16"/>
      <c r="H155" s="16"/>
      <c r="I155" s="16"/>
    </row>
    <row r="156" spans="4:9" x14ac:dyDescent="0.2">
      <c r="D156" s="16"/>
      <c r="E156" s="16"/>
      <c r="F156" s="16"/>
      <c r="G156" s="16"/>
      <c r="H156" s="16"/>
      <c r="I156" s="16"/>
    </row>
    <row r="157" spans="4:9" x14ac:dyDescent="0.2">
      <c r="D157" s="16"/>
      <c r="E157" s="16"/>
      <c r="F157" s="16"/>
      <c r="G157" s="16"/>
      <c r="H157" s="16"/>
      <c r="I157" s="16"/>
    </row>
    <row r="158" spans="4:9" x14ac:dyDescent="0.2">
      <c r="D158" s="16"/>
      <c r="E158" s="16"/>
      <c r="F158" s="16"/>
      <c r="G158" s="16"/>
      <c r="H158" s="16"/>
      <c r="I158" s="16"/>
    </row>
    <row r="159" spans="4:9" x14ac:dyDescent="0.2">
      <c r="D159" s="16"/>
      <c r="E159" s="16"/>
      <c r="F159" s="16"/>
      <c r="G159" s="16"/>
      <c r="H159" s="16"/>
      <c r="I159" s="16"/>
    </row>
    <row r="160" spans="4:9" x14ac:dyDescent="0.2">
      <c r="D160" s="16"/>
      <c r="E160" s="16"/>
      <c r="F160" s="16"/>
      <c r="G160" s="16"/>
      <c r="H160" s="16"/>
      <c r="I160" s="16"/>
    </row>
    <row r="161" spans="4:9" x14ac:dyDescent="0.2">
      <c r="D161" s="16"/>
      <c r="E161" s="16"/>
      <c r="F161" s="16"/>
      <c r="G161" s="16"/>
      <c r="H161" s="16"/>
      <c r="I161" s="16"/>
    </row>
    <row r="162" spans="4:9" x14ac:dyDescent="0.2">
      <c r="D162" s="16"/>
      <c r="E162" s="16"/>
      <c r="F162" s="16"/>
      <c r="G162" s="16"/>
      <c r="H162" s="16"/>
      <c r="I162" s="16"/>
    </row>
    <row r="163" spans="4:9" x14ac:dyDescent="0.2">
      <c r="D163" s="16"/>
      <c r="E163" s="16"/>
      <c r="F163" s="16"/>
      <c r="G163" s="16"/>
      <c r="H163" s="16"/>
      <c r="I163" s="16"/>
    </row>
    <row r="164" spans="4:9" x14ac:dyDescent="0.2">
      <c r="D164" s="16"/>
      <c r="E164" s="16"/>
      <c r="F164" s="16"/>
      <c r="G164" s="16"/>
      <c r="H164" s="16"/>
      <c r="I164" s="16"/>
    </row>
    <row r="165" spans="4:9" x14ac:dyDescent="0.2">
      <c r="D165" s="16"/>
      <c r="E165" s="16"/>
      <c r="F165" s="16"/>
      <c r="G165" s="16"/>
      <c r="H165" s="16"/>
      <c r="I165" s="16"/>
    </row>
    <row r="166" spans="4:9" x14ac:dyDescent="0.2">
      <c r="D166" s="16"/>
      <c r="E166" s="16"/>
      <c r="F166" s="16"/>
      <c r="G166" s="16"/>
      <c r="H166" s="16"/>
      <c r="I166" s="16"/>
    </row>
    <row r="167" spans="4:9" x14ac:dyDescent="0.2">
      <c r="D167" s="16"/>
      <c r="E167" s="16"/>
      <c r="F167" s="16"/>
      <c r="G167" s="16"/>
      <c r="H167" s="16"/>
      <c r="I167" s="16"/>
    </row>
    <row r="168" spans="4:9" x14ac:dyDescent="0.2">
      <c r="D168" s="16"/>
      <c r="E168" s="16"/>
      <c r="F168" s="16"/>
      <c r="G168" s="16"/>
      <c r="H168" s="16"/>
      <c r="I168" s="16"/>
    </row>
    <row r="169" spans="4:9" x14ac:dyDescent="0.2">
      <c r="D169" s="16"/>
      <c r="E169" s="16"/>
      <c r="F169" s="16"/>
      <c r="G169" s="16"/>
      <c r="H169" s="16"/>
      <c r="I169" s="16"/>
    </row>
    <row r="170" spans="4:9" x14ac:dyDescent="0.2">
      <c r="D170" s="16"/>
      <c r="E170" s="16"/>
      <c r="F170" s="16"/>
      <c r="G170" s="16"/>
      <c r="H170" s="16"/>
      <c r="I170" s="16"/>
    </row>
    <row r="171" spans="4:9" x14ac:dyDescent="0.2">
      <c r="D171" s="16"/>
      <c r="E171" s="16"/>
      <c r="F171" s="16"/>
      <c r="G171" s="16"/>
      <c r="H171" s="16"/>
      <c r="I171" s="16"/>
    </row>
    <row r="172" spans="4:9" x14ac:dyDescent="0.2">
      <c r="D172" s="16"/>
      <c r="E172" s="16"/>
      <c r="F172" s="16"/>
      <c r="G172" s="16"/>
      <c r="H172" s="16"/>
      <c r="I172" s="16"/>
    </row>
    <row r="173" spans="4:9" x14ac:dyDescent="0.2">
      <c r="D173" s="16"/>
      <c r="E173" s="16"/>
      <c r="F173" s="16"/>
      <c r="G173" s="16"/>
      <c r="H173" s="16"/>
      <c r="I173" s="16"/>
    </row>
    <row r="174" spans="4:9" x14ac:dyDescent="0.2">
      <c r="D174" s="16"/>
      <c r="E174" s="16"/>
      <c r="F174" s="16"/>
      <c r="G174" s="16"/>
      <c r="H174" s="16"/>
      <c r="I174" s="16"/>
    </row>
    <row r="175" spans="4:9" x14ac:dyDescent="0.2">
      <c r="D175" s="16"/>
      <c r="E175" s="16"/>
      <c r="F175" s="16"/>
      <c r="G175" s="16"/>
      <c r="H175" s="16"/>
      <c r="I175" s="16"/>
    </row>
    <row r="176" spans="4:9" x14ac:dyDescent="0.2">
      <c r="D176" s="16"/>
      <c r="E176" s="16"/>
      <c r="F176" s="16"/>
      <c r="G176" s="16"/>
      <c r="H176" s="16"/>
      <c r="I176" s="16"/>
    </row>
    <row r="177" spans="4:9" x14ac:dyDescent="0.2">
      <c r="D177" s="16"/>
      <c r="E177" s="16"/>
      <c r="F177" s="16"/>
      <c r="G177" s="16"/>
      <c r="H177" s="16"/>
      <c r="I177" s="16"/>
    </row>
    <row r="178" spans="4:9" x14ac:dyDescent="0.2">
      <c r="D178" s="16"/>
      <c r="E178" s="16"/>
      <c r="F178" s="16"/>
      <c r="G178" s="16"/>
      <c r="H178" s="16"/>
      <c r="I178" s="16"/>
    </row>
    <row r="179" spans="4:9" x14ac:dyDescent="0.2">
      <c r="D179" s="16"/>
      <c r="E179" s="16"/>
      <c r="F179" s="16"/>
      <c r="G179" s="16"/>
      <c r="H179" s="16"/>
      <c r="I179" s="16"/>
    </row>
    <row r="180" spans="4:9" x14ac:dyDescent="0.2">
      <c r="D180" s="16"/>
      <c r="E180" s="16"/>
      <c r="F180" s="16"/>
      <c r="G180" s="16"/>
      <c r="H180" s="16"/>
      <c r="I180" s="16"/>
    </row>
    <row r="181" spans="4:9" x14ac:dyDescent="0.2">
      <c r="D181" s="16"/>
      <c r="E181" s="16"/>
      <c r="F181" s="16"/>
      <c r="G181" s="16"/>
      <c r="H181" s="16"/>
      <c r="I181" s="16"/>
    </row>
    <row r="182" spans="4:9" x14ac:dyDescent="0.2">
      <c r="D182" s="16"/>
      <c r="E182" s="16"/>
      <c r="F182" s="16"/>
      <c r="G182" s="16"/>
      <c r="H182" s="16"/>
      <c r="I182" s="16"/>
    </row>
    <row r="183" spans="4:9" x14ac:dyDescent="0.2">
      <c r="D183" s="16"/>
      <c r="E183" s="16"/>
      <c r="F183" s="16"/>
      <c r="G183" s="16"/>
      <c r="H183" s="16"/>
      <c r="I183" s="16"/>
    </row>
    <row r="184" spans="4:9" x14ac:dyDescent="0.2">
      <c r="D184" s="16"/>
      <c r="E184" s="16"/>
      <c r="F184" s="16"/>
      <c r="G184" s="16"/>
      <c r="H184" s="16"/>
      <c r="I184" s="16"/>
    </row>
    <row r="185" spans="4:9" x14ac:dyDescent="0.2">
      <c r="D185" s="16"/>
      <c r="E185" s="16"/>
      <c r="F185" s="16"/>
      <c r="G185" s="16"/>
      <c r="H185" s="16"/>
      <c r="I185" s="16"/>
    </row>
    <row r="186" spans="4:9" x14ac:dyDescent="0.2">
      <c r="D186" s="16"/>
      <c r="E186" s="16"/>
      <c r="F186" s="16"/>
      <c r="G186" s="16"/>
      <c r="H186" s="16"/>
      <c r="I186" s="16"/>
    </row>
    <row r="187" spans="4:9" x14ac:dyDescent="0.2">
      <c r="D187" s="16"/>
      <c r="E187" s="16"/>
      <c r="F187" s="16"/>
      <c r="G187" s="16"/>
      <c r="H187" s="16"/>
      <c r="I187" s="16"/>
    </row>
    <row r="188" spans="4:9" x14ac:dyDescent="0.2">
      <c r="D188" s="16"/>
      <c r="E188" s="16"/>
      <c r="F188" s="16"/>
      <c r="G188" s="16"/>
      <c r="H188" s="16"/>
      <c r="I188" s="16"/>
    </row>
    <row r="189" spans="4:9" x14ac:dyDescent="0.2">
      <c r="D189" s="16"/>
      <c r="E189" s="16"/>
      <c r="F189" s="16"/>
      <c r="G189" s="16"/>
      <c r="H189" s="16"/>
      <c r="I189" s="16"/>
    </row>
    <row r="190" spans="4:9" x14ac:dyDescent="0.2">
      <c r="D190" s="16"/>
      <c r="E190" s="16"/>
      <c r="F190" s="16"/>
      <c r="G190" s="16"/>
      <c r="H190" s="16"/>
      <c r="I190" s="16"/>
    </row>
    <row r="191" spans="4:9" x14ac:dyDescent="0.2">
      <c r="D191" s="16"/>
      <c r="E191" s="16"/>
      <c r="F191" s="16"/>
      <c r="G191" s="16"/>
      <c r="H191" s="16"/>
      <c r="I191" s="16"/>
    </row>
    <row r="192" spans="4:9" x14ac:dyDescent="0.2">
      <c r="D192" s="16"/>
      <c r="E192" s="16"/>
      <c r="F192" s="16"/>
      <c r="G192" s="16"/>
      <c r="H192" s="16"/>
      <c r="I192" s="16"/>
    </row>
    <row r="193" spans="4:9" x14ac:dyDescent="0.2">
      <c r="D193" s="16"/>
      <c r="E193" s="16"/>
      <c r="F193" s="16"/>
      <c r="G193" s="16"/>
      <c r="H193" s="16"/>
      <c r="I193" s="16"/>
    </row>
    <row r="194" spans="4:9" x14ac:dyDescent="0.2">
      <c r="D194" s="16"/>
      <c r="E194" s="16"/>
      <c r="F194" s="16"/>
      <c r="G194" s="16"/>
      <c r="H194" s="16"/>
      <c r="I194" s="16"/>
    </row>
    <row r="195" spans="4:9" x14ac:dyDescent="0.2">
      <c r="D195" s="16"/>
      <c r="E195" s="16"/>
      <c r="F195" s="16"/>
      <c r="G195" s="16"/>
      <c r="H195" s="16"/>
      <c r="I195" s="16"/>
    </row>
    <row r="196" spans="4:9" x14ac:dyDescent="0.2">
      <c r="D196" s="16"/>
      <c r="E196" s="16"/>
      <c r="F196" s="16"/>
      <c r="G196" s="16"/>
      <c r="H196" s="16"/>
      <c r="I196" s="16"/>
    </row>
    <row r="197" spans="4:9" x14ac:dyDescent="0.2">
      <c r="D197" s="16"/>
      <c r="E197" s="16"/>
      <c r="F197" s="16"/>
      <c r="G197" s="16"/>
      <c r="H197" s="16"/>
      <c r="I197" s="16"/>
    </row>
    <row r="198" spans="4:9" x14ac:dyDescent="0.2">
      <c r="D198" s="16"/>
      <c r="E198" s="16"/>
      <c r="F198" s="16"/>
      <c r="G198" s="16"/>
      <c r="H198" s="16"/>
      <c r="I198" s="16"/>
    </row>
    <row r="199" spans="4:9" x14ac:dyDescent="0.2">
      <c r="D199" s="16"/>
      <c r="E199" s="16"/>
      <c r="F199" s="16"/>
      <c r="G199" s="16"/>
      <c r="H199" s="16"/>
      <c r="I199" s="16"/>
    </row>
    <row r="200" spans="4:9" x14ac:dyDescent="0.2">
      <c r="D200" s="16"/>
      <c r="E200" s="16"/>
      <c r="F200" s="16"/>
      <c r="G200" s="16"/>
      <c r="H200" s="16"/>
      <c r="I200" s="16"/>
    </row>
    <row r="201" spans="4:9" x14ac:dyDescent="0.2">
      <c r="D201" s="16"/>
      <c r="E201" s="16"/>
      <c r="F201" s="16"/>
      <c r="G201" s="16"/>
      <c r="H201" s="16"/>
      <c r="I201" s="16"/>
    </row>
    <row r="202" spans="4:9" x14ac:dyDescent="0.2">
      <c r="D202" s="16"/>
      <c r="E202" s="16"/>
      <c r="F202" s="16"/>
      <c r="G202" s="16"/>
      <c r="H202" s="16"/>
      <c r="I202" s="16"/>
    </row>
    <row r="203" spans="4:9" x14ac:dyDescent="0.2">
      <c r="D203" s="16"/>
      <c r="E203" s="16"/>
      <c r="F203" s="16"/>
      <c r="G203" s="16"/>
      <c r="H203" s="16"/>
      <c r="I203" s="16"/>
    </row>
    <row r="204" spans="4:9" x14ac:dyDescent="0.2">
      <c r="D204" s="16"/>
      <c r="E204" s="16"/>
      <c r="F204" s="16"/>
      <c r="G204" s="16"/>
      <c r="H204" s="16"/>
      <c r="I204" s="16"/>
    </row>
    <row r="205" spans="4:9" x14ac:dyDescent="0.2">
      <c r="D205" s="16"/>
      <c r="E205" s="16"/>
      <c r="F205" s="16"/>
      <c r="G205" s="16"/>
      <c r="H205" s="16"/>
      <c r="I205" s="16"/>
    </row>
    <row r="206" spans="4:9" x14ac:dyDescent="0.2">
      <c r="D206" s="16"/>
      <c r="E206" s="16"/>
      <c r="F206" s="16"/>
      <c r="G206" s="16"/>
      <c r="H206" s="16"/>
      <c r="I206" s="16"/>
    </row>
    <row r="207" spans="4:9" x14ac:dyDescent="0.2">
      <c r="D207" s="16"/>
      <c r="E207" s="16"/>
      <c r="F207" s="16"/>
      <c r="G207" s="16"/>
      <c r="H207" s="16"/>
      <c r="I207" s="16"/>
    </row>
    <row r="208" spans="4:9" x14ac:dyDescent="0.2">
      <c r="D208" s="16"/>
      <c r="E208" s="16"/>
      <c r="F208" s="16"/>
      <c r="G208" s="16"/>
      <c r="H208" s="16"/>
      <c r="I208" s="16"/>
    </row>
    <row r="209" spans="4:9" x14ac:dyDescent="0.2">
      <c r="D209" s="16"/>
      <c r="E209" s="16"/>
      <c r="F209" s="16"/>
      <c r="G209" s="16"/>
      <c r="H209" s="16"/>
      <c r="I209" s="16"/>
    </row>
    <row r="210" spans="4:9" x14ac:dyDescent="0.2">
      <c r="D210" s="16"/>
      <c r="E210" s="16"/>
      <c r="F210" s="16"/>
      <c r="G210" s="16"/>
      <c r="H210" s="16"/>
      <c r="I210" s="16"/>
    </row>
    <row r="211" spans="4:9" x14ac:dyDescent="0.2">
      <c r="D211" s="16"/>
      <c r="E211" s="16"/>
      <c r="F211" s="16"/>
      <c r="G211" s="16"/>
      <c r="H211" s="16"/>
      <c r="I211" s="16"/>
    </row>
    <row r="212" spans="4:9" x14ac:dyDescent="0.2">
      <c r="D212" s="16"/>
      <c r="E212" s="16"/>
      <c r="F212" s="16"/>
      <c r="G212" s="16"/>
      <c r="H212" s="16"/>
      <c r="I212" s="16"/>
    </row>
    <row r="213" spans="4:9" x14ac:dyDescent="0.2">
      <c r="D213" s="16"/>
      <c r="E213" s="16"/>
      <c r="F213" s="16"/>
      <c r="G213" s="16"/>
      <c r="H213" s="16"/>
      <c r="I213" s="16"/>
    </row>
    <row r="214" spans="4:9" x14ac:dyDescent="0.2">
      <c r="D214" s="16"/>
      <c r="E214" s="16"/>
      <c r="F214" s="16"/>
      <c r="G214" s="16"/>
      <c r="H214" s="16"/>
      <c r="I214" s="16"/>
    </row>
    <row r="215" spans="4:9" x14ac:dyDescent="0.2">
      <c r="D215" s="16"/>
      <c r="E215" s="16"/>
      <c r="F215" s="16"/>
      <c r="G215" s="16"/>
      <c r="H215" s="16"/>
      <c r="I215" s="16"/>
    </row>
    <row r="216" spans="4:9" x14ac:dyDescent="0.2">
      <c r="D216" s="16"/>
      <c r="E216" s="16"/>
      <c r="F216" s="16"/>
      <c r="G216" s="16"/>
      <c r="H216" s="16"/>
      <c r="I216" s="16"/>
    </row>
    <row r="217" spans="4:9" x14ac:dyDescent="0.2">
      <c r="D217" s="16"/>
      <c r="E217" s="16"/>
      <c r="F217" s="16"/>
      <c r="G217" s="16"/>
      <c r="H217" s="16"/>
      <c r="I217" s="16"/>
    </row>
    <row r="218" spans="4:9" x14ac:dyDescent="0.2">
      <c r="D218" s="16"/>
      <c r="E218" s="16"/>
      <c r="F218" s="16"/>
      <c r="G218" s="16"/>
      <c r="H218" s="16"/>
      <c r="I218" s="16"/>
    </row>
    <row r="219" spans="4:9" x14ac:dyDescent="0.2">
      <c r="D219" s="16"/>
      <c r="E219" s="16"/>
      <c r="F219" s="16"/>
      <c r="G219" s="16"/>
      <c r="H219" s="16"/>
      <c r="I219" s="16"/>
    </row>
    <row r="220" spans="4:9" x14ac:dyDescent="0.2">
      <c r="D220" s="16"/>
      <c r="E220" s="16"/>
      <c r="F220" s="16"/>
      <c r="G220" s="16"/>
      <c r="H220" s="16"/>
      <c r="I220" s="16"/>
    </row>
    <row r="221" spans="4:9" x14ac:dyDescent="0.2">
      <c r="D221" s="16"/>
      <c r="E221" s="16"/>
      <c r="F221" s="16"/>
      <c r="G221" s="16"/>
      <c r="H221" s="16"/>
      <c r="I221" s="16"/>
    </row>
    <row r="222" spans="4:9" x14ac:dyDescent="0.2">
      <c r="D222" s="16"/>
      <c r="E222" s="16"/>
      <c r="F222" s="16"/>
      <c r="G222" s="16"/>
      <c r="H222" s="16"/>
      <c r="I222" s="16"/>
    </row>
    <row r="223" spans="4:9" x14ac:dyDescent="0.2">
      <c r="D223" s="16"/>
      <c r="E223" s="16"/>
      <c r="F223" s="16"/>
      <c r="G223" s="16"/>
      <c r="H223" s="16"/>
      <c r="I223" s="16"/>
    </row>
    <row r="224" spans="4:9" x14ac:dyDescent="0.2">
      <c r="D224" s="16"/>
      <c r="E224" s="16"/>
      <c r="F224" s="16"/>
      <c r="G224" s="16"/>
      <c r="H224" s="16"/>
      <c r="I224" s="16"/>
    </row>
    <row r="225" spans="4:9" x14ac:dyDescent="0.2">
      <c r="D225" s="16"/>
      <c r="E225" s="16"/>
      <c r="F225" s="16"/>
      <c r="G225" s="16"/>
      <c r="H225" s="16"/>
      <c r="I225" s="16"/>
    </row>
    <row r="226" spans="4:9" x14ac:dyDescent="0.2">
      <c r="D226" s="16"/>
      <c r="E226" s="16"/>
      <c r="F226" s="16"/>
      <c r="G226" s="16"/>
      <c r="H226" s="16"/>
      <c r="I226" s="16"/>
    </row>
    <row r="227" spans="4:9" x14ac:dyDescent="0.2">
      <c r="D227" s="16"/>
      <c r="E227" s="16"/>
      <c r="F227" s="16"/>
      <c r="G227" s="16"/>
      <c r="H227" s="16"/>
      <c r="I227" s="16"/>
    </row>
    <row r="228" spans="4:9" x14ac:dyDescent="0.2">
      <c r="D228" s="16"/>
      <c r="E228" s="16"/>
      <c r="F228" s="16"/>
      <c r="G228" s="16"/>
      <c r="H228" s="16"/>
      <c r="I228" s="16"/>
    </row>
    <row r="229" spans="4:9" x14ac:dyDescent="0.2">
      <c r="D229" s="16"/>
      <c r="E229" s="16"/>
      <c r="F229" s="16"/>
      <c r="G229" s="16"/>
      <c r="H229" s="16"/>
      <c r="I229" s="16"/>
    </row>
    <row r="230" spans="4:9" x14ac:dyDescent="0.2">
      <c r="D230" s="16"/>
      <c r="E230" s="16"/>
      <c r="F230" s="16"/>
      <c r="G230" s="16"/>
      <c r="H230" s="16"/>
      <c r="I230" s="16"/>
    </row>
    <row r="231" spans="4:9" x14ac:dyDescent="0.2">
      <c r="D231" s="16"/>
      <c r="E231" s="16"/>
      <c r="F231" s="16"/>
      <c r="G231" s="16"/>
      <c r="H231" s="16"/>
      <c r="I231" s="16"/>
    </row>
    <row r="232" spans="4:9" x14ac:dyDescent="0.2">
      <c r="D232" s="16"/>
      <c r="E232" s="16"/>
      <c r="F232" s="16"/>
      <c r="G232" s="16"/>
      <c r="H232" s="16"/>
      <c r="I232" s="16"/>
    </row>
    <row r="233" spans="4:9" x14ac:dyDescent="0.2">
      <c r="D233" s="16"/>
      <c r="E233" s="16"/>
      <c r="F233" s="16"/>
      <c r="G233" s="16"/>
      <c r="H233" s="16"/>
      <c r="I233" s="16"/>
    </row>
    <row r="234" spans="4:9" x14ac:dyDescent="0.2">
      <c r="D234" s="16"/>
      <c r="E234" s="16"/>
      <c r="F234" s="16"/>
      <c r="G234" s="16"/>
      <c r="H234" s="16"/>
      <c r="I234" s="16"/>
    </row>
    <row r="235" spans="4:9" x14ac:dyDescent="0.2">
      <c r="D235" s="16"/>
      <c r="E235" s="16"/>
      <c r="F235" s="16"/>
      <c r="G235" s="16"/>
      <c r="H235" s="16"/>
      <c r="I235" s="16"/>
    </row>
    <row r="236" spans="4:9" x14ac:dyDescent="0.2">
      <c r="D236" s="16"/>
      <c r="E236" s="16"/>
      <c r="F236" s="16"/>
      <c r="G236" s="16"/>
      <c r="H236" s="16"/>
      <c r="I236" s="16"/>
    </row>
    <row r="237" spans="4:9" x14ac:dyDescent="0.2">
      <c r="D237" s="16"/>
      <c r="E237" s="16"/>
      <c r="F237" s="16"/>
      <c r="G237" s="16"/>
      <c r="H237" s="16"/>
      <c r="I237" s="16"/>
    </row>
    <row r="238" spans="4:9" x14ac:dyDescent="0.2">
      <c r="D238" s="16"/>
      <c r="E238" s="16"/>
      <c r="F238" s="16"/>
      <c r="G238" s="16"/>
      <c r="H238" s="16"/>
      <c r="I238" s="16"/>
    </row>
    <row r="239" spans="4:9" x14ac:dyDescent="0.2">
      <c r="D239" s="16"/>
      <c r="E239" s="16"/>
      <c r="F239" s="16"/>
      <c r="G239" s="16"/>
      <c r="H239" s="16"/>
      <c r="I239" s="16"/>
    </row>
    <row r="240" spans="4:9" x14ac:dyDescent="0.2">
      <c r="D240" s="16"/>
      <c r="E240" s="16"/>
      <c r="F240" s="16"/>
      <c r="G240" s="16"/>
      <c r="H240" s="16"/>
      <c r="I240" s="16"/>
    </row>
    <row r="241" spans="4:9" x14ac:dyDescent="0.2">
      <c r="D241" s="16"/>
      <c r="E241" s="16"/>
      <c r="F241" s="16"/>
      <c r="G241" s="16"/>
      <c r="H241" s="16"/>
      <c r="I241" s="16"/>
    </row>
    <row r="242" spans="4:9" x14ac:dyDescent="0.2">
      <c r="D242" s="16"/>
      <c r="E242" s="16"/>
      <c r="F242" s="16"/>
      <c r="G242" s="16"/>
      <c r="H242" s="16"/>
      <c r="I242" s="16"/>
    </row>
    <row r="243" spans="4:9" x14ac:dyDescent="0.2">
      <c r="D243" s="16"/>
      <c r="E243" s="16"/>
      <c r="F243" s="16"/>
      <c r="G243" s="16"/>
      <c r="H243" s="16"/>
      <c r="I243" s="16"/>
    </row>
    <row r="244" spans="4:9" x14ac:dyDescent="0.2">
      <c r="D244" s="16"/>
      <c r="E244" s="16"/>
      <c r="F244" s="16"/>
      <c r="G244" s="16"/>
      <c r="H244" s="16"/>
      <c r="I244" s="16"/>
    </row>
    <row r="245" spans="4:9" x14ac:dyDescent="0.2">
      <c r="D245" s="16"/>
      <c r="E245" s="16"/>
      <c r="F245" s="16"/>
      <c r="G245" s="16"/>
      <c r="H245" s="16"/>
      <c r="I245" s="16"/>
    </row>
    <row r="246" spans="4:9" x14ac:dyDescent="0.2">
      <c r="D246" s="16"/>
      <c r="E246" s="16"/>
      <c r="F246" s="16"/>
      <c r="G246" s="16"/>
      <c r="H246" s="16"/>
      <c r="I246" s="16"/>
    </row>
    <row r="247" spans="4:9" x14ac:dyDescent="0.2">
      <c r="D247" s="16"/>
      <c r="E247" s="16"/>
      <c r="F247" s="16"/>
      <c r="G247" s="16"/>
      <c r="H247" s="16"/>
      <c r="I247" s="16"/>
    </row>
    <row r="248" spans="4:9" x14ac:dyDescent="0.2">
      <c r="D248" s="16"/>
      <c r="E248" s="16"/>
      <c r="F248" s="16"/>
      <c r="G248" s="16"/>
      <c r="H248" s="16"/>
      <c r="I248" s="16"/>
    </row>
    <row r="249" spans="4:9" x14ac:dyDescent="0.2">
      <c r="D249" s="16"/>
      <c r="E249" s="16"/>
      <c r="F249" s="16"/>
      <c r="G249" s="16"/>
      <c r="H249" s="16"/>
      <c r="I249" s="16"/>
    </row>
    <row r="250" spans="4:9" x14ac:dyDescent="0.2">
      <c r="D250" s="16"/>
      <c r="E250" s="16"/>
      <c r="F250" s="16"/>
      <c r="G250" s="16"/>
      <c r="H250" s="16"/>
      <c r="I250" s="16"/>
    </row>
    <row r="251" spans="4:9" x14ac:dyDescent="0.2">
      <c r="D251" s="16"/>
      <c r="E251" s="16"/>
      <c r="F251" s="16"/>
      <c r="G251" s="16"/>
      <c r="H251" s="16"/>
      <c r="I251" s="16"/>
    </row>
    <row r="252" spans="4:9" x14ac:dyDescent="0.2">
      <c r="D252" s="16"/>
      <c r="E252" s="16"/>
      <c r="F252" s="16"/>
      <c r="G252" s="16"/>
      <c r="H252" s="16"/>
      <c r="I252" s="16"/>
    </row>
    <row r="253" spans="4:9" x14ac:dyDescent="0.2">
      <c r="D253" s="16"/>
      <c r="E253" s="16"/>
      <c r="F253" s="16"/>
      <c r="G253" s="16"/>
      <c r="H253" s="16"/>
      <c r="I253" s="16"/>
    </row>
    <row r="254" spans="4:9" x14ac:dyDescent="0.2">
      <c r="D254" s="16"/>
      <c r="E254" s="16"/>
      <c r="F254" s="16"/>
      <c r="G254" s="16"/>
      <c r="H254" s="16"/>
      <c r="I254" s="16"/>
    </row>
    <row r="255" spans="4:9" x14ac:dyDescent="0.2">
      <c r="D255" s="16"/>
      <c r="E255" s="16"/>
      <c r="F255" s="16"/>
      <c r="G255" s="16"/>
      <c r="H255" s="16"/>
      <c r="I255" s="16"/>
    </row>
    <row r="256" spans="4:9" x14ac:dyDescent="0.2">
      <c r="D256" s="16"/>
      <c r="E256" s="16"/>
      <c r="F256" s="16"/>
      <c r="G256" s="16"/>
      <c r="H256" s="16"/>
      <c r="I256" s="16"/>
    </row>
    <row r="257" spans="4:9" x14ac:dyDescent="0.2">
      <c r="D257" s="16"/>
      <c r="E257" s="16"/>
      <c r="F257" s="16"/>
      <c r="G257" s="16"/>
      <c r="H257" s="16"/>
      <c r="I257" s="16"/>
    </row>
    <row r="258" spans="4:9" x14ac:dyDescent="0.2">
      <c r="D258" s="16"/>
      <c r="E258" s="16"/>
      <c r="F258" s="16"/>
      <c r="G258" s="16"/>
      <c r="H258" s="16"/>
      <c r="I258" s="16"/>
    </row>
    <row r="259" spans="4:9" x14ac:dyDescent="0.2">
      <c r="D259" s="16"/>
      <c r="E259" s="16"/>
      <c r="F259" s="16"/>
      <c r="G259" s="16"/>
      <c r="H259" s="16"/>
      <c r="I259" s="16"/>
    </row>
    <row r="260" spans="4:9" x14ac:dyDescent="0.2">
      <c r="D260" s="16"/>
      <c r="E260" s="16"/>
      <c r="F260" s="16"/>
      <c r="G260" s="16"/>
      <c r="H260" s="16"/>
      <c r="I260" s="16"/>
    </row>
    <row r="261" spans="4:9" x14ac:dyDescent="0.2">
      <c r="D261" s="16"/>
      <c r="E261" s="16"/>
      <c r="F261" s="16"/>
      <c r="G261" s="16"/>
      <c r="H261" s="16"/>
      <c r="I261" s="16"/>
    </row>
    <row r="262" spans="4:9" x14ac:dyDescent="0.2">
      <c r="D262" s="16"/>
      <c r="E262" s="16"/>
      <c r="F262" s="16"/>
      <c r="G262" s="16"/>
      <c r="H262" s="16"/>
      <c r="I262" s="16"/>
    </row>
    <row r="263" spans="4:9" x14ac:dyDescent="0.2">
      <c r="D263" s="16"/>
      <c r="E263" s="16"/>
      <c r="F263" s="16"/>
      <c r="G263" s="16"/>
      <c r="H263" s="16"/>
      <c r="I263" s="16"/>
    </row>
    <row r="264" spans="4:9" x14ac:dyDescent="0.2">
      <c r="D264" s="16"/>
      <c r="E264" s="16"/>
      <c r="F264" s="16"/>
      <c r="G264" s="16"/>
      <c r="H264" s="16"/>
      <c r="I264" s="16"/>
    </row>
    <row r="265" spans="4:9" x14ac:dyDescent="0.2">
      <c r="D265" s="16"/>
      <c r="E265" s="16"/>
      <c r="F265" s="16"/>
      <c r="G265" s="16"/>
      <c r="H265" s="16"/>
      <c r="I265" s="16"/>
    </row>
    <row r="266" spans="4:9" x14ac:dyDescent="0.2">
      <c r="D266" s="16"/>
      <c r="E266" s="16"/>
      <c r="F266" s="16"/>
      <c r="G266" s="16"/>
      <c r="H266" s="16"/>
      <c r="I266" s="16"/>
    </row>
    <row r="267" spans="4:9" x14ac:dyDescent="0.2">
      <c r="D267" s="16"/>
      <c r="E267" s="16"/>
      <c r="F267" s="16"/>
      <c r="G267" s="16"/>
      <c r="H267" s="16"/>
      <c r="I267" s="16"/>
    </row>
    <row r="268" spans="4:9" x14ac:dyDescent="0.2">
      <c r="D268" s="16"/>
      <c r="E268" s="16"/>
      <c r="F268" s="16"/>
      <c r="G268" s="16"/>
      <c r="H268" s="16"/>
      <c r="I268" s="16"/>
    </row>
    <row r="269" spans="4:9" x14ac:dyDescent="0.2">
      <c r="D269" s="16"/>
      <c r="E269" s="16"/>
      <c r="F269" s="16"/>
      <c r="G269" s="16"/>
      <c r="H269" s="16"/>
      <c r="I269" s="16"/>
    </row>
    <row r="270" spans="4:9" x14ac:dyDescent="0.2">
      <c r="D270" s="16"/>
      <c r="E270" s="16"/>
      <c r="F270" s="16"/>
      <c r="G270" s="16"/>
      <c r="H270" s="16"/>
      <c r="I270" s="16"/>
    </row>
    <row r="271" spans="4:9" x14ac:dyDescent="0.2">
      <c r="D271" s="16"/>
      <c r="E271" s="16"/>
      <c r="F271" s="16"/>
      <c r="G271" s="16"/>
      <c r="H271" s="16"/>
      <c r="I271" s="16"/>
    </row>
    <row r="272" spans="4:9" x14ac:dyDescent="0.2">
      <c r="D272" s="16"/>
      <c r="E272" s="16"/>
      <c r="F272" s="16"/>
      <c r="G272" s="16"/>
      <c r="H272" s="16"/>
      <c r="I272" s="16"/>
    </row>
    <row r="273" spans="4:9" x14ac:dyDescent="0.2">
      <c r="D273" s="16"/>
      <c r="E273" s="16"/>
      <c r="F273" s="16"/>
      <c r="G273" s="16"/>
      <c r="H273" s="16"/>
      <c r="I273" s="16"/>
    </row>
    <row r="274" spans="4:9" x14ac:dyDescent="0.2">
      <c r="D274" s="16"/>
      <c r="E274" s="16"/>
      <c r="F274" s="16"/>
      <c r="G274" s="16"/>
      <c r="H274" s="16"/>
      <c r="I274" s="16"/>
    </row>
    <row r="275" spans="4:9" x14ac:dyDescent="0.2">
      <c r="D275" s="16"/>
      <c r="E275" s="16"/>
      <c r="F275" s="16"/>
      <c r="G275" s="16"/>
      <c r="H275" s="16"/>
      <c r="I275" s="16"/>
    </row>
    <row r="276" spans="4:9" x14ac:dyDescent="0.2">
      <c r="D276" s="16"/>
      <c r="E276" s="16"/>
      <c r="F276" s="16"/>
      <c r="G276" s="16"/>
      <c r="H276" s="16"/>
      <c r="I276" s="16"/>
    </row>
    <row r="277" spans="4:9" x14ac:dyDescent="0.2">
      <c r="D277" s="16"/>
      <c r="E277" s="16"/>
      <c r="F277" s="16"/>
      <c r="G277" s="16"/>
      <c r="H277" s="16"/>
      <c r="I277" s="16"/>
    </row>
    <row r="278" spans="4:9" x14ac:dyDescent="0.2">
      <c r="D278" s="16"/>
      <c r="E278" s="16"/>
      <c r="F278" s="16"/>
      <c r="G278" s="16"/>
      <c r="H278" s="16"/>
      <c r="I278" s="16"/>
    </row>
    <row r="279" spans="4:9" x14ac:dyDescent="0.2">
      <c r="D279" s="16"/>
      <c r="E279" s="16"/>
      <c r="F279" s="16"/>
      <c r="G279" s="16"/>
      <c r="H279" s="16"/>
      <c r="I279" s="16"/>
    </row>
    <row r="280" spans="4:9" x14ac:dyDescent="0.2">
      <c r="D280" s="16"/>
      <c r="E280" s="16"/>
      <c r="F280" s="16"/>
      <c r="G280" s="16"/>
      <c r="H280" s="16"/>
      <c r="I280" s="16"/>
    </row>
    <row r="281" spans="4:9" x14ac:dyDescent="0.2">
      <c r="D281" s="16"/>
      <c r="E281" s="16"/>
      <c r="F281" s="16"/>
      <c r="G281" s="16"/>
      <c r="H281" s="16"/>
      <c r="I281" s="16"/>
    </row>
    <row r="282" spans="4:9" x14ac:dyDescent="0.2">
      <c r="D282" s="16"/>
      <c r="E282" s="16"/>
      <c r="F282" s="16"/>
      <c r="G282" s="16"/>
      <c r="H282" s="16"/>
      <c r="I282" s="16"/>
    </row>
    <row r="283" spans="4:9" x14ac:dyDescent="0.2">
      <c r="D283" s="16"/>
      <c r="E283" s="16"/>
      <c r="F283" s="16"/>
      <c r="G283" s="16"/>
      <c r="H283" s="16"/>
      <c r="I283" s="16"/>
    </row>
    <row r="284" spans="4:9" x14ac:dyDescent="0.2">
      <c r="D284" s="16"/>
      <c r="E284" s="16"/>
      <c r="F284" s="16"/>
      <c r="G284" s="16"/>
      <c r="H284" s="16"/>
      <c r="I284" s="16"/>
    </row>
    <row r="285" spans="4:9" x14ac:dyDescent="0.2">
      <c r="D285" s="16"/>
      <c r="E285" s="16"/>
      <c r="F285" s="16"/>
      <c r="G285" s="16"/>
      <c r="H285" s="16"/>
      <c r="I285" s="16"/>
    </row>
    <row r="286" spans="4:9" x14ac:dyDescent="0.2">
      <c r="D286" s="16"/>
      <c r="E286" s="16"/>
      <c r="F286" s="16"/>
      <c r="G286" s="16"/>
      <c r="H286" s="16"/>
      <c r="I286" s="16"/>
    </row>
    <row r="287" spans="4:9" x14ac:dyDescent="0.2">
      <c r="D287" s="16"/>
      <c r="E287" s="16"/>
      <c r="F287" s="16"/>
      <c r="G287" s="16"/>
      <c r="H287" s="16"/>
      <c r="I287" s="16"/>
    </row>
    <row r="288" spans="4:9" x14ac:dyDescent="0.2">
      <c r="D288" s="16"/>
      <c r="E288" s="16"/>
      <c r="F288" s="16"/>
      <c r="G288" s="16"/>
      <c r="H288" s="16"/>
      <c r="I288" s="16"/>
    </row>
    <row r="289" spans="4:9" x14ac:dyDescent="0.2">
      <c r="D289" s="16"/>
      <c r="E289" s="16"/>
      <c r="F289" s="16"/>
      <c r="G289" s="16"/>
      <c r="H289" s="16"/>
      <c r="I289" s="16"/>
    </row>
    <row r="290" spans="4:9" x14ac:dyDescent="0.2">
      <c r="D290" s="16"/>
      <c r="E290" s="16"/>
      <c r="F290" s="16"/>
      <c r="G290" s="16"/>
      <c r="H290" s="16"/>
      <c r="I290" s="16"/>
    </row>
    <row r="291" spans="4:9" x14ac:dyDescent="0.2">
      <c r="D291" s="16"/>
      <c r="E291" s="16"/>
      <c r="F291" s="16"/>
      <c r="G291" s="16"/>
      <c r="H291" s="16"/>
      <c r="I291" s="16"/>
    </row>
    <row r="292" spans="4:9" x14ac:dyDescent="0.2">
      <c r="D292" s="16"/>
      <c r="E292" s="16"/>
      <c r="F292" s="16"/>
      <c r="G292" s="16"/>
      <c r="H292" s="16"/>
      <c r="I292" s="16"/>
    </row>
    <row r="293" spans="4:9" x14ac:dyDescent="0.2">
      <c r="D293" s="16"/>
      <c r="E293" s="16"/>
      <c r="F293" s="16"/>
      <c r="G293" s="16"/>
      <c r="H293" s="16"/>
      <c r="I293" s="16"/>
    </row>
    <row r="294" spans="4:9" x14ac:dyDescent="0.2">
      <c r="D294" s="16"/>
      <c r="E294" s="16"/>
      <c r="F294" s="16"/>
      <c r="G294" s="16"/>
      <c r="H294" s="16"/>
      <c r="I294" s="16"/>
    </row>
    <row r="295" spans="4:9" x14ac:dyDescent="0.2">
      <c r="D295" s="16"/>
      <c r="E295" s="16"/>
      <c r="F295" s="16"/>
      <c r="G295" s="16"/>
      <c r="H295" s="16"/>
      <c r="I295" s="16"/>
    </row>
    <row r="296" spans="4:9" x14ac:dyDescent="0.2">
      <c r="D296" s="16"/>
      <c r="E296" s="16"/>
      <c r="F296" s="16"/>
      <c r="G296" s="16"/>
      <c r="H296" s="16"/>
      <c r="I296" s="16"/>
    </row>
    <row r="297" spans="4:9" x14ac:dyDescent="0.2">
      <c r="D297" s="16"/>
      <c r="E297" s="16"/>
      <c r="F297" s="16"/>
      <c r="G297" s="16"/>
      <c r="H297" s="16"/>
      <c r="I297" s="16"/>
    </row>
    <row r="298" spans="4:9" x14ac:dyDescent="0.2">
      <c r="D298" s="16"/>
      <c r="E298" s="16"/>
      <c r="F298" s="16"/>
      <c r="G298" s="16"/>
      <c r="H298" s="16"/>
      <c r="I298" s="16"/>
    </row>
    <row r="299" spans="4:9" x14ac:dyDescent="0.2">
      <c r="D299" s="16"/>
      <c r="E299" s="16"/>
      <c r="F299" s="16"/>
      <c r="G299" s="16"/>
      <c r="H299" s="16"/>
      <c r="I299" s="16"/>
    </row>
    <row r="300" spans="4:9" x14ac:dyDescent="0.2">
      <c r="D300" s="16"/>
      <c r="E300" s="16"/>
      <c r="F300" s="16"/>
      <c r="G300" s="16"/>
      <c r="H300" s="16"/>
      <c r="I300" s="16"/>
    </row>
    <row r="301" spans="4:9" x14ac:dyDescent="0.2">
      <c r="D301" s="16"/>
      <c r="E301" s="16"/>
      <c r="F301" s="16"/>
      <c r="G301" s="16"/>
      <c r="H301" s="16"/>
      <c r="I301" s="16"/>
    </row>
    <row r="302" spans="4:9" x14ac:dyDescent="0.2">
      <c r="D302" s="16"/>
      <c r="E302" s="16"/>
      <c r="F302" s="16"/>
      <c r="G302" s="16"/>
      <c r="H302" s="16"/>
      <c r="I302" s="16"/>
    </row>
    <row r="303" spans="4:9" x14ac:dyDescent="0.2">
      <c r="D303" s="16"/>
      <c r="E303" s="16"/>
      <c r="F303" s="16"/>
      <c r="G303" s="16"/>
      <c r="H303" s="16"/>
      <c r="I303" s="16"/>
    </row>
    <row r="304" spans="4:9" x14ac:dyDescent="0.2">
      <c r="D304" s="16"/>
      <c r="E304" s="16"/>
      <c r="F304" s="16"/>
      <c r="G304" s="16"/>
      <c r="H304" s="16"/>
      <c r="I304" s="16"/>
    </row>
    <row r="305" spans="4:9" x14ac:dyDescent="0.2">
      <c r="D305" s="16"/>
      <c r="E305" s="16"/>
      <c r="F305" s="16"/>
      <c r="G305" s="16"/>
      <c r="H305" s="16"/>
      <c r="I305" s="16"/>
    </row>
    <row r="306" spans="4:9" x14ac:dyDescent="0.2">
      <c r="D306" s="16"/>
      <c r="E306" s="16"/>
      <c r="F306" s="16"/>
      <c r="G306" s="16"/>
      <c r="H306" s="16"/>
      <c r="I306" s="16"/>
    </row>
    <row r="307" spans="4:9" x14ac:dyDescent="0.2">
      <c r="D307" s="16"/>
      <c r="E307" s="16"/>
      <c r="F307" s="16"/>
      <c r="G307" s="16"/>
      <c r="H307" s="16"/>
      <c r="I307" s="16"/>
    </row>
    <row r="308" spans="4:9" x14ac:dyDescent="0.2">
      <c r="D308" s="16"/>
      <c r="E308" s="16"/>
      <c r="F308" s="16"/>
      <c r="G308" s="16"/>
      <c r="H308" s="16"/>
      <c r="I308" s="16"/>
    </row>
    <row r="309" spans="4:9" x14ac:dyDescent="0.2">
      <c r="D309" s="16"/>
      <c r="E309" s="16"/>
      <c r="F309" s="16"/>
      <c r="G309" s="16"/>
      <c r="H309" s="16"/>
      <c r="I309" s="16"/>
    </row>
    <row r="310" spans="4:9" x14ac:dyDescent="0.2">
      <c r="D310" s="16"/>
      <c r="E310" s="16"/>
      <c r="F310" s="16"/>
      <c r="G310" s="16"/>
      <c r="H310" s="16"/>
      <c r="I310" s="16"/>
    </row>
    <row r="311" spans="4:9" x14ac:dyDescent="0.2">
      <c r="D311" s="16"/>
      <c r="E311" s="16"/>
      <c r="F311" s="16"/>
      <c r="G311" s="16"/>
      <c r="H311" s="16"/>
      <c r="I311" s="16"/>
    </row>
    <row r="312" spans="4:9" x14ac:dyDescent="0.2">
      <c r="D312" s="16"/>
      <c r="E312" s="16"/>
      <c r="F312" s="16"/>
      <c r="G312" s="16"/>
      <c r="H312" s="16"/>
      <c r="I312" s="16"/>
    </row>
    <row r="313" spans="4:9" x14ac:dyDescent="0.2">
      <c r="D313" s="16"/>
      <c r="E313" s="16"/>
      <c r="F313" s="16"/>
      <c r="G313" s="16"/>
      <c r="H313" s="16"/>
      <c r="I313" s="16"/>
    </row>
    <row r="314" spans="4:9" x14ac:dyDescent="0.2">
      <c r="D314" s="16"/>
      <c r="E314" s="16"/>
      <c r="F314" s="16"/>
      <c r="G314" s="16"/>
      <c r="H314" s="16"/>
      <c r="I314" s="16"/>
    </row>
    <row r="315" spans="4:9" x14ac:dyDescent="0.2">
      <c r="D315" s="16"/>
      <c r="E315" s="16"/>
      <c r="F315" s="16"/>
      <c r="G315" s="16"/>
      <c r="H315" s="16"/>
      <c r="I315" s="16"/>
    </row>
    <row r="316" spans="4:9" x14ac:dyDescent="0.2">
      <c r="D316" s="16"/>
      <c r="E316" s="16"/>
      <c r="F316" s="16"/>
      <c r="G316" s="16"/>
      <c r="H316" s="16"/>
      <c r="I316" s="16"/>
    </row>
    <row r="317" spans="4:9" x14ac:dyDescent="0.2">
      <c r="D317" s="16"/>
      <c r="E317" s="16"/>
      <c r="F317" s="16"/>
      <c r="G317" s="16"/>
      <c r="H317" s="16"/>
      <c r="I317" s="16"/>
    </row>
    <row r="318" spans="4:9" x14ac:dyDescent="0.2">
      <c r="D318" s="16"/>
      <c r="E318" s="16"/>
      <c r="F318" s="16"/>
      <c r="G318" s="16"/>
      <c r="H318" s="16"/>
      <c r="I318" s="16"/>
    </row>
    <row r="319" spans="4:9" x14ac:dyDescent="0.2">
      <c r="D319" s="16"/>
      <c r="E319" s="16"/>
      <c r="F319" s="16"/>
      <c r="G319" s="16"/>
      <c r="H319" s="16"/>
      <c r="I319" s="16"/>
    </row>
    <row r="320" spans="4:9" x14ac:dyDescent="0.2">
      <c r="D320" s="16"/>
      <c r="E320" s="16"/>
      <c r="F320" s="16"/>
      <c r="G320" s="16"/>
      <c r="H320" s="16"/>
      <c r="I320" s="16"/>
    </row>
    <row r="321" spans="4:9" x14ac:dyDescent="0.2">
      <c r="D321" s="16"/>
      <c r="E321" s="16"/>
      <c r="F321" s="16"/>
      <c r="G321" s="16"/>
      <c r="H321" s="16"/>
      <c r="I321" s="16"/>
    </row>
    <row r="322" spans="4:9" x14ac:dyDescent="0.2">
      <c r="D322" s="16"/>
      <c r="E322" s="16"/>
      <c r="F322" s="16"/>
      <c r="G322" s="16"/>
      <c r="H322" s="16"/>
      <c r="I322" s="16"/>
    </row>
    <row r="323" spans="4:9" x14ac:dyDescent="0.2">
      <c r="D323" s="16"/>
      <c r="E323" s="16"/>
      <c r="F323" s="16"/>
      <c r="G323" s="16"/>
      <c r="H323" s="16"/>
      <c r="I323" s="16"/>
    </row>
    <row r="324" spans="4:9" x14ac:dyDescent="0.2">
      <c r="D324" s="16"/>
      <c r="E324" s="16"/>
      <c r="F324" s="16"/>
      <c r="G324" s="16"/>
      <c r="H324" s="16"/>
      <c r="I324" s="16"/>
    </row>
    <row r="325" spans="4:9" x14ac:dyDescent="0.2">
      <c r="D325" s="16"/>
      <c r="E325" s="16"/>
      <c r="F325" s="16"/>
      <c r="G325" s="16"/>
      <c r="H325" s="16"/>
      <c r="I325" s="16"/>
    </row>
    <row r="326" spans="4:9" x14ac:dyDescent="0.2">
      <c r="D326" s="16"/>
      <c r="E326" s="16"/>
      <c r="F326" s="16"/>
      <c r="G326" s="16"/>
      <c r="H326" s="16"/>
      <c r="I326" s="16"/>
    </row>
    <row r="327" spans="4:9" x14ac:dyDescent="0.2">
      <c r="D327" s="16"/>
      <c r="E327" s="16"/>
      <c r="F327" s="16"/>
      <c r="G327" s="16"/>
      <c r="H327" s="16"/>
      <c r="I327" s="16"/>
    </row>
    <row r="328" spans="4:9" x14ac:dyDescent="0.2">
      <c r="D328" s="16"/>
      <c r="E328" s="16"/>
      <c r="F328" s="16"/>
      <c r="G328" s="16"/>
      <c r="H328" s="16"/>
      <c r="I328" s="16"/>
    </row>
    <row r="329" spans="4:9" x14ac:dyDescent="0.2">
      <c r="D329" s="16"/>
      <c r="E329" s="16"/>
      <c r="F329" s="16"/>
      <c r="G329" s="16"/>
      <c r="H329" s="16"/>
      <c r="I329" s="16"/>
    </row>
    <row r="330" spans="4:9" x14ac:dyDescent="0.2">
      <c r="D330" s="16"/>
      <c r="E330" s="16"/>
      <c r="F330" s="16"/>
      <c r="G330" s="16"/>
      <c r="H330" s="16"/>
      <c r="I330" s="16"/>
    </row>
    <row r="331" spans="4:9" x14ac:dyDescent="0.2">
      <c r="D331" s="16"/>
      <c r="E331" s="16"/>
      <c r="F331" s="16"/>
      <c r="G331" s="16"/>
      <c r="H331" s="16"/>
      <c r="I331" s="16"/>
    </row>
    <row r="332" spans="4:9" x14ac:dyDescent="0.2">
      <c r="D332" s="16"/>
      <c r="E332" s="16"/>
      <c r="F332" s="16"/>
      <c r="G332" s="16"/>
      <c r="H332" s="16"/>
      <c r="I332" s="16"/>
    </row>
    <row r="333" spans="4:9" x14ac:dyDescent="0.2">
      <c r="D333" s="16"/>
      <c r="E333" s="16"/>
      <c r="F333" s="16"/>
      <c r="G333" s="16"/>
      <c r="H333" s="16"/>
      <c r="I333" s="16"/>
    </row>
    <row r="334" spans="4:9" x14ac:dyDescent="0.2">
      <c r="D334" s="16"/>
      <c r="E334" s="16"/>
      <c r="F334" s="16"/>
      <c r="G334" s="16"/>
      <c r="H334" s="16"/>
      <c r="I334" s="16"/>
    </row>
    <row r="335" spans="4:9" x14ac:dyDescent="0.2">
      <c r="D335" s="16"/>
      <c r="E335" s="16"/>
      <c r="F335" s="16"/>
      <c r="G335" s="16"/>
      <c r="H335" s="16"/>
      <c r="I335" s="16"/>
    </row>
    <row r="336" spans="4:9" x14ac:dyDescent="0.2">
      <c r="D336" s="16"/>
      <c r="E336" s="16"/>
      <c r="F336" s="16"/>
      <c r="G336" s="16"/>
      <c r="H336" s="16"/>
      <c r="I336" s="16"/>
    </row>
    <row r="337" spans="4:9" x14ac:dyDescent="0.2">
      <c r="D337" s="16"/>
      <c r="E337" s="16"/>
      <c r="F337" s="16"/>
      <c r="G337" s="16"/>
      <c r="H337" s="16"/>
      <c r="I337" s="16"/>
    </row>
    <row r="338" spans="4:9" x14ac:dyDescent="0.2">
      <c r="D338" s="16"/>
      <c r="E338" s="16"/>
      <c r="F338" s="16"/>
      <c r="G338" s="16"/>
      <c r="H338" s="16"/>
      <c r="I338" s="16"/>
    </row>
    <row r="339" spans="4:9" x14ac:dyDescent="0.2">
      <c r="D339" s="16"/>
      <c r="E339" s="16"/>
      <c r="F339" s="16"/>
      <c r="G339" s="16"/>
      <c r="H339" s="16"/>
      <c r="I339" s="16"/>
    </row>
    <row r="340" spans="4:9" x14ac:dyDescent="0.2">
      <c r="D340" s="16"/>
      <c r="E340" s="16"/>
      <c r="F340" s="16"/>
      <c r="G340" s="16"/>
      <c r="H340" s="16"/>
      <c r="I340" s="16"/>
    </row>
    <row r="341" spans="4:9" x14ac:dyDescent="0.2">
      <c r="D341" s="16"/>
      <c r="E341" s="16"/>
      <c r="F341" s="16"/>
      <c r="G341" s="16"/>
      <c r="H341" s="16"/>
      <c r="I341" s="16"/>
    </row>
    <row r="342" spans="4:9" x14ac:dyDescent="0.2">
      <c r="D342" s="16"/>
      <c r="E342" s="16"/>
      <c r="F342" s="16"/>
      <c r="G342" s="16"/>
      <c r="H342" s="16"/>
      <c r="I342" s="16"/>
    </row>
    <row r="343" spans="4:9" x14ac:dyDescent="0.2">
      <c r="D343" s="16"/>
      <c r="E343" s="16"/>
      <c r="F343" s="16"/>
      <c r="G343" s="16"/>
      <c r="H343" s="16"/>
      <c r="I343" s="16"/>
    </row>
    <row r="344" spans="4:9" x14ac:dyDescent="0.2">
      <c r="D344" s="16"/>
      <c r="E344" s="16"/>
      <c r="F344" s="16"/>
      <c r="G344" s="16"/>
      <c r="H344" s="16"/>
      <c r="I344" s="16"/>
    </row>
    <row r="345" spans="4:9" x14ac:dyDescent="0.2">
      <c r="D345" s="16"/>
      <c r="E345" s="16"/>
      <c r="F345" s="16"/>
      <c r="G345" s="16"/>
      <c r="H345" s="16"/>
      <c r="I345" s="16"/>
    </row>
    <row r="346" spans="4:9" x14ac:dyDescent="0.2">
      <c r="D346" s="16"/>
      <c r="E346" s="16"/>
      <c r="F346" s="16"/>
      <c r="G346" s="16"/>
      <c r="H346" s="16"/>
      <c r="I346" s="16"/>
    </row>
    <row r="347" spans="4:9" x14ac:dyDescent="0.2">
      <c r="D347" s="16"/>
      <c r="E347" s="16"/>
      <c r="F347" s="16"/>
      <c r="G347" s="16"/>
      <c r="H347" s="16"/>
      <c r="I347" s="16"/>
    </row>
    <row r="348" spans="4:9" x14ac:dyDescent="0.2">
      <c r="D348" s="16"/>
      <c r="E348" s="16"/>
      <c r="F348" s="16"/>
      <c r="G348" s="16"/>
      <c r="H348" s="16"/>
      <c r="I348" s="16"/>
    </row>
    <row r="349" spans="4:9" x14ac:dyDescent="0.2">
      <c r="D349" s="16"/>
      <c r="E349" s="16"/>
      <c r="F349" s="16"/>
      <c r="G349" s="16"/>
      <c r="H349" s="16"/>
      <c r="I349" s="16"/>
    </row>
    <row r="350" spans="4:9" x14ac:dyDescent="0.2">
      <c r="D350" s="16"/>
      <c r="E350" s="16"/>
      <c r="F350" s="16"/>
      <c r="G350" s="16"/>
      <c r="H350" s="16"/>
      <c r="I350" s="16"/>
    </row>
    <row r="351" spans="4:9" x14ac:dyDescent="0.2">
      <c r="D351" s="16"/>
      <c r="E351" s="16"/>
      <c r="F351" s="16"/>
      <c r="G351" s="16"/>
      <c r="H351" s="16"/>
      <c r="I351" s="16"/>
    </row>
    <row r="352" spans="4:9" x14ac:dyDescent="0.2">
      <c r="D352" s="16"/>
      <c r="E352" s="16"/>
      <c r="F352" s="16"/>
      <c r="G352" s="16"/>
      <c r="H352" s="16"/>
      <c r="I352" s="16"/>
    </row>
    <row r="353" spans="4:9" x14ac:dyDescent="0.2">
      <c r="D353" s="16"/>
      <c r="E353" s="16"/>
      <c r="F353" s="16"/>
      <c r="G353" s="16"/>
      <c r="H353" s="16"/>
      <c r="I353" s="16"/>
    </row>
  </sheetData>
  <mergeCells count="1">
    <mergeCell ref="K6:O6"/>
  </mergeCells>
  <phoneticPr fontId="0" type="noConversion"/>
  <printOptions headings="1"/>
  <pageMargins left="0.25" right="0.25" top="0.25" bottom="0.25" header="0.5" footer="0.25"/>
  <pageSetup scale="62" pageOrder="overThenDown" orientation="landscape" r:id="rId1"/>
  <headerFooter alignWithMargins="0">
    <oddFooter>&amp;L&amp;D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65" zoomScaleNormal="65" workbookViewId="0">
      <pane xSplit="1" ySplit="9" topLeftCell="D10" activePane="bottomRight" state="frozen"/>
      <selection activeCell="I24" sqref="I24"/>
      <selection pane="topRight" activeCell="I24" sqref="I24"/>
      <selection pane="bottomLeft" activeCell="I24" sqref="I24"/>
      <selection pane="bottomRight" activeCell="K39" sqref="K39"/>
    </sheetView>
  </sheetViews>
  <sheetFormatPr defaultRowHeight="12.75" x14ac:dyDescent="0.2"/>
  <cols>
    <col min="1" max="1" width="52.5703125" customWidth="1"/>
    <col min="2" max="2" width="9" customWidth="1"/>
    <col min="3" max="3" width="12.85546875" customWidth="1"/>
    <col min="4" max="4" width="11.42578125" customWidth="1"/>
    <col min="5" max="5" width="2.140625" customWidth="1"/>
    <col min="6" max="6" width="11.5703125" customWidth="1"/>
    <col min="7" max="7" width="12.42578125" customWidth="1"/>
    <col min="8" max="8" width="10.85546875" customWidth="1"/>
    <col min="9" max="9" width="2.140625" customWidth="1"/>
    <col min="10" max="10" width="9" customWidth="1"/>
    <col min="11" max="11" width="12.42578125" customWidth="1"/>
    <col min="12" max="12" width="9.42578125" customWidth="1"/>
    <col min="13" max="13" width="1.85546875" customWidth="1"/>
    <col min="14" max="14" width="9" customWidth="1"/>
    <col min="15" max="15" width="11.42578125" customWidth="1"/>
    <col min="16" max="16" width="13.7109375" customWidth="1"/>
    <col min="17" max="17" width="15.85546875" customWidth="1"/>
    <col min="18" max="18" width="9.28515625" bestFit="1" customWidth="1"/>
  </cols>
  <sheetData>
    <row r="1" spans="1:16" ht="20.25" x14ac:dyDescent="0.3">
      <c r="A1" s="101" t="s">
        <v>56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6" ht="20.25" x14ac:dyDescent="0.3">
      <c r="A2" s="101" t="s">
        <v>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6" ht="20.25" x14ac:dyDescent="0.3">
      <c r="A3" s="101" t="s">
        <v>24</v>
      </c>
      <c r="B3" s="101"/>
      <c r="C3" s="101"/>
      <c r="D3" s="101"/>
      <c r="E3" s="101"/>
      <c r="F3" s="101"/>
      <c r="G3" s="101"/>
      <c r="H3" s="101"/>
      <c r="I3" s="102"/>
      <c r="J3" s="101"/>
      <c r="K3" s="101"/>
      <c r="L3" s="101"/>
      <c r="M3" s="101"/>
    </row>
    <row r="4" spans="1:16" ht="20.25" x14ac:dyDescent="0.3">
      <c r="A4" s="101" t="s">
        <v>85</v>
      </c>
      <c r="B4" s="101"/>
      <c r="C4" s="101"/>
      <c r="D4" s="101"/>
      <c r="E4" s="101"/>
      <c r="F4" s="101"/>
      <c r="G4" s="101"/>
      <c r="H4" s="101"/>
      <c r="I4" s="102"/>
      <c r="J4" s="101"/>
      <c r="K4" s="101"/>
      <c r="L4" s="101"/>
      <c r="M4" s="102"/>
    </row>
    <row r="5" spans="1:16" ht="20.25" x14ac:dyDescent="0.3">
      <c r="A5" s="101" t="s">
        <v>86</v>
      </c>
      <c r="B5" s="101"/>
      <c r="C5" s="101"/>
      <c r="D5" s="101"/>
      <c r="E5" s="101"/>
      <c r="F5" s="101"/>
      <c r="G5" s="101"/>
      <c r="H5" s="101"/>
      <c r="I5" s="102"/>
      <c r="J5" s="101"/>
      <c r="K5" s="101"/>
      <c r="L5" s="101"/>
      <c r="M5" s="102"/>
    </row>
    <row r="6" spans="1:16" x14ac:dyDescent="0.2">
      <c r="I6" s="103"/>
      <c r="M6" s="103"/>
    </row>
    <row r="7" spans="1:16" ht="15" x14ac:dyDescent="0.2">
      <c r="A7" s="51"/>
      <c r="B7" s="51"/>
      <c r="C7" s="51"/>
      <c r="D7" s="51"/>
      <c r="E7" s="89"/>
      <c r="F7" s="51"/>
      <c r="G7" s="51"/>
      <c r="H7" s="51"/>
      <c r="I7" s="89"/>
      <c r="J7" s="51"/>
      <c r="K7" s="51"/>
      <c r="L7" s="51"/>
      <c r="M7" s="89"/>
    </row>
    <row r="8" spans="1:16" ht="15" x14ac:dyDescent="0.2">
      <c r="A8" s="51"/>
      <c r="B8" s="104" t="s">
        <v>47</v>
      </c>
      <c r="C8" s="104"/>
      <c r="D8" s="104"/>
      <c r="E8" s="105"/>
      <c r="F8" s="104" t="s">
        <v>87</v>
      </c>
      <c r="G8" s="104"/>
      <c r="H8" s="104"/>
      <c r="I8" s="105"/>
      <c r="J8" s="104" t="s">
        <v>44</v>
      </c>
      <c r="K8" s="104"/>
      <c r="L8" s="104"/>
      <c r="M8" s="105"/>
      <c r="N8" s="104" t="s">
        <v>88</v>
      </c>
      <c r="O8" s="104"/>
    </row>
    <row r="9" spans="1:16" ht="15" x14ac:dyDescent="0.2">
      <c r="A9" s="106" t="s">
        <v>57</v>
      </c>
      <c r="B9" s="107" t="s">
        <v>58</v>
      </c>
      <c r="C9" s="107" t="s">
        <v>59</v>
      </c>
      <c r="D9" s="107" t="s">
        <v>52</v>
      </c>
      <c r="E9" s="105"/>
      <c r="F9" s="107" t="s">
        <v>58</v>
      </c>
      <c r="G9" s="107" t="s">
        <v>59</v>
      </c>
      <c r="H9" s="107" t="s">
        <v>52</v>
      </c>
      <c r="I9" s="105"/>
      <c r="J9" s="107" t="s">
        <v>58</v>
      </c>
      <c r="K9" s="107" t="s">
        <v>59</v>
      </c>
      <c r="L9" s="107" t="s">
        <v>52</v>
      </c>
      <c r="M9" s="105"/>
      <c r="N9" s="107" t="s">
        <v>58</v>
      </c>
      <c r="O9" s="107" t="s">
        <v>59</v>
      </c>
      <c r="P9" s="107" t="s">
        <v>52</v>
      </c>
    </row>
    <row r="10" spans="1:16" ht="15" x14ac:dyDescent="0.2">
      <c r="A10" s="51"/>
      <c r="B10" s="51"/>
      <c r="C10" s="51"/>
      <c r="D10" s="51"/>
      <c r="E10" s="89"/>
      <c r="F10" s="51"/>
      <c r="G10" s="51"/>
      <c r="H10" s="51"/>
      <c r="I10" s="89"/>
      <c r="J10" s="51"/>
      <c r="K10" s="51"/>
      <c r="L10" s="51"/>
      <c r="M10" s="89"/>
      <c r="N10" s="51"/>
      <c r="O10" s="51"/>
    </row>
    <row r="11" spans="1:16" ht="15" x14ac:dyDescent="0.2">
      <c r="A11" s="51" t="s">
        <v>60</v>
      </c>
      <c r="B11" s="108">
        <v>155.9</v>
      </c>
      <c r="C11" s="108">
        <v>9.5</v>
      </c>
      <c r="D11" s="109">
        <f t="shared" ref="D11:D18" si="0">+C11+B11</f>
        <v>165.4</v>
      </c>
      <c r="E11" s="110"/>
      <c r="F11" s="108">
        <v>2.4</v>
      </c>
      <c r="G11" s="108">
        <v>0.6</v>
      </c>
      <c r="H11" s="109">
        <f t="shared" ref="H11:H18" si="1">+G11+F11</f>
        <v>3</v>
      </c>
      <c r="I11" s="110"/>
      <c r="J11" s="108">
        <v>0.3</v>
      </c>
      <c r="K11" s="108">
        <v>0.1</v>
      </c>
      <c r="L11" s="109">
        <f t="shared" ref="L11:L18" si="2">+K11+J11</f>
        <v>0.4</v>
      </c>
      <c r="M11" s="110"/>
      <c r="N11" s="109">
        <f t="shared" ref="N11:N19" si="3">+J11+F11+B11</f>
        <v>158.6</v>
      </c>
      <c r="O11" s="109">
        <f t="shared" ref="O11:O19" si="4">+K11+G11+C11</f>
        <v>10.199999999999999</v>
      </c>
      <c r="P11" s="109">
        <f t="shared" ref="P11:P19" si="5">+L11+H11+D11</f>
        <v>168.8</v>
      </c>
    </row>
    <row r="12" spans="1:16" ht="15" x14ac:dyDescent="0.2">
      <c r="A12" s="51" t="s">
        <v>61</v>
      </c>
      <c r="B12" s="111">
        <v>162.19999999999999</v>
      </c>
      <c r="C12" s="111">
        <v>14.4</v>
      </c>
      <c r="D12" s="110">
        <f t="shared" si="0"/>
        <v>176.6</v>
      </c>
      <c r="E12" s="110"/>
      <c r="F12" s="111">
        <v>6.8</v>
      </c>
      <c r="G12" s="111">
        <v>1.3</v>
      </c>
      <c r="H12" s="110">
        <f t="shared" si="1"/>
        <v>8.1</v>
      </c>
      <c r="I12" s="110"/>
      <c r="J12" s="111">
        <v>1.2</v>
      </c>
      <c r="K12" s="111">
        <v>0</v>
      </c>
      <c r="L12" s="110">
        <f t="shared" si="2"/>
        <v>1.2</v>
      </c>
      <c r="M12" s="110"/>
      <c r="N12" s="110">
        <f t="shared" si="3"/>
        <v>170.2</v>
      </c>
      <c r="O12" s="110">
        <f t="shared" si="4"/>
        <v>15.700000000000001</v>
      </c>
      <c r="P12" s="110">
        <f t="shared" si="5"/>
        <v>185.9</v>
      </c>
    </row>
    <row r="13" spans="1:16" ht="15" x14ac:dyDescent="0.2">
      <c r="A13" s="51" t="s">
        <v>62</v>
      </c>
      <c r="B13" s="111">
        <v>0.3</v>
      </c>
      <c r="C13" s="111">
        <v>0.2</v>
      </c>
      <c r="D13" s="110">
        <f t="shared" si="0"/>
        <v>0.5</v>
      </c>
      <c r="E13" s="110"/>
      <c r="F13" s="111">
        <v>0.3</v>
      </c>
      <c r="G13" s="111"/>
      <c r="H13" s="110">
        <f t="shared" si="1"/>
        <v>0.3</v>
      </c>
      <c r="I13" s="110"/>
      <c r="J13" s="111">
        <v>0.5</v>
      </c>
      <c r="K13" s="111"/>
      <c r="L13" s="110">
        <f t="shared" si="2"/>
        <v>0.5</v>
      </c>
      <c r="M13" s="110"/>
      <c r="N13" s="110">
        <f t="shared" si="3"/>
        <v>1.1000000000000001</v>
      </c>
      <c r="O13" s="110">
        <f t="shared" si="4"/>
        <v>0.2</v>
      </c>
      <c r="P13" s="110">
        <f t="shared" si="5"/>
        <v>1.3</v>
      </c>
    </row>
    <row r="14" spans="1:16" ht="15" x14ac:dyDescent="0.2">
      <c r="A14" s="51" t="s">
        <v>63</v>
      </c>
      <c r="B14" s="111"/>
      <c r="C14" s="111"/>
      <c r="D14" s="110">
        <f t="shared" si="0"/>
        <v>0</v>
      </c>
      <c r="E14" s="110"/>
      <c r="F14" s="111"/>
      <c r="G14" s="111"/>
      <c r="H14" s="110">
        <f t="shared" si="1"/>
        <v>0</v>
      </c>
      <c r="I14" s="110"/>
      <c r="J14" s="111">
        <v>1.4</v>
      </c>
      <c r="K14" s="111"/>
      <c r="L14" s="110">
        <f t="shared" si="2"/>
        <v>1.4</v>
      </c>
      <c r="M14" s="110"/>
      <c r="N14" s="110">
        <f t="shared" si="3"/>
        <v>1.4</v>
      </c>
      <c r="O14" s="110">
        <f t="shared" si="4"/>
        <v>0</v>
      </c>
      <c r="P14" s="110">
        <f t="shared" si="5"/>
        <v>1.4</v>
      </c>
    </row>
    <row r="15" spans="1:16" ht="15" x14ac:dyDescent="0.2">
      <c r="A15" s="51" t="s">
        <v>64</v>
      </c>
      <c r="B15" s="111"/>
      <c r="C15" s="111"/>
      <c r="D15" s="110">
        <f t="shared" si="0"/>
        <v>0</v>
      </c>
      <c r="E15" s="110"/>
      <c r="F15" s="111"/>
      <c r="G15" s="111"/>
      <c r="H15" s="110">
        <f t="shared" si="1"/>
        <v>0</v>
      </c>
      <c r="I15" s="110"/>
      <c r="J15" s="111">
        <v>2.9</v>
      </c>
      <c r="K15" s="111"/>
      <c r="L15" s="110">
        <f t="shared" si="2"/>
        <v>2.9</v>
      </c>
      <c r="M15" s="110"/>
      <c r="N15" s="110">
        <f t="shared" si="3"/>
        <v>2.9</v>
      </c>
      <c r="O15" s="110">
        <f t="shared" si="4"/>
        <v>0</v>
      </c>
      <c r="P15" s="110">
        <f t="shared" si="5"/>
        <v>2.9</v>
      </c>
    </row>
    <row r="16" spans="1:16" ht="15" x14ac:dyDescent="0.2">
      <c r="A16" s="51" t="s">
        <v>65</v>
      </c>
      <c r="B16" s="111">
        <v>-0.7</v>
      </c>
      <c r="C16" s="111">
        <f>-2.9-1.6</f>
        <v>-4.5</v>
      </c>
      <c r="D16" s="110">
        <f t="shared" si="0"/>
        <v>-5.2</v>
      </c>
      <c r="E16" s="110"/>
      <c r="F16" s="111"/>
      <c r="G16" s="111"/>
      <c r="H16" s="110">
        <f t="shared" si="1"/>
        <v>0</v>
      </c>
      <c r="I16" s="110"/>
      <c r="J16" s="111"/>
      <c r="K16" s="111"/>
      <c r="L16" s="110">
        <f t="shared" si="2"/>
        <v>0</v>
      </c>
      <c r="M16" s="110"/>
      <c r="N16" s="110">
        <f t="shared" si="3"/>
        <v>-0.7</v>
      </c>
      <c r="O16" s="110">
        <f t="shared" si="4"/>
        <v>-4.5</v>
      </c>
      <c r="P16" s="110">
        <f t="shared" si="5"/>
        <v>-5.2</v>
      </c>
    </row>
    <row r="17" spans="1:17" ht="15" x14ac:dyDescent="0.2">
      <c r="A17" s="51" t="s">
        <v>66</v>
      </c>
      <c r="B17" s="111"/>
      <c r="C17" s="111">
        <v>-0.8</v>
      </c>
      <c r="D17" s="110">
        <f t="shared" si="0"/>
        <v>-0.8</v>
      </c>
      <c r="E17" s="110"/>
      <c r="F17" s="111"/>
      <c r="G17" s="111"/>
      <c r="H17" s="110">
        <f t="shared" si="1"/>
        <v>0</v>
      </c>
      <c r="I17" s="110"/>
      <c r="J17" s="111"/>
      <c r="K17" s="111"/>
      <c r="L17" s="110">
        <f t="shared" si="2"/>
        <v>0</v>
      </c>
      <c r="M17" s="110"/>
      <c r="N17" s="110">
        <f t="shared" si="3"/>
        <v>0</v>
      </c>
      <c r="O17" s="110">
        <f t="shared" si="4"/>
        <v>-0.8</v>
      </c>
      <c r="P17" s="110">
        <f t="shared" si="5"/>
        <v>-0.8</v>
      </c>
    </row>
    <row r="18" spans="1:17" ht="15" x14ac:dyDescent="0.2">
      <c r="A18" s="51" t="s">
        <v>67</v>
      </c>
      <c r="B18" s="112"/>
      <c r="C18" s="112"/>
      <c r="D18" s="113">
        <f t="shared" si="0"/>
        <v>0</v>
      </c>
      <c r="E18" s="110"/>
      <c r="F18" s="112"/>
      <c r="G18" s="112"/>
      <c r="H18" s="113">
        <f t="shared" si="1"/>
        <v>0</v>
      </c>
      <c r="I18" s="110"/>
      <c r="J18" s="112"/>
      <c r="K18" s="112">
        <v>0.8</v>
      </c>
      <c r="L18" s="113">
        <f t="shared" si="2"/>
        <v>0.8</v>
      </c>
      <c r="M18" s="110"/>
      <c r="N18" s="113">
        <f t="shared" si="3"/>
        <v>0</v>
      </c>
      <c r="O18" s="113">
        <f t="shared" si="4"/>
        <v>0.8</v>
      </c>
      <c r="P18" s="113">
        <f t="shared" si="5"/>
        <v>0.8</v>
      </c>
    </row>
    <row r="19" spans="1:17" ht="15" x14ac:dyDescent="0.2">
      <c r="A19" s="90" t="s">
        <v>68</v>
      </c>
      <c r="B19" s="109">
        <f>SUM(B11:B18)</f>
        <v>317.70000000000005</v>
      </c>
      <c r="C19" s="109">
        <f>SUM(C11:C18)</f>
        <v>18.799999999999997</v>
      </c>
      <c r="D19" s="109">
        <f>SUM(D11:D18)</f>
        <v>336.5</v>
      </c>
      <c r="E19" s="114"/>
      <c r="F19" s="109">
        <f>SUM(F11:F18)</f>
        <v>9.5</v>
      </c>
      <c r="G19" s="109">
        <f>SUM(G11:G18)</f>
        <v>1.9</v>
      </c>
      <c r="H19" s="109">
        <f>SUM(H11:H18)</f>
        <v>11.4</v>
      </c>
      <c r="I19" s="114"/>
      <c r="J19" s="109">
        <f>SUM(J11:J18)</f>
        <v>6.3</v>
      </c>
      <c r="K19" s="109">
        <f>SUM(K11:K18)</f>
        <v>0.9</v>
      </c>
      <c r="L19" s="109">
        <f>SUM(L11:L18)</f>
        <v>7.2</v>
      </c>
      <c r="M19" s="110"/>
      <c r="N19" s="109">
        <f t="shared" si="3"/>
        <v>333.50000000000006</v>
      </c>
      <c r="O19" s="109">
        <f t="shared" si="4"/>
        <v>21.599999999999998</v>
      </c>
      <c r="P19" s="109">
        <f t="shared" si="5"/>
        <v>355.1</v>
      </c>
    </row>
    <row r="20" spans="1:17" ht="15" x14ac:dyDescent="0.2">
      <c r="A20" s="51"/>
      <c r="B20" s="51"/>
      <c r="C20" s="51"/>
      <c r="D20" s="51"/>
      <c r="E20" s="89"/>
      <c r="F20" s="51"/>
      <c r="G20" s="51"/>
      <c r="H20" s="51"/>
      <c r="I20" s="89"/>
      <c r="J20" s="51"/>
      <c r="K20" s="51"/>
      <c r="L20" s="51"/>
      <c r="M20" s="89"/>
    </row>
    <row r="21" spans="1:17" ht="15" x14ac:dyDescent="0.2">
      <c r="A21" s="90" t="s">
        <v>62</v>
      </c>
      <c r="B21" s="108">
        <v>0</v>
      </c>
      <c r="C21" s="108">
        <v>0</v>
      </c>
      <c r="D21" s="109">
        <f>+C21+B21</f>
        <v>0</v>
      </c>
      <c r="E21" s="89"/>
      <c r="F21" s="108">
        <v>0</v>
      </c>
      <c r="G21" s="108">
        <v>0</v>
      </c>
      <c r="H21" s="109">
        <f>+G21+F21</f>
        <v>0</v>
      </c>
      <c r="I21" s="89"/>
      <c r="J21" s="108">
        <v>0</v>
      </c>
      <c r="K21" s="108">
        <v>0</v>
      </c>
      <c r="L21" s="109">
        <f>+K21+J21</f>
        <v>0</v>
      </c>
      <c r="M21" s="89"/>
      <c r="N21" s="109">
        <f t="shared" ref="N21:P25" si="6">+J21+F21+B21</f>
        <v>0</v>
      </c>
      <c r="O21" s="109">
        <f t="shared" si="6"/>
        <v>0</v>
      </c>
      <c r="P21" s="109">
        <f t="shared" si="6"/>
        <v>0</v>
      </c>
      <c r="Q21" s="15" t="s">
        <v>89</v>
      </c>
    </row>
    <row r="22" spans="1:17" ht="15" x14ac:dyDescent="0.2">
      <c r="A22" s="90" t="s">
        <v>69</v>
      </c>
      <c r="B22" s="108">
        <v>0</v>
      </c>
      <c r="C22" s="108">
        <v>0</v>
      </c>
      <c r="D22" s="109">
        <f>+C22+B22</f>
        <v>0</v>
      </c>
      <c r="E22" s="89"/>
      <c r="F22" s="111">
        <v>0</v>
      </c>
      <c r="G22" s="111">
        <v>0</v>
      </c>
      <c r="H22" s="110">
        <f>+G22+F22</f>
        <v>0</v>
      </c>
      <c r="I22" s="89"/>
      <c r="J22" s="108">
        <v>0</v>
      </c>
      <c r="K22" s="108">
        <v>0</v>
      </c>
      <c r="L22" s="109">
        <f>+K22+J22</f>
        <v>0</v>
      </c>
      <c r="M22" s="89"/>
      <c r="N22" s="109">
        <f t="shared" si="6"/>
        <v>0</v>
      </c>
      <c r="O22" s="109">
        <f t="shared" si="6"/>
        <v>0</v>
      </c>
      <c r="P22" s="109">
        <f t="shared" si="6"/>
        <v>0</v>
      </c>
      <c r="Q22" s="15" t="s">
        <v>90</v>
      </c>
    </row>
    <row r="23" spans="1:17" ht="15" x14ac:dyDescent="0.2">
      <c r="A23" s="90" t="s">
        <v>1</v>
      </c>
      <c r="B23" s="111">
        <v>0</v>
      </c>
      <c r="C23" s="111">
        <v>0.7</v>
      </c>
      <c r="D23" s="110">
        <f>+C23+B23</f>
        <v>0.7</v>
      </c>
      <c r="E23" s="89"/>
      <c r="F23" s="111">
        <v>0</v>
      </c>
      <c r="G23" s="111">
        <v>0</v>
      </c>
      <c r="H23" s="110">
        <f>+G23+F23</f>
        <v>0</v>
      </c>
      <c r="I23" s="89"/>
      <c r="J23" s="111">
        <v>0</v>
      </c>
      <c r="K23" s="111">
        <v>0</v>
      </c>
      <c r="L23" s="110">
        <f>+K23+J23</f>
        <v>0</v>
      </c>
      <c r="M23" s="89"/>
      <c r="N23" s="110">
        <f t="shared" si="6"/>
        <v>0</v>
      </c>
      <c r="O23" s="110">
        <f t="shared" si="6"/>
        <v>0.7</v>
      </c>
      <c r="P23" s="110">
        <f t="shared" si="6"/>
        <v>0.7</v>
      </c>
    </row>
    <row r="24" spans="1:17" ht="15" x14ac:dyDescent="0.2">
      <c r="A24" s="51" t="s">
        <v>65</v>
      </c>
      <c r="B24" s="112"/>
      <c r="C24" s="112"/>
      <c r="D24" s="113">
        <f>+C24+B24</f>
        <v>0</v>
      </c>
      <c r="E24" s="89"/>
      <c r="F24" s="112"/>
      <c r="G24" s="112"/>
      <c r="H24" s="113">
        <f>+G24+F24</f>
        <v>0</v>
      </c>
      <c r="I24" s="89"/>
      <c r="J24" s="112"/>
      <c r="K24" s="112"/>
      <c r="L24" s="113">
        <f>+K24+J24</f>
        <v>0</v>
      </c>
      <c r="M24" s="89"/>
      <c r="N24" s="113">
        <f t="shared" si="6"/>
        <v>0</v>
      </c>
      <c r="O24" s="113">
        <f t="shared" si="6"/>
        <v>0</v>
      </c>
      <c r="P24" s="113">
        <f t="shared" si="6"/>
        <v>0</v>
      </c>
    </row>
    <row r="25" spans="1:17" ht="15" x14ac:dyDescent="0.2">
      <c r="A25" s="115" t="s">
        <v>70</v>
      </c>
      <c r="B25" s="109">
        <f>SUM(B21:B24)</f>
        <v>0</v>
      </c>
      <c r="C25" s="109">
        <f>SUM(C21:C24)</f>
        <v>0.7</v>
      </c>
      <c r="D25" s="109">
        <f>+C25+B25</f>
        <v>0.7</v>
      </c>
      <c r="E25" s="89"/>
      <c r="F25" s="109">
        <f>SUM(F21:F24)</f>
        <v>0</v>
      </c>
      <c r="G25" s="109">
        <f>SUM(G21:G24)</f>
        <v>0</v>
      </c>
      <c r="H25" s="109">
        <f>+G25+F25</f>
        <v>0</v>
      </c>
      <c r="I25" s="89"/>
      <c r="J25" s="109">
        <f>SUM(J21:J24)</f>
        <v>0</v>
      </c>
      <c r="K25" s="109">
        <f>SUM(K21:K24)</f>
        <v>0</v>
      </c>
      <c r="L25" s="109">
        <f>+K25+J25</f>
        <v>0</v>
      </c>
      <c r="M25" s="89"/>
      <c r="N25" s="109">
        <f t="shared" si="6"/>
        <v>0</v>
      </c>
      <c r="O25" s="109">
        <f t="shared" si="6"/>
        <v>0.7</v>
      </c>
      <c r="P25" s="109">
        <f t="shared" si="6"/>
        <v>0.7</v>
      </c>
    </row>
    <row r="26" spans="1:17" ht="15" x14ac:dyDescent="0.2">
      <c r="A26" s="115"/>
      <c r="B26" s="51"/>
      <c r="C26" s="51"/>
      <c r="D26" s="51"/>
      <c r="E26" s="89"/>
      <c r="F26" s="51"/>
      <c r="G26" s="51"/>
      <c r="H26" s="51"/>
      <c r="I26" s="89"/>
      <c r="J26" s="51"/>
      <c r="K26" s="51"/>
      <c r="L26" s="51"/>
      <c r="M26" s="89"/>
    </row>
    <row r="27" spans="1:17" ht="15" x14ac:dyDescent="0.2">
      <c r="A27" s="116" t="s">
        <v>71</v>
      </c>
      <c r="B27" s="117">
        <v>11.1</v>
      </c>
      <c r="C27" s="117">
        <v>3</v>
      </c>
      <c r="D27" s="118">
        <f t="shared" ref="D27:D32" si="7">+C27+B27</f>
        <v>14.1</v>
      </c>
      <c r="E27" s="118">
        <f>6.5+4.8</f>
        <v>11.3</v>
      </c>
      <c r="F27" s="117">
        <v>4.5999999999999996</v>
      </c>
      <c r="G27" s="119">
        <v>9.1999999999999993</v>
      </c>
      <c r="H27" s="118">
        <f t="shared" ref="H27:H32" si="8">+G27+F27</f>
        <v>13.799999999999999</v>
      </c>
      <c r="I27" s="118">
        <f>+F27-C27</f>
        <v>1.5999999999999996</v>
      </c>
      <c r="J27" s="119">
        <v>1.4</v>
      </c>
      <c r="K27" s="117">
        <v>2</v>
      </c>
      <c r="L27" s="118">
        <f t="shared" ref="L27:L32" si="9">+K27+J27</f>
        <v>3.4</v>
      </c>
      <c r="M27" s="120"/>
      <c r="N27" s="109">
        <f t="shared" ref="N27:N32" si="10">+J27+F27+B27</f>
        <v>17.100000000000001</v>
      </c>
      <c r="O27" s="109">
        <f>+C27+G27+K27</f>
        <v>14.2</v>
      </c>
      <c r="P27" s="109">
        <f t="shared" ref="P27:P32" si="11">+L27+H27+D27</f>
        <v>31.299999999999997</v>
      </c>
      <c r="Q27" s="121"/>
    </row>
    <row r="28" spans="1:17" ht="15" x14ac:dyDescent="0.2">
      <c r="A28" s="51" t="s">
        <v>63</v>
      </c>
      <c r="B28" s="117"/>
      <c r="C28" s="117"/>
      <c r="D28" s="118">
        <f t="shared" si="7"/>
        <v>0</v>
      </c>
      <c r="E28" s="118"/>
      <c r="F28" s="117"/>
      <c r="G28" s="119"/>
      <c r="H28" s="118">
        <f t="shared" si="8"/>
        <v>0</v>
      </c>
      <c r="I28" s="118"/>
      <c r="J28" s="119">
        <v>2.5</v>
      </c>
      <c r="K28" s="117"/>
      <c r="L28" s="118">
        <f t="shared" si="9"/>
        <v>2.5</v>
      </c>
      <c r="M28" s="120"/>
      <c r="N28" s="109">
        <f t="shared" si="10"/>
        <v>2.5</v>
      </c>
      <c r="O28" s="109">
        <f>+C28+G28+K28</f>
        <v>0</v>
      </c>
      <c r="P28" s="109">
        <f t="shared" si="11"/>
        <v>2.5</v>
      </c>
      <c r="Q28" s="121"/>
    </row>
    <row r="29" spans="1:17" ht="15" x14ac:dyDescent="0.2">
      <c r="A29" s="51" t="s">
        <v>72</v>
      </c>
      <c r="B29" s="117"/>
      <c r="C29" s="117"/>
      <c r="D29" s="118">
        <f t="shared" si="7"/>
        <v>0</v>
      </c>
      <c r="E29" s="118"/>
      <c r="F29" s="117"/>
      <c r="G29" s="119"/>
      <c r="H29" s="118">
        <f t="shared" si="8"/>
        <v>0</v>
      </c>
      <c r="I29" s="118"/>
      <c r="J29" s="119"/>
      <c r="K29" s="117"/>
      <c r="L29" s="118">
        <f t="shared" si="9"/>
        <v>0</v>
      </c>
      <c r="M29" s="120"/>
      <c r="N29" s="109">
        <f t="shared" si="10"/>
        <v>0</v>
      </c>
      <c r="O29" s="109">
        <f>+K29+G29+C29</f>
        <v>0</v>
      </c>
      <c r="P29" s="109">
        <f t="shared" si="11"/>
        <v>0</v>
      </c>
      <c r="Q29" s="121"/>
    </row>
    <row r="30" spans="1:17" ht="15" x14ac:dyDescent="0.2">
      <c r="A30" s="51" t="s">
        <v>65</v>
      </c>
      <c r="B30" s="117"/>
      <c r="C30" s="117">
        <f>-0.3-0.8</f>
        <v>-1.1000000000000001</v>
      </c>
      <c r="D30" s="118">
        <f t="shared" si="7"/>
        <v>-1.1000000000000001</v>
      </c>
      <c r="E30" s="118"/>
      <c r="F30" s="117"/>
      <c r="G30" s="119"/>
      <c r="H30" s="118">
        <f t="shared" si="8"/>
        <v>0</v>
      </c>
      <c r="I30" s="118"/>
      <c r="J30" s="119"/>
      <c r="K30" s="117"/>
      <c r="L30" s="118">
        <f t="shared" si="9"/>
        <v>0</v>
      </c>
      <c r="M30" s="120"/>
      <c r="N30" s="109">
        <f t="shared" si="10"/>
        <v>0</v>
      </c>
      <c r="O30" s="109">
        <f>+K30+G30+C30</f>
        <v>-1.1000000000000001</v>
      </c>
      <c r="P30" s="109">
        <f t="shared" si="11"/>
        <v>-1.1000000000000001</v>
      </c>
      <c r="Q30" s="121"/>
    </row>
    <row r="31" spans="1:17" ht="15" x14ac:dyDescent="0.2">
      <c r="A31" s="51" t="s">
        <v>66</v>
      </c>
      <c r="B31" s="122"/>
      <c r="C31" s="122">
        <v>-0.1</v>
      </c>
      <c r="D31" s="88">
        <f t="shared" si="7"/>
        <v>-0.1</v>
      </c>
      <c r="E31" s="118"/>
      <c r="F31" s="122"/>
      <c r="G31" s="122"/>
      <c r="H31" s="88">
        <f t="shared" si="8"/>
        <v>0</v>
      </c>
      <c r="I31" s="118"/>
      <c r="J31" s="122"/>
      <c r="K31" s="122"/>
      <c r="L31" s="88">
        <f t="shared" si="9"/>
        <v>0</v>
      </c>
      <c r="M31" s="120"/>
      <c r="N31" s="113">
        <f t="shared" si="10"/>
        <v>0</v>
      </c>
      <c r="O31" s="113">
        <f>+K31+G31+C31</f>
        <v>-0.1</v>
      </c>
      <c r="P31" s="113">
        <f t="shared" si="11"/>
        <v>-0.1</v>
      </c>
      <c r="Q31" s="121"/>
    </row>
    <row r="32" spans="1:17" ht="15" x14ac:dyDescent="0.2">
      <c r="A32" s="9" t="s">
        <v>73</v>
      </c>
      <c r="B32" s="117">
        <f>SUM(B27:B31)</f>
        <v>11.1</v>
      </c>
      <c r="C32" s="117">
        <f>SUM(C27:C31)</f>
        <v>1.7999999999999998</v>
      </c>
      <c r="D32" s="109">
        <f t="shared" si="7"/>
        <v>12.899999999999999</v>
      </c>
      <c r="E32" s="118"/>
      <c r="F32" s="117">
        <f>SUM(F27:F31)</f>
        <v>4.5999999999999996</v>
      </c>
      <c r="G32" s="117">
        <f>SUM(G27:G31)</f>
        <v>9.1999999999999993</v>
      </c>
      <c r="H32" s="109">
        <f t="shared" si="8"/>
        <v>13.799999999999999</v>
      </c>
      <c r="I32" s="118"/>
      <c r="J32" s="117">
        <f>SUM(J27:J31)</f>
        <v>3.9</v>
      </c>
      <c r="K32" s="117">
        <f>SUM(K27:K31)</f>
        <v>2</v>
      </c>
      <c r="L32" s="109">
        <f t="shared" si="9"/>
        <v>5.9</v>
      </c>
      <c r="M32" s="120"/>
      <c r="N32" s="109">
        <f t="shared" si="10"/>
        <v>19.600000000000001</v>
      </c>
      <c r="O32" s="109">
        <f>+K32+G32+C32</f>
        <v>13</v>
      </c>
      <c r="P32" s="109">
        <f t="shared" si="11"/>
        <v>32.599999999999994</v>
      </c>
      <c r="Q32" s="121"/>
    </row>
    <row r="33" spans="1:16" ht="15" x14ac:dyDescent="0.2">
      <c r="A33" s="51"/>
      <c r="B33" s="108"/>
      <c r="C33" s="108"/>
      <c r="D33" s="109"/>
      <c r="E33" s="109"/>
      <c r="F33" s="108"/>
      <c r="G33" s="111"/>
      <c r="H33" s="109"/>
      <c r="I33" s="109"/>
      <c r="J33" s="111"/>
      <c r="K33" s="108"/>
      <c r="L33" s="109"/>
      <c r="M33" s="89"/>
      <c r="N33" s="109"/>
      <c r="O33" s="109"/>
      <c r="P33" s="109"/>
    </row>
    <row r="34" spans="1:16" ht="15" x14ac:dyDescent="0.2">
      <c r="A34" s="51" t="s">
        <v>2</v>
      </c>
      <c r="B34" s="108">
        <v>22.1</v>
      </c>
      <c r="C34" s="108">
        <v>0</v>
      </c>
      <c r="D34" s="109">
        <f>+C34+B34</f>
        <v>22.1</v>
      </c>
      <c r="E34" s="109">
        <f>13.9+13.9</f>
        <v>27.8</v>
      </c>
      <c r="F34" s="108">
        <f>2.8+2.9</f>
        <v>5.6999999999999993</v>
      </c>
      <c r="G34" s="111">
        <f>1.6+12.2</f>
        <v>13.799999999999999</v>
      </c>
      <c r="H34" s="109">
        <f>+G34+F34</f>
        <v>19.5</v>
      </c>
      <c r="I34" s="109">
        <f>+F34-C34</f>
        <v>5.6999999999999993</v>
      </c>
      <c r="J34" s="111">
        <v>0</v>
      </c>
      <c r="K34" s="108">
        <v>2.6</v>
      </c>
      <c r="L34" s="109">
        <f>+K34+J34</f>
        <v>2.6</v>
      </c>
      <c r="M34" s="110"/>
      <c r="N34" s="109">
        <f>+J34+F34+B34</f>
        <v>27.8</v>
      </c>
      <c r="O34" s="109">
        <f>+K34+G34+C34</f>
        <v>16.399999999999999</v>
      </c>
      <c r="P34" s="109">
        <f>+O34+N34</f>
        <v>44.2</v>
      </c>
    </row>
    <row r="35" spans="1:16" ht="15" x14ac:dyDescent="0.2">
      <c r="A35" s="51" t="s">
        <v>63</v>
      </c>
      <c r="B35" s="112">
        <v>0</v>
      </c>
      <c r="C35" s="112">
        <v>0</v>
      </c>
      <c r="D35" s="113">
        <f>+C35+B35</f>
        <v>0</v>
      </c>
      <c r="E35" s="109"/>
      <c r="F35" s="112">
        <v>0</v>
      </c>
      <c r="G35" s="112">
        <v>0</v>
      </c>
      <c r="H35" s="113">
        <f>+G35+F35</f>
        <v>0</v>
      </c>
      <c r="I35" s="109"/>
      <c r="J35" s="112"/>
      <c r="K35" s="112">
        <v>2.5</v>
      </c>
      <c r="L35" s="113">
        <f>+K35+J35</f>
        <v>2.5</v>
      </c>
      <c r="M35" s="110"/>
      <c r="N35" s="113">
        <f>+J35+F35+B35</f>
        <v>0</v>
      </c>
      <c r="O35" s="113">
        <f>+K35+G35+C35</f>
        <v>2.5</v>
      </c>
      <c r="P35" s="113">
        <f>+O35+N35</f>
        <v>2.5</v>
      </c>
    </row>
    <row r="36" spans="1:16" ht="15" x14ac:dyDescent="0.2">
      <c r="A36" s="9" t="s">
        <v>74</v>
      </c>
      <c r="B36" s="109">
        <f>SUM(B34:B35)</f>
        <v>22.1</v>
      </c>
      <c r="C36" s="109">
        <f>SUM(C34:C35)</f>
        <v>0</v>
      </c>
      <c r="D36" s="109">
        <f>C36+B36</f>
        <v>22.1</v>
      </c>
      <c r="E36" s="109"/>
      <c r="F36" s="109">
        <f>SUM(F34:F35)</f>
        <v>5.6999999999999993</v>
      </c>
      <c r="G36" s="109">
        <f>SUM(G34:G35)</f>
        <v>13.799999999999999</v>
      </c>
      <c r="H36" s="109">
        <f>G36+F36</f>
        <v>19.5</v>
      </c>
      <c r="I36" s="109"/>
      <c r="J36" s="109">
        <f>SUM(J34:J35)</f>
        <v>0</v>
      </c>
      <c r="K36" s="109">
        <f>SUM(K34:K35)</f>
        <v>5.0999999999999996</v>
      </c>
      <c r="L36" s="109">
        <f>K36+J36</f>
        <v>5.0999999999999996</v>
      </c>
      <c r="M36" s="110"/>
      <c r="N36" s="109">
        <f>J36+F36+B36</f>
        <v>27.8</v>
      </c>
      <c r="O36" s="109">
        <f>K36+G36+C36</f>
        <v>18.899999999999999</v>
      </c>
      <c r="P36" s="109">
        <f>L36+H36+D36</f>
        <v>46.7</v>
      </c>
    </row>
    <row r="37" spans="1:16" ht="15" x14ac:dyDescent="0.2">
      <c r="A37" s="51"/>
      <c r="B37" s="108"/>
      <c r="C37" s="108"/>
      <c r="D37" s="109"/>
      <c r="E37" s="109"/>
      <c r="F37" s="108"/>
      <c r="G37" s="111"/>
      <c r="H37" s="109"/>
      <c r="I37" s="109"/>
      <c r="J37" s="111"/>
      <c r="K37" s="108"/>
      <c r="L37" s="109"/>
      <c r="M37" s="110"/>
      <c r="N37" s="109"/>
      <c r="O37" s="109"/>
      <c r="P37" s="109"/>
    </row>
    <row r="38" spans="1:16" ht="15" x14ac:dyDescent="0.2">
      <c r="A38" s="51" t="s">
        <v>75</v>
      </c>
      <c r="B38" s="108"/>
      <c r="C38" s="108"/>
      <c r="D38" s="109"/>
      <c r="E38" s="109"/>
      <c r="F38" s="108"/>
      <c r="G38" s="111"/>
      <c r="H38" s="109"/>
      <c r="I38" s="109"/>
      <c r="J38" s="111"/>
      <c r="K38" s="108"/>
      <c r="L38" s="109"/>
      <c r="M38" s="110"/>
      <c r="N38" s="109"/>
      <c r="O38" s="109"/>
      <c r="P38" s="109"/>
    </row>
    <row r="39" spans="1:16" ht="15" x14ac:dyDescent="0.2">
      <c r="A39" s="51" t="s">
        <v>76</v>
      </c>
      <c r="B39" s="108"/>
      <c r="C39" s="108"/>
      <c r="D39" s="109">
        <f t="shared" ref="D39:D47" si="12">+C39+B39</f>
        <v>0</v>
      </c>
      <c r="E39" s="109"/>
      <c r="F39" s="108"/>
      <c r="G39" s="111"/>
      <c r="H39" s="109">
        <f t="shared" ref="H39:H47" si="13">+G39+F39</f>
        <v>0</v>
      </c>
      <c r="I39" s="109"/>
      <c r="J39" s="111">
        <f>0.8+1.5</f>
        <v>2.2999999999999998</v>
      </c>
      <c r="K39" s="108">
        <v>0.1</v>
      </c>
      <c r="L39" s="109">
        <f t="shared" ref="L39:L47" si="14">+K39+J39</f>
        <v>2.4</v>
      </c>
      <c r="M39" s="110"/>
      <c r="N39" s="109">
        <f t="shared" ref="N39:N47" si="15">+J39+F39+B39</f>
        <v>2.2999999999999998</v>
      </c>
      <c r="O39" s="109">
        <f t="shared" ref="O39:O47" si="16">+K39+G39+C39</f>
        <v>0.1</v>
      </c>
      <c r="P39" s="109">
        <f t="shared" ref="P39:P46" si="17">+O39+N39</f>
        <v>2.4</v>
      </c>
    </row>
    <row r="40" spans="1:16" ht="15" x14ac:dyDescent="0.2">
      <c r="A40" s="123" t="s">
        <v>77</v>
      </c>
      <c r="B40" s="108"/>
      <c r="C40" s="108"/>
      <c r="D40" s="109">
        <f t="shared" si="12"/>
        <v>0</v>
      </c>
      <c r="E40" s="109"/>
      <c r="F40" s="108"/>
      <c r="G40" s="111"/>
      <c r="H40" s="109">
        <f t="shared" si="13"/>
        <v>0</v>
      </c>
      <c r="I40" s="109"/>
      <c r="J40" s="111"/>
      <c r="K40" s="108"/>
      <c r="L40" s="109">
        <f t="shared" si="14"/>
        <v>0</v>
      </c>
      <c r="M40" s="110"/>
      <c r="N40" s="109">
        <f t="shared" si="15"/>
        <v>0</v>
      </c>
      <c r="O40" s="109">
        <f t="shared" si="16"/>
        <v>0</v>
      </c>
      <c r="P40" s="109">
        <f t="shared" si="17"/>
        <v>0</v>
      </c>
    </row>
    <row r="41" spans="1:16" ht="15" x14ac:dyDescent="0.2">
      <c r="A41" s="123" t="s">
        <v>78</v>
      </c>
      <c r="B41" s="108"/>
      <c r="C41" s="108"/>
      <c r="D41" s="109">
        <f t="shared" si="12"/>
        <v>0</v>
      </c>
      <c r="E41" s="109"/>
      <c r="F41" s="108"/>
      <c r="G41" s="111"/>
      <c r="H41" s="109">
        <f t="shared" si="13"/>
        <v>0</v>
      </c>
      <c r="I41" s="109"/>
      <c r="J41" s="111"/>
      <c r="K41" s="108"/>
      <c r="L41" s="109">
        <f t="shared" si="14"/>
        <v>0</v>
      </c>
      <c r="M41" s="110"/>
      <c r="N41" s="109">
        <f t="shared" si="15"/>
        <v>0</v>
      </c>
      <c r="O41" s="109">
        <f t="shared" si="16"/>
        <v>0</v>
      </c>
      <c r="P41" s="109">
        <f t="shared" si="17"/>
        <v>0</v>
      </c>
    </row>
    <row r="42" spans="1:16" ht="15" x14ac:dyDescent="0.2">
      <c r="A42" s="123" t="s">
        <v>79</v>
      </c>
      <c r="B42" s="108"/>
      <c r="C42" s="108"/>
      <c r="D42" s="109">
        <f t="shared" si="12"/>
        <v>0</v>
      </c>
      <c r="E42" s="109"/>
      <c r="F42" s="108"/>
      <c r="G42" s="111"/>
      <c r="H42" s="109">
        <f t="shared" si="13"/>
        <v>0</v>
      </c>
      <c r="I42" s="109"/>
      <c r="J42" s="111"/>
      <c r="K42" s="108"/>
      <c r="L42" s="109">
        <f t="shared" si="14"/>
        <v>0</v>
      </c>
      <c r="M42" s="110"/>
      <c r="N42" s="109">
        <f t="shared" si="15"/>
        <v>0</v>
      </c>
      <c r="O42" s="109">
        <f t="shared" si="16"/>
        <v>0</v>
      </c>
      <c r="P42" s="109">
        <f t="shared" si="17"/>
        <v>0</v>
      </c>
    </row>
    <row r="43" spans="1:16" ht="15" x14ac:dyDescent="0.2">
      <c r="A43" s="123" t="s">
        <v>80</v>
      </c>
      <c r="B43" s="108"/>
      <c r="C43" s="108"/>
      <c r="D43" s="109">
        <f t="shared" si="12"/>
        <v>0</v>
      </c>
      <c r="E43" s="109"/>
      <c r="F43" s="108"/>
      <c r="G43" s="111"/>
      <c r="H43" s="109">
        <f t="shared" si="13"/>
        <v>0</v>
      </c>
      <c r="I43" s="109"/>
      <c r="J43" s="111"/>
      <c r="K43" s="108"/>
      <c r="L43" s="109">
        <f t="shared" si="14"/>
        <v>0</v>
      </c>
      <c r="M43" s="110"/>
      <c r="N43" s="109">
        <f t="shared" si="15"/>
        <v>0</v>
      </c>
      <c r="O43" s="109">
        <f t="shared" si="16"/>
        <v>0</v>
      </c>
      <c r="P43" s="109">
        <f t="shared" si="17"/>
        <v>0</v>
      </c>
    </row>
    <row r="44" spans="1:16" ht="15" x14ac:dyDescent="0.2">
      <c r="A44" s="123" t="s">
        <v>81</v>
      </c>
      <c r="B44" s="108"/>
      <c r="C44" s="108"/>
      <c r="D44" s="109">
        <f t="shared" si="12"/>
        <v>0</v>
      </c>
      <c r="E44" s="109"/>
      <c r="F44" s="108"/>
      <c r="G44" s="111"/>
      <c r="H44" s="109">
        <f t="shared" si="13"/>
        <v>0</v>
      </c>
      <c r="I44" s="109"/>
      <c r="J44" s="111"/>
      <c r="K44" s="108"/>
      <c r="L44" s="109">
        <f t="shared" si="14"/>
        <v>0</v>
      </c>
      <c r="M44" s="110"/>
      <c r="N44" s="109">
        <f t="shared" si="15"/>
        <v>0</v>
      </c>
      <c r="O44" s="109">
        <f t="shared" si="16"/>
        <v>0</v>
      </c>
      <c r="P44" s="109">
        <f t="shared" si="17"/>
        <v>0</v>
      </c>
    </row>
    <row r="45" spans="1:16" ht="15" x14ac:dyDescent="0.2">
      <c r="A45" s="51" t="s">
        <v>82</v>
      </c>
      <c r="B45" s="108"/>
      <c r="C45" s="108"/>
      <c r="D45" s="109">
        <f t="shared" si="12"/>
        <v>0</v>
      </c>
      <c r="E45" s="109"/>
      <c r="F45" s="108"/>
      <c r="G45" s="111"/>
      <c r="H45" s="109">
        <f t="shared" si="13"/>
        <v>0</v>
      </c>
      <c r="I45" s="109"/>
      <c r="J45" s="111"/>
      <c r="K45" s="108"/>
      <c r="L45" s="109">
        <f t="shared" si="14"/>
        <v>0</v>
      </c>
      <c r="M45" s="110"/>
      <c r="N45" s="109">
        <f t="shared" si="15"/>
        <v>0</v>
      </c>
      <c r="O45" s="109">
        <f t="shared" si="16"/>
        <v>0</v>
      </c>
      <c r="P45" s="109">
        <f t="shared" si="17"/>
        <v>0</v>
      </c>
    </row>
    <row r="46" spans="1:16" ht="15" x14ac:dyDescent="0.2">
      <c r="A46" s="51" t="s">
        <v>83</v>
      </c>
      <c r="B46" s="112"/>
      <c r="C46" s="112"/>
      <c r="D46" s="113">
        <f t="shared" si="12"/>
        <v>0</v>
      </c>
      <c r="E46" s="109"/>
      <c r="F46" s="112"/>
      <c r="G46" s="112"/>
      <c r="H46" s="113">
        <f t="shared" si="13"/>
        <v>0</v>
      </c>
      <c r="I46" s="109"/>
      <c r="J46" s="112"/>
      <c r="K46" s="112"/>
      <c r="L46" s="113">
        <f t="shared" si="14"/>
        <v>0</v>
      </c>
      <c r="M46" s="110"/>
      <c r="N46" s="113">
        <f t="shared" si="15"/>
        <v>0</v>
      </c>
      <c r="O46" s="113">
        <f t="shared" si="16"/>
        <v>0</v>
      </c>
      <c r="P46" s="113">
        <f t="shared" si="17"/>
        <v>0</v>
      </c>
    </row>
    <row r="47" spans="1:16" ht="15" x14ac:dyDescent="0.2">
      <c r="A47" s="115" t="s">
        <v>84</v>
      </c>
      <c r="B47" s="109">
        <f>SUM(B39:B46)</f>
        <v>0</v>
      </c>
      <c r="C47" s="109">
        <f>SUM(C39:C46)</f>
        <v>0</v>
      </c>
      <c r="D47" s="109">
        <f t="shared" si="12"/>
        <v>0</v>
      </c>
      <c r="E47" s="109"/>
      <c r="F47" s="109">
        <f>SUM(F39:F46)</f>
        <v>0</v>
      </c>
      <c r="G47" s="109">
        <f>SUM(G39:G46)</f>
        <v>0</v>
      </c>
      <c r="H47" s="109">
        <f t="shared" si="13"/>
        <v>0</v>
      </c>
      <c r="I47" s="109"/>
      <c r="J47" s="109">
        <f>SUM(J39:J46)</f>
        <v>2.2999999999999998</v>
      </c>
      <c r="K47" s="109">
        <f>SUM(K39:K46)</f>
        <v>0.1</v>
      </c>
      <c r="L47" s="109">
        <f t="shared" si="14"/>
        <v>2.4</v>
      </c>
      <c r="M47" s="110"/>
      <c r="N47" s="109">
        <f t="shared" si="15"/>
        <v>2.2999999999999998</v>
      </c>
      <c r="O47" s="109">
        <f t="shared" si="16"/>
        <v>0.1</v>
      </c>
      <c r="P47" s="109">
        <f>+L47+H47+D47</f>
        <v>2.4</v>
      </c>
    </row>
    <row r="48" spans="1:16" ht="15" x14ac:dyDescent="0.2">
      <c r="A48" s="51"/>
      <c r="B48" s="108"/>
      <c r="C48" s="108"/>
      <c r="D48" s="109"/>
      <c r="E48" s="109"/>
      <c r="F48" s="108"/>
      <c r="G48" s="111"/>
      <c r="H48" s="109"/>
      <c r="I48" s="109"/>
      <c r="J48" s="111"/>
      <c r="K48" s="108"/>
      <c r="L48" s="109"/>
      <c r="M48" s="110"/>
      <c r="N48" s="109"/>
      <c r="O48" s="109"/>
      <c r="P48" s="109"/>
    </row>
    <row r="49" spans="1:18" s="7" customFormat="1" ht="16.5" thickBot="1" x14ac:dyDescent="0.3">
      <c r="A49" s="41" t="s">
        <v>91</v>
      </c>
      <c r="B49" s="124">
        <f>B47+B36+B32+B25+B19</f>
        <v>350.90000000000003</v>
      </c>
      <c r="C49" s="124">
        <f>C47+C36+C32+C25+C19</f>
        <v>21.299999999999997</v>
      </c>
      <c r="D49" s="124">
        <f>D47+D36+D32+D25+D19</f>
        <v>372.2</v>
      </c>
      <c r="E49" s="109"/>
      <c r="F49" s="124">
        <f>F47+F36+F32+F25+F19</f>
        <v>19.799999999999997</v>
      </c>
      <c r="G49" s="124">
        <f>G47+G36+G32+G25+G19</f>
        <v>24.9</v>
      </c>
      <c r="H49" s="124">
        <f>H47+H36+H32+H25+H19</f>
        <v>44.699999999999996</v>
      </c>
      <c r="I49" s="109"/>
      <c r="J49" s="124">
        <f>J47+J36+J32+J25+J19</f>
        <v>12.5</v>
      </c>
      <c r="K49" s="124">
        <f>K47+K36+K32+K25+K19</f>
        <v>8.1</v>
      </c>
      <c r="L49" s="124">
        <f>L47+L36+L32+L25+L19</f>
        <v>20.6</v>
      </c>
      <c r="M49" s="110"/>
      <c r="N49" s="124">
        <f>N47+N36+N32+N25+N19</f>
        <v>383.20000000000005</v>
      </c>
      <c r="O49" s="124">
        <f>O47+O36+O32+O25+O19</f>
        <v>54.3</v>
      </c>
      <c r="P49" s="124">
        <f>P47+P36+P32+P25+P19</f>
        <v>437.5</v>
      </c>
    </row>
    <row r="50" spans="1:18" ht="15.75" thickTop="1" x14ac:dyDescent="0.2">
      <c r="A50" s="51"/>
      <c r="B50" s="108"/>
      <c r="C50" s="108"/>
      <c r="D50" s="109"/>
      <c r="E50" s="109"/>
      <c r="F50" s="108"/>
      <c r="G50" s="108"/>
      <c r="H50" s="109"/>
      <c r="I50" s="109"/>
      <c r="J50" s="111"/>
      <c r="K50" s="108"/>
      <c r="L50" s="109"/>
      <c r="M50" s="110"/>
      <c r="N50" s="109"/>
      <c r="O50" s="109"/>
      <c r="P50" s="109"/>
    </row>
    <row r="51" spans="1:18" ht="15.75" x14ac:dyDescent="0.25">
      <c r="A51" s="41" t="s">
        <v>92</v>
      </c>
      <c r="B51" s="108"/>
      <c r="C51" s="108"/>
      <c r="D51" s="109"/>
      <c r="E51" s="109"/>
      <c r="F51" s="108"/>
      <c r="G51" s="108"/>
      <c r="H51" s="109"/>
      <c r="I51" s="109"/>
      <c r="K51" s="108"/>
      <c r="L51" s="108">
        <f>7.6+5</f>
        <v>12.6</v>
      </c>
      <c r="M51" s="110"/>
      <c r="N51" s="109"/>
      <c r="O51" s="109"/>
      <c r="P51" s="110">
        <f>L51</f>
        <v>12.6</v>
      </c>
    </row>
    <row r="52" spans="1:18" ht="16.5" customHeight="1" x14ac:dyDescent="0.2">
      <c r="A52" s="1" t="s">
        <v>109</v>
      </c>
      <c r="B52" s="125"/>
      <c r="C52" s="125"/>
      <c r="D52" s="125"/>
      <c r="E52" s="1"/>
      <c r="F52" s="125"/>
      <c r="G52" s="125"/>
      <c r="H52" s="125"/>
      <c r="I52" s="47"/>
      <c r="J52" s="125"/>
      <c r="K52" s="125"/>
      <c r="L52" s="173">
        <f>2</f>
        <v>2</v>
      </c>
      <c r="M52" s="1"/>
      <c r="N52" s="125"/>
      <c r="O52" s="125"/>
      <c r="P52" s="110">
        <f>L52</f>
        <v>2</v>
      </c>
      <c r="R52" s="126"/>
    </row>
    <row r="53" spans="1:18" ht="16.5" customHeight="1" x14ac:dyDescent="0.2">
      <c r="A53" t="str">
        <f ca="1">CELL("filename")</f>
        <v>H:\USER\JMOORE\[2002 Summary for Presentation_Rev.xls]Summary_Rev</v>
      </c>
      <c r="B53" s="125"/>
      <c r="C53" s="125"/>
      <c r="D53" s="125"/>
      <c r="E53" s="1"/>
      <c r="F53" s="125"/>
      <c r="G53" s="125"/>
      <c r="H53" s="125"/>
      <c r="I53" s="47"/>
      <c r="J53" s="125"/>
      <c r="K53" s="125"/>
      <c r="L53" s="125"/>
      <c r="M53" s="1"/>
      <c r="N53" s="125"/>
      <c r="O53" s="125"/>
      <c r="P53" s="125"/>
      <c r="R53" s="126"/>
    </row>
    <row r="54" spans="1:18" ht="16.5" customHeight="1" x14ac:dyDescent="0.2">
      <c r="A54" s="1"/>
      <c r="B54" s="125"/>
      <c r="C54" s="125"/>
      <c r="D54" s="125"/>
      <c r="E54" s="1"/>
      <c r="F54" s="125"/>
      <c r="G54" s="125"/>
      <c r="H54" s="125"/>
      <c r="I54" s="47"/>
      <c r="J54" s="125"/>
      <c r="K54" s="125"/>
      <c r="L54" s="125"/>
      <c r="M54" s="1"/>
      <c r="N54" s="125"/>
      <c r="O54" s="125"/>
      <c r="P54" s="125"/>
      <c r="R54" s="126"/>
    </row>
    <row r="55" spans="1:18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R55" s="127"/>
    </row>
    <row r="56" spans="1:18" x14ac:dyDescent="0.2">
      <c r="R56" s="127"/>
    </row>
    <row r="57" spans="1:18" x14ac:dyDescent="0.2">
      <c r="R57" s="103"/>
    </row>
    <row r="58" spans="1:18" x14ac:dyDescent="0.2">
      <c r="R58" s="128"/>
    </row>
    <row r="60" spans="1:18" x14ac:dyDescent="0.2">
      <c r="G60" t="s">
        <v>93</v>
      </c>
      <c r="H60" s="126" t="e">
        <f>+#REF!</f>
        <v>#REF!</v>
      </c>
      <c r="P60" t="s">
        <v>93</v>
      </c>
      <c r="Q60" s="126" t="e">
        <f>+#REF!</f>
        <v>#REF!</v>
      </c>
    </row>
    <row r="61" spans="1:18" x14ac:dyDescent="0.2">
      <c r="G61" t="s">
        <v>94</v>
      </c>
      <c r="H61" s="126" t="e">
        <f>+#REF!</f>
        <v>#REF!</v>
      </c>
      <c r="P61" t="s">
        <v>94</v>
      </c>
      <c r="Q61" s="126" t="e">
        <f>+#REF!</f>
        <v>#REF!</v>
      </c>
    </row>
    <row r="62" spans="1:18" x14ac:dyDescent="0.2">
      <c r="G62" t="s">
        <v>95</v>
      </c>
      <c r="H62" s="126" t="e">
        <f>+#REF!-SUM(#REF!)</f>
        <v>#REF!</v>
      </c>
      <c r="P62" t="s">
        <v>95</v>
      </c>
      <c r="Q62" s="126" t="e">
        <f>+#REF!-SUM(#REF!)</f>
        <v>#REF!</v>
      </c>
    </row>
    <row r="63" spans="1:18" x14ac:dyDescent="0.2">
      <c r="G63" t="s">
        <v>96</v>
      </c>
      <c r="H63" s="129" t="e">
        <f>SUM(#REF!)</f>
        <v>#REF!</v>
      </c>
      <c r="P63" t="s">
        <v>96</v>
      </c>
      <c r="Q63" s="129" t="e">
        <f>SUM(#REF!)</f>
        <v>#REF!</v>
      </c>
    </row>
    <row r="64" spans="1:18" x14ac:dyDescent="0.2">
      <c r="H64" s="52" t="e">
        <f>SUM(H60:H63)</f>
        <v>#REF!</v>
      </c>
      <c r="Q64" s="52" t="e">
        <f>SUM(Q60:Q63)</f>
        <v>#REF!</v>
      </c>
    </row>
  </sheetData>
  <phoneticPr fontId="0" type="noConversion"/>
  <pageMargins left="0.54" right="0.33" top="0.34" bottom="0.36" header="0.18" footer="0.21"/>
  <pageSetup scale="63" orientation="landscape" r:id="rId1"/>
  <headerFooter alignWithMargins="0">
    <oddFooter>&amp;L&amp;D
&amp;T&amp;CPage &amp;P of &amp;N&amp;R&amp;F
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2"/>
  <sheetViews>
    <sheetView zoomScale="75" zoomScaleNormal="75" workbookViewId="0">
      <pane xSplit="2" ySplit="12" topLeftCell="C13" activePane="bottomRight" state="frozen"/>
      <selection activeCell="H27" sqref="H27"/>
      <selection pane="topRight" activeCell="H27" sqref="H27"/>
      <selection pane="bottomLeft" activeCell="H27" sqref="H27"/>
      <selection pane="bottomRight" activeCell="E14" sqref="E14"/>
    </sheetView>
  </sheetViews>
  <sheetFormatPr defaultRowHeight="12.75" x14ac:dyDescent="0.2"/>
  <cols>
    <col min="1" max="1" width="10.7109375" style="1" customWidth="1"/>
    <col min="2" max="2" width="37.28515625" style="1" customWidth="1"/>
    <col min="3" max="3" width="23" style="1" customWidth="1"/>
    <col min="4" max="5" width="11.7109375" style="1" customWidth="1"/>
    <col min="6" max="6" width="11.7109375" style="1" hidden="1" customWidth="1"/>
    <col min="7" max="7" width="11.7109375" style="1" customWidth="1"/>
    <col min="8" max="8" width="12.140625" style="1" bestFit="1" customWidth="1"/>
    <col min="9" max="9" width="5" style="1" customWidth="1"/>
    <col min="10" max="10" width="3.5703125" style="1" customWidth="1"/>
    <col min="11" max="11" width="12.28515625" style="1" customWidth="1"/>
    <col min="12" max="12" width="13.140625" style="1" customWidth="1"/>
    <col min="13" max="13" width="12" style="1" customWidth="1"/>
    <col min="14" max="14" width="12.7109375" style="1" customWidth="1"/>
    <col min="15" max="15" width="11.28515625" style="1" customWidth="1"/>
    <col min="16" max="16" width="5.28515625" style="1" customWidth="1"/>
    <col min="17" max="17" width="7.85546875" style="1" customWidth="1"/>
    <col min="18" max="16384" width="9.140625" style="1"/>
  </cols>
  <sheetData>
    <row r="1" spans="1:18" ht="18" x14ac:dyDescent="0.25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ht="18" x14ac:dyDescent="0.25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ht="18" x14ac:dyDescent="0.25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ht="18" x14ac:dyDescent="0.25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ht="18" x14ac:dyDescent="0.25">
      <c r="A5" s="42" t="s">
        <v>23</v>
      </c>
      <c r="B5" s="4"/>
      <c r="C5" s="4"/>
      <c r="D5" s="4"/>
      <c r="E5" s="4"/>
      <c r="F5" s="4"/>
      <c r="G5" s="4"/>
      <c r="H5" s="4"/>
      <c r="I5" s="4"/>
    </row>
    <row r="6" spans="1:18" ht="18" x14ac:dyDescent="0.25">
      <c r="A6" s="42"/>
      <c r="B6" s="4"/>
      <c r="C6" s="4"/>
      <c r="D6" s="4"/>
      <c r="E6" s="4"/>
      <c r="F6" s="4"/>
      <c r="G6" s="4"/>
      <c r="H6" s="4"/>
      <c r="I6" s="4"/>
    </row>
    <row r="7" spans="1:18" ht="13.5" thickBot="1" x14ac:dyDescent="0.25">
      <c r="B7" s="4"/>
      <c r="C7" s="4"/>
      <c r="D7" s="4"/>
      <c r="E7" s="4"/>
      <c r="F7" s="4"/>
      <c r="G7" s="4"/>
      <c r="H7" s="4"/>
      <c r="I7" s="4"/>
    </row>
    <row r="8" spans="1:18" x14ac:dyDescent="0.2">
      <c r="B8" s="4"/>
      <c r="C8" s="4"/>
      <c r="D8" s="4"/>
      <c r="E8" s="4"/>
      <c r="F8" s="4"/>
      <c r="G8" s="4"/>
      <c r="H8" s="4"/>
      <c r="I8" s="4"/>
      <c r="J8" s="130"/>
      <c r="K8" s="131"/>
      <c r="L8" s="131"/>
      <c r="M8" s="131"/>
      <c r="N8" s="131"/>
      <c r="O8" s="131"/>
      <c r="P8" s="70"/>
    </row>
    <row r="9" spans="1:18" ht="18" x14ac:dyDescent="0.25">
      <c r="A9" s="4"/>
      <c r="B9" s="13"/>
      <c r="C9" s="4"/>
      <c r="D9" s="4"/>
      <c r="E9" s="4"/>
      <c r="F9" s="4"/>
      <c r="G9" s="4"/>
      <c r="H9" s="4"/>
      <c r="I9" s="4"/>
      <c r="J9" s="132"/>
      <c r="K9" s="225" t="s">
        <v>24</v>
      </c>
      <c r="L9" s="225"/>
      <c r="M9" s="225"/>
      <c r="N9" s="225"/>
      <c r="O9" s="225"/>
      <c r="P9" s="72"/>
    </row>
    <row r="10" spans="1:18" ht="15.75" x14ac:dyDescent="0.25">
      <c r="D10" s="97"/>
      <c r="E10" s="97"/>
      <c r="F10" s="97"/>
      <c r="G10" s="97"/>
      <c r="H10" s="98"/>
      <c r="I10" s="36"/>
      <c r="J10" s="132"/>
      <c r="K10" s="133"/>
      <c r="L10" s="133"/>
      <c r="M10" s="133"/>
      <c r="N10" s="133"/>
      <c r="O10" s="133"/>
      <c r="P10" s="72"/>
    </row>
    <row r="11" spans="1:18" ht="18" x14ac:dyDescent="0.25">
      <c r="B11" s="50"/>
      <c r="C11" s="50"/>
      <c r="D11" s="85" t="s">
        <v>21</v>
      </c>
      <c r="E11" s="85" t="s">
        <v>0</v>
      </c>
      <c r="F11" s="85" t="s">
        <v>22</v>
      </c>
      <c r="G11" s="85" t="s">
        <v>105</v>
      </c>
      <c r="H11" s="86" t="s">
        <v>28</v>
      </c>
      <c r="I11" s="91"/>
      <c r="J11" s="134"/>
      <c r="K11" s="135"/>
      <c r="L11" s="136" t="s">
        <v>51</v>
      </c>
      <c r="M11" s="136" t="s">
        <v>48</v>
      </c>
      <c r="N11" s="136" t="s">
        <v>49</v>
      </c>
      <c r="O11" s="137" t="s">
        <v>52</v>
      </c>
      <c r="P11" s="72"/>
    </row>
    <row r="12" spans="1:18" ht="18" x14ac:dyDescent="0.25">
      <c r="B12" s="92" t="s">
        <v>37</v>
      </c>
      <c r="C12" s="50"/>
      <c r="D12" s="87">
        <v>2000</v>
      </c>
      <c r="E12" s="87">
        <v>2001</v>
      </c>
      <c r="F12" s="87">
        <v>2001</v>
      </c>
      <c r="G12" s="87">
        <v>2001</v>
      </c>
      <c r="H12" s="87">
        <v>2002</v>
      </c>
      <c r="I12" s="93"/>
      <c r="J12" s="138"/>
      <c r="K12" s="139" t="s">
        <v>47</v>
      </c>
      <c r="L12" s="139" t="s">
        <v>47</v>
      </c>
      <c r="M12" s="139" t="s">
        <v>44</v>
      </c>
      <c r="N12" s="139" t="s">
        <v>44</v>
      </c>
      <c r="O12" s="140">
        <v>2002</v>
      </c>
      <c r="P12" s="72"/>
      <c r="R12" s="99"/>
    </row>
    <row r="13" spans="1:18" ht="13.5" customHeight="1" x14ac:dyDescent="0.25">
      <c r="B13" s="95"/>
      <c r="C13" s="50"/>
      <c r="D13" s="94"/>
      <c r="E13" s="94"/>
      <c r="F13" s="94"/>
      <c r="G13" s="94"/>
      <c r="H13" s="94"/>
      <c r="I13" s="94"/>
      <c r="J13" s="138"/>
      <c r="K13" s="143"/>
      <c r="L13" s="143"/>
      <c r="M13" s="143"/>
      <c r="N13" s="143"/>
      <c r="O13" s="142"/>
      <c r="P13" s="72"/>
      <c r="R13" s="100"/>
    </row>
    <row r="14" spans="1:18" ht="18" x14ac:dyDescent="0.25">
      <c r="B14" s="95" t="s">
        <v>97</v>
      </c>
      <c r="C14" s="50"/>
      <c r="D14" s="96" t="e">
        <f>+#REF!</f>
        <v>#REF!</v>
      </c>
      <c r="E14" s="96" t="e">
        <f>+#REF!+#REF!</f>
        <v>#REF!</v>
      </c>
      <c r="F14" s="96" t="e">
        <f>+#REF!+#REF!</f>
        <v>#REF!</v>
      </c>
      <c r="G14" s="96" t="e">
        <f>#REF!</f>
        <v>#REF!</v>
      </c>
      <c r="H14" s="96" t="e">
        <f>+#REF!</f>
        <v>#REF!</v>
      </c>
      <c r="I14" s="96"/>
      <c r="J14" s="134"/>
      <c r="K14" s="141" t="e">
        <f>+#REF!</f>
        <v>#REF!</v>
      </c>
      <c r="L14" s="141" t="e">
        <f>+#REF!</f>
        <v>#REF!</v>
      </c>
      <c r="M14" s="141" t="e">
        <f>+#REF!</f>
        <v>#REF!</v>
      </c>
      <c r="N14" s="141" t="e">
        <f>+#REF!</f>
        <v>#REF!</v>
      </c>
      <c r="O14" s="141" t="e">
        <f>+#REF!</f>
        <v>#REF!</v>
      </c>
      <c r="P14" s="72"/>
      <c r="R14" s="100"/>
    </row>
    <row r="15" spans="1:18" x14ac:dyDescent="0.2">
      <c r="D15" s="160"/>
      <c r="E15" s="160"/>
      <c r="F15" s="160"/>
      <c r="G15" s="160"/>
      <c r="H15" s="160"/>
      <c r="I15" s="160"/>
      <c r="J15" s="71"/>
      <c r="K15" s="161"/>
      <c r="L15" s="161"/>
      <c r="M15" s="161"/>
      <c r="N15" s="161"/>
      <c r="O15" s="161"/>
      <c r="P15" s="72"/>
    </row>
    <row r="16" spans="1:18" ht="24.75" customHeight="1" x14ac:dyDescent="0.25">
      <c r="B16" s="95" t="s">
        <v>18</v>
      </c>
      <c r="C16" s="3"/>
      <c r="D16" s="145" t="e">
        <f>+#REF!</f>
        <v>#REF!</v>
      </c>
      <c r="E16" s="145" t="e">
        <f>+#REF!</f>
        <v>#REF!</v>
      </c>
      <c r="F16" s="145" t="e">
        <f>+#REF!</f>
        <v>#REF!</v>
      </c>
      <c r="G16" s="145">
        <v>-36.700000000000003</v>
      </c>
      <c r="H16" s="145" t="e">
        <f>+#REF!</f>
        <v>#REF!</v>
      </c>
      <c r="I16" s="2"/>
      <c r="J16" s="71"/>
      <c r="K16" s="162" t="e">
        <f>+#REF!</f>
        <v>#REF!</v>
      </c>
      <c r="L16" s="162" t="e">
        <f>+#REF!</f>
        <v>#REF!</v>
      </c>
      <c r="M16" s="162" t="e">
        <f>+#REF!</f>
        <v>#REF!</v>
      </c>
      <c r="N16" s="162" t="e">
        <f>+#REF!</f>
        <v>#REF!</v>
      </c>
      <c r="O16" s="162" t="e">
        <f>+#REF!</f>
        <v>#REF!</v>
      </c>
      <c r="P16" s="157"/>
    </row>
    <row r="17" spans="1:16" ht="12" customHeight="1" x14ac:dyDescent="0.25">
      <c r="B17" s="3"/>
      <c r="C17" s="3"/>
      <c r="D17" s="145"/>
      <c r="E17" s="145"/>
      <c r="F17" s="145"/>
      <c r="G17" s="145"/>
      <c r="H17" s="145"/>
      <c r="I17" s="2"/>
      <c r="J17" s="71"/>
      <c r="K17" s="141"/>
      <c r="L17" s="141"/>
      <c r="M17" s="141"/>
      <c r="N17" s="141"/>
      <c r="O17" s="141"/>
      <c r="P17" s="157"/>
    </row>
    <row r="18" spans="1:16" ht="24.75" customHeight="1" x14ac:dyDescent="0.25">
      <c r="B18" s="95" t="s">
        <v>98</v>
      </c>
      <c r="D18" s="145" t="e">
        <f>+#REF!+#REF!+#REF!</f>
        <v>#REF!</v>
      </c>
      <c r="E18" s="145" t="e">
        <f>+#REF!+#REF!</f>
        <v>#REF!</v>
      </c>
      <c r="F18" s="145" t="e">
        <f>+#REF!+#REF!</f>
        <v>#REF!</v>
      </c>
      <c r="G18" s="145">
        <v>2.9</v>
      </c>
      <c r="H18" s="145" t="e">
        <f>+#REF!+#REF!+#REF!</f>
        <v>#REF!</v>
      </c>
      <c r="I18" s="2"/>
      <c r="J18" s="71"/>
      <c r="K18" s="141" t="e">
        <f>+#REF!</f>
        <v>#REF!</v>
      </c>
      <c r="L18" s="141" t="e">
        <f>+#REF!</f>
        <v>#REF!</v>
      </c>
      <c r="M18" s="141" t="e">
        <f>+#REF!</f>
        <v>#REF!</v>
      </c>
      <c r="N18" s="141" t="e">
        <f>+#REF!</f>
        <v>#REF!</v>
      </c>
      <c r="O18" s="141" t="e">
        <f>+#REF!</f>
        <v>#REF!</v>
      </c>
      <c r="P18" s="157"/>
    </row>
    <row r="19" spans="1:16" ht="18" x14ac:dyDescent="0.25">
      <c r="D19" s="147"/>
      <c r="E19" s="147"/>
      <c r="F19" s="147"/>
      <c r="G19" s="147"/>
      <c r="H19" s="147"/>
      <c r="I19" s="48"/>
      <c r="J19" s="71"/>
      <c r="K19" s="163"/>
      <c r="L19" s="163"/>
      <c r="M19" s="163"/>
      <c r="N19" s="163"/>
      <c r="O19" s="164"/>
      <c r="P19" s="157"/>
    </row>
    <row r="20" spans="1:16" ht="18" x14ac:dyDescent="0.25">
      <c r="B20" s="37" t="s">
        <v>110</v>
      </c>
      <c r="C20" s="38"/>
      <c r="D20" s="146" t="e">
        <f>+D14+D16+D18</f>
        <v>#REF!</v>
      </c>
      <c r="E20" s="146" t="e">
        <f>+E14+E16+E18</f>
        <v>#REF!</v>
      </c>
      <c r="F20" s="146" t="e">
        <f>+F14+F16+F18</f>
        <v>#REF!</v>
      </c>
      <c r="G20" s="146" t="e">
        <f>+G14+G16+G18</f>
        <v>#REF!</v>
      </c>
      <c r="H20" s="146" t="e">
        <f>+H14+H16+H18</f>
        <v>#REF!</v>
      </c>
      <c r="I20" s="39"/>
      <c r="J20" s="79"/>
      <c r="K20" s="155" t="e">
        <f>+K14+K16+K18</f>
        <v>#REF!</v>
      </c>
      <c r="L20" s="155" t="e">
        <f>+L14+L16+L18</f>
        <v>#REF!</v>
      </c>
      <c r="M20" s="155" t="e">
        <f>+M14+M16+M18</f>
        <v>#REF!</v>
      </c>
      <c r="N20" s="155" t="e">
        <f>+N14+N16+N18</f>
        <v>#REF!</v>
      </c>
      <c r="O20" s="156" t="e">
        <f>SUM(K20:N20)</f>
        <v>#REF!</v>
      </c>
      <c r="P20" s="157"/>
    </row>
    <row r="21" spans="1:16" ht="18" x14ac:dyDescent="0.25">
      <c r="B21" s="149"/>
      <c r="C21" s="149"/>
      <c r="D21" s="96"/>
      <c r="E21" s="96"/>
      <c r="F21" s="96"/>
      <c r="G21" s="96"/>
      <c r="H21" s="96"/>
      <c r="I21" s="150"/>
      <c r="J21" s="71"/>
      <c r="K21" s="158"/>
      <c r="L21" s="158"/>
      <c r="M21" s="158"/>
      <c r="N21" s="158"/>
      <c r="O21" s="158"/>
      <c r="P21" s="157"/>
    </row>
    <row r="22" spans="1:16" ht="18" x14ac:dyDescent="0.25">
      <c r="B22" s="149"/>
      <c r="C22" s="149"/>
      <c r="D22" s="150"/>
      <c r="E22" s="150"/>
      <c r="F22" s="150"/>
      <c r="G22" s="150"/>
      <c r="H22" s="150"/>
      <c r="I22" s="150"/>
      <c r="J22" s="151"/>
      <c r="K22" s="159"/>
      <c r="L22" s="159"/>
      <c r="M22" s="159"/>
      <c r="N22" s="159"/>
      <c r="O22" s="159"/>
      <c r="P22" s="157"/>
    </row>
    <row r="23" spans="1:16" ht="18" x14ac:dyDescent="0.25">
      <c r="C23" s="149"/>
      <c r="D23" s="150"/>
      <c r="E23" s="150"/>
      <c r="F23" s="150"/>
      <c r="G23" s="150"/>
      <c r="H23" s="150"/>
      <c r="I23" s="150"/>
      <c r="J23" s="151"/>
      <c r="K23" s="159"/>
      <c r="L23" s="159"/>
      <c r="M23" s="159"/>
      <c r="N23" s="159"/>
      <c r="O23" s="159"/>
      <c r="P23" s="157"/>
    </row>
    <row r="24" spans="1:16" ht="18" x14ac:dyDescent="0.25">
      <c r="B24" s="152" t="s">
        <v>99</v>
      </c>
      <c r="E24" s="150"/>
      <c r="F24" s="150"/>
      <c r="G24" s="150"/>
      <c r="H24" s="150"/>
      <c r="I24" s="150"/>
      <c r="J24" s="151"/>
      <c r="K24" s="159"/>
      <c r="L24" s="159"/>
      <c r="M24" s="159"/>
      <c r="N24" s="159"/>
      <c r="O24" s="159"/>
      <c r="P24" s="157"/>
    </row>
    <row r="25" spans="1:16" ht="18" x14ac:dyDescent="0.25">
      <c r="A25" s="99" t="s">
        <v>106</v>
      </c>
      <c r="B25" s="149" t="s">
        <v>100</v>
      </c>
      <c r="C25" s="149"/>
      <c r="D25" s="150">
        <v>-14.7</v>
      </c>
      <c r="E25" s="150"/>
      <c r="F25" s="150"/>
      <c r="G25" s="150"/>
      <c r="H25" s="150"/>
      <c r="I25" s="150"/>
      <c r="J25" s="151"/>
      <c r="K25" s="159"/>
      <c r="L25" s="159"/>
      <c r="M25" s="159"/>
      <c r="N25" s="159"/>
      <c r="O25" s="159"/>
      <c r="P25" s="157"/>
    </row>
    <row r="26" spans="1:16" ht="18" x14ac:dyDescent="0.25">
      <c r="A26" s="99" t="s">
        <v>106</v>
      </c>
      <c r="B26" s="149" t="s">
        <v>101</v>
      </c>
      <c r="C26" s="149"/>
      <c r="D26" s="150">
        <v>-1.5</v>
      </c>
      <c r="E26" s="150"/>
      <c r="F26" s="150"/>
      <c r="G26" s="150"/>
      <c r="H26" s="150"/>
      <c r="I26" s="150"/>
      <c r="J26" s="151"/>
      <c r="K26" s="159"/>
      <c r="L26" s="159"/>
      <c r="M26" s="159"/>
      <c r="N26" s="159"/>
      <c r="O26" s="159"/>
      <c r="P26" s="157"/>
    </row>
    <row r="27" spans="1:16" ht="18" x14ac:dyDescent="0.25">
      <c r="A27" s="99" t="s">
        <v>106</v>
      </c>
      <c r="B27" s="149" t="s">
        <v>34</v>
      </c>
      <c r="C27" s="149"/>
      <c r="D27" s="150"/>
      <c r="E27" s="150">
        <v>-3.9</v>
      </c>
      <c r="F27" s="150">
        <v>-3.9</v>
      </c>
      <c r="G27" s="150">
        <v>-3.9</v>
      </c>
      <c r="H27" s="150"/>
      <c r="I27" s="150"/>
      <c r="J27" s="151"/>
      <c r="K27" s="159"/>
      <c r="L27" s="159"/>
      <c r="M27" s="159"/>
      <c r="N27" s="159"/>
      <c r="O27" s="159"/>
      <c r="P27" s="157"/>
    </row>
    <row r="28" spans="1:16" ht="18" x14ac:dyDescent="0.25">
      <c r="A28" s="99" t="s">
        <v>106</v>
      </c>
      <c r="B28" s="149" t="s">
        <v>108</v>
      </c>
      <c r="C28" s="149"/>
      <c r="D28" s="150"/>
      <c r="E28" s="150"/>
      <c r="F28" s="150"/>
      <c r="G28" s="150"/>
      <c r="H28" s="150"/>
      <c r="I28" s="150"/>
      <c r="J28" s="151"/>
      <c r="K28" s="159"/>
      <c r="L28" s="159"/>
      <c r="M28" s="159"/>
      <c r="N28" s="159">
        <v>-8.9</v>
      </c>
      <c r="O28" s="159">
        <f>SUM(K28:N28)</f>
        <v>-8.9</v>
      </c>
      <c r="P28" s="157"/>
    </row>
    <row r="29" spans="1:16" ht="18" x14ac:dyDescent="0.25">
      <c r="A29" s="99" t="s">
        <v>107</v>
      </c>
      <c r="B29" s="149" t="s">
        <v>102</v>
      </c>
      <c r="C29" s="149"/>
      <c r="D29" s="150">
        <v>-43.4</v>
      </c>
      <c r="E29" s="150"/>
      <c r="F29" s="150"/>
      <c r="G29" s="150"/>
      <c r="H29" s="150"/>
      <c r="I29" s="150"/>
      <c r="J29" s="151"/>
      <c r="K29" s="159"/>
      <c r="L29" s="159"/>
      <c r="M29" s="159"/>
      <c r="N29" s="159"/>
      <c r="O29" s="159"/>
      <c r="P29" s="157"/>
    </row>
    <row r="30" spans="1:16" ht="18" x14ac:dyDescent="0.25">
      <c r="A30" s="99" t="s">
        <v>107</v>
      </c>
      <c r="B30" s="149" t="s">
        <v>33</v>
      </c>
      <c r="C30" s="149"/>
      <c r="D30" s="150"/>
      <c r="E30" s="150">
        <v>-9.9</v>
      </c>
      <c r="F30" s="150">
        <v>-7.6</v>
      </c>
      <c r="G30" s="150">
        <v>-7.6</v>
      </c>
      <c r="H30" s="150"/>
      <c r="I30" s="150"/>
      <c r="J30" s="151"/>
      <c r="K30" s="159"/>
      <c r="L30" s="159">
        <v>-7.6</v>
      </c>
      <c r="O30" s="159">
        <f>SUM(K30:N30)</f>
        <v>-7.6</v>
      </c>
      <c r="P30" s="157"/>
    </row>
    <row r="31" spans="1:16" ht="18" x14ac:dyDescent="0.25">
      <c r="A31" s="99" t="s">
        <v>107</v>
      </c>
      <c r="B31" s="149" t="s">
        <v>104</v>
      </c>
      <c r="C31" s="149"/>
      <c r="D31" s="150"/>
      <c r="E31" s="150"/>
      <c r="F31" s="150"/>
      <c r="G31" s="150"/>
      <c r="H31" s="150"/>
      <c r="I31" s="150"/>
      <c r="J31" s="151"/>
      <c r="K31" s="154"/>
      <c r="L31" s="154"/>
      <c r="M31" s="159">
        <v>-5</v>
      </c>
      <c r="N31" s="159">
        <v>-2</v>
      </c>
      <c r="O31" s="159">
        <f>SUM(K31:N31)</f>
        <v>-7</v>
      </c>
      <c r="P31" s="153"/>
    </row>
    <row r="32" spans="1:16" ht="18" x14ac:dyDescent="0.25">
      <c r="B32" s="149"/>
      <c r="C32" s="149"/>
      <c r="D32" s="169"/>
      <c r="E32" s="169"/>
      <c r="F32" s="169"/>
      <c r="G32" s="169"/>
      <c r="H32" s="169"/>
      <c r="I32" s="150"/>
      <c r="J32" s="151"/>
      <c r="K32" s="170"/>
      <c r="L32" s="170"/>
      <c r="M32" s="170"/>
      <c r="N32" s="170"/>
      <c r="O32" s="170"/>
      <c r="P32" s="153"/>
    </row>
    <row r="33" spans="1:17" ht="18" x14ac:dyDescent="0.25">
      <c r="B33" s="149" t="s">
        <v>103</v>
      </c>
      <c r="C33" s="149"/>
      <c r="D33" s="150" t="e">
        <f>SUM(D20:D32)</f>
        <v>#REF!</v>
      </c>
      <c r="E33" s="150" t="e">
        <f>SUM(E20:E32)</f>
        <v>#REF!</v>
      </c>
      <c r="F33" s="150" t="e">
        <f>SUM(F20:F32)</f>
        <v>#REF!</v>
      </c>
      <c r="G33" s="150" t="e">
        <f>SUM(G20:G32)</f>
        <v>#REF!</v>
      </c>
      <c r="H33" s="150" t="e">
        <f>SUM(H20:H32)</f>
        <v>#REF!</v>
      </c>
      <c r="I33" s="150"/>
      <c r="J33" s="151"/>
      <c r="K33" s="154" t="e">
        <f>SUM(K20:K32)</f>
        <v>#REF!</v>
      </c>
      <c r="L33" s="154" t="e">
        <f>SUM(L20:L32)</f>
        <v>#REF!</v>
      </c>
      <c r="M33" s="154" t="e">
        <f>SUM(M20:M32)</f>
        <v>#REF!</v>
      </c>
      <c r="N33" s="154" t="e">
        <f>SUM(N20:N32)</f>
        <v>#REF!</v>
      </c>
      <c r="O33" s="154" t="e">
        <f>SUM(O20:O32)</f>
        <v>#REF!</v>
      </c>
      <c r="P33" s="153"/>
    </row>
    <row r="34" spans="1:17" ht="18" x14ac:dyDescent="0.25">
      <c r="B34" s="149"/>
      <c r="C34" s="149"/>
      <c r="D34" s="150"/>
      <c r="E34" s="150"/>
      <c r="F34" s="150"/>
      <c r="G34" s="150"/>
      <c r="H34" s="150"/>
      <c r="I34" s="150"/>
      <c r="J34" s="151"/>
      <c r="K34" s="150"/>
      <c r="L34" s="150"/>
      <c r="M34" s="150"/>
      <c r="N34" s="150"/>
      <c r="O34" s="150"/>
      <c r="P34" s="148"/>
    </row>
    <row r="35" spans="1:17" ht="18" x14ac:dyDescent="0.25">
      <c r="D35" s="147"/>
      <c r="E35" s="147"/>
      <c r="F35" s="171"/>
      <c r="G35" s="171"/>
      <c r="H35" s="172"/>
      <c r="I35" s="48"/>
      <c r="J35" s="71"/>
      <c r="K35" s="47"/>
      <c r="L35" s="47"/>
      <c r="M35" s="47"/>
      <c r="N35" s="47"/>
      <c r="O35" s="47"/>
      <c r="P35" s="72"/>
    </row>
    <row r="36" spans="1:17" ht="13.5" thickBot="1" x14ac:dyDescent="0.25">
      <c r="B36" s="165" t="s">
        <v>39</v>
      </c>
      <c r="D36" s="48"/>
      <c r="E36" s="48"/>
      <c r="F36" s="48"/>
      <c r="G36" s="48"/>
      <c r="H36" s="48"/>
      <c r="I36" s="48"/>
      <c r="J36" s="166"/>
      <c r="K36" s="167"/>
      <c r="L36" s="167"/>
      <c r="M36" s="167"/>
      <c r="N36" s="167"/>
      <c r="O36" s="167"/>
      <c r="P36" s="168"/>
      <c r="Q36" s="1" t="s">
        <v>50</v>
      </c>
    </row>
    <row r="37" spans="1:17" x14ac:dyDescent="0.2">
      <c r="D37" s="48"/>
      <c r="E37" s="48"/>
      <c r="F37" s="48"/>
      <c r="G37" s="48"/>
      <c r="H37" s="48"/>
      <c r="I37" s="48"/>
    </row>
    <row r="38" spans="1:17" x14ac:dyDescent="0.2">
      <c r="A38" s="99" t="str">
        <f ca="1">CELL("filename")</f>
        <v>H:\USER\JMOORE\[2002 Summary for Presentation_Rev.xls]Summary_Rev</v>
      </c>
      <c r="D38" s="48"/>
      <c r="E38" s="48"/>
      <c r="F38" s="48"/>
      <c r="G38" s="48"/>
      <c r="H38" s="48"/>
      <c r="I38" s="48"/>
    </row>
    <row r="39" spans="1:17" x14ac:dyDescent="0.2">
      <c r="D39" s="48"/>
      <c r="E39" s="48"/>
      <c r="F39" s="48"/>
      <c r="G39" s="48"/>
      <c r="H39" s="48"/>
      <c r="I39" s="48"/>
    </row>
    <row r="40" spans="1:17" x14ac:dyDescent="0.2">
      <c r="D40" s="48"/>
      <c r="E40" s="48"/>
      <c r="F40" s="48"/>
      <c r="G40" s="48"/>
      <c r="H40" s="48"/>
      <c r="I40" s="48"/>
    </row>
    <row r="41" spans="1:17" x14ac:dyDescent="0.2">
      <c r="D41" s="48"/>
      <c r="E41" s="48"/>
      <c r="F41" s="48"/>
      <c r="G41" s="48"/>
      <c r="H41" s="48"/>
      <c r="I41" s="48"/>
    </row>
    <row r="42" spans="1:17" x14ac:dyDescent="0.2">
      <c r="D42" s="48"/>
      <c r="E42" s="48"/>
      <c r="F42" s="48"/>
      <c r="G42" s="48"/>
      <c r="H42" s="48"/>
      <c r="I42" s="48"/>
    </row>
    <row r="43" spans="1:17" x14ac:dyDescent="0.2">
      <c r="D43" s="48"/>
      <c r="E43" s="48"/>
      <c r="F43" s="48"/>
      <c r="G43" s="48"/>
      <c r="H43" s="48"/>
      <c r="I43" s="48"/>
    </row>
    <row r="44" spans="1:17" x14ac:dyDescent="0.2">
      <c r="D44" s="48"/>
      <c r="E44" s="48"/>
      <c r="F44" s="48"/>
      <c r="G44" s="48"/>
      <c r="H44" s="48"/>
      <c r="I44" s="48"/>
    </row>
    <row r="45" spans="1:17" x14ac:dyDescent="0.2">
      <c r="D45" s="48"/>
      <c r="E45" s="48"/>
      <c r="F45" s="48"/>
      <c r="G45" s="48"/>
      <c r="H45" s="48"/>
      <c r="I45" s="48"/>
    </row>
    <row r="46" spans="1:17" x14ac:dyDescent="0.2">
      <c r="D46" s="48"/>
      <c r="E46" s="48"/>
      <c r="F46" s="48"/>
      <c r="G46" s="48"/>
      <c r="H46" s="48"/>
      <c r="I46" s="48"/>
    </row>
    <row r="47" spans="1:17" x14ac:dyDescent="0.2">
      <c r="D47" s="48"/>
      <c r="E47" s="48"/>
      <c r="F47" s="48"/>
      <c r="G47" s="48"/>
      <c r="H47" s="48"/>
      <c r="I47" s="48"/>
    </row>
    <row r="48" spans="1:17" x14ac:dyDescent="0.2">
      <c r="D48" s="48"/>
      <c r="E48" s="48"/>
      <c r="F48" s="48"/>
      <c r="G48" s="48"/>
      <c r="H48" s="48"/>
      <c r="I48" s="48"/>
    </row>
    <row r="49" spans="4:9" x14ac:dyDescent="0.2">
      <c r="D49" s="48"/>
      <c r="E49" s="48"/>
      <c r="F49" s="48"/>
      <c r="G49" s="48"/>
      <c r="H49" s="48"/>
      <c r="I49" s="48"/>
    </row>
    <row r="50" spans="4:9" x14ac:dyDescent="0.2">
      <c r="D50" s="48"/>
      <c r="E50" s="48"/>
      <c r="F50" s="48"/>
      <c r="G50" s="48"/>
      <c r="H50" s="48"/>
      <c r="I50" s="48"/>
    </row>
    <row r="51" spans="4:9" x14ac:dyDescent="0.2">
      <c r="D51" s="48"/>
      <c r="E51" s="48"/>
      <c r="F51" s="48"/>
      <c r="G51" s="48"/>
      <c r="H51" s="48"/>
      <c r="I51" s="48"/>
    </row>
    <row r="52" spans="4:9" x14ac:dyDescent="0.2">
      <c r="D52" s="48"/>
      <c r="E52" s="48"/>
      <c r="F52" s="48"/>
      <c r="G52" s="48"/>
      <c r="H52" s="48"/>
      <c r="I52" s="48"/>
    </row>
    <row r="53" spans="4:9" x14ac:dyDescent="0.2">
      <c r="D53" s="48"/>
      <c r="E53" s="48"/>
      <c r="F53" s="48"/>
      <c r="G53" s="48"/>
      <c r="H53" s="48"/>
      <c r="I53" s="48"/>
    </row>
    <row r="54" spans="4:9" x14ac:dyDescent="0.2">
      <c r="D54" s="48"/>
      <c r="E54" s="48"/>
      <c r="F54" s="48"/>
      <c r="G54" s="48"/>
      <c r="H54" s="48"/>
      <c r="I54" s="48"/>
    </row>
    <row r="55" spans="4:9" x14ac:dyDescent="0.2">
      <c r="D55" s="48"/>
      <c r="E55" s="48"/>
      <c r="F55" s="48"/>
      <c r="G55" s="48"/>
      <c r="H55" s="48"/>
      <c r="I55" s="48"/>
    </row>
    <row r="56" spans="4:9" x14ac:dyDescent="0.2">
      <c r="D56" s="48"/>
      <c r="E56" s="48"/>
      <c r="F56" s="48"/>
      <c r="G56" s="48"/>
      <c r="H56" s="48"/>
      <c r="I56" s="48"/>
    </row>
    <row r="57" spans="4:9" x14ac:dyDescent="0.2">
      <c r="D57" s="48"/>
      <c r="E57" s="48"/>
      <c r="F57" s="48"/>
      <c r="G57" s="48"/>
      <c r="H57" s="48"/>
      <c r="I57" s="48"/>
    </row>
    <row r="58" spans="4:9" x14ac:dyDescent="0.2">
      <c r="D58" s="48"/>
      <c r="E58" s="48"/>
      <c r="F58" s="48"/>
      <c r="G58" s="48"/>
      <c r="H58" s="48"/>
      <c r="I58" s="48"/>
    </row>
    <row r="59" spans="4:9" x14ac:dyDescent="0.2">
      <c r="D59" s="48"/>
      <c r="E59" s="48"/>
      <c r="F59" s="48"/>
      <c r="G59" s="48"/>
      <c r="H59" s="48"/>
      <c r="I59" s="48"/>
    </row>
    <row r="60" spans="4:9" x14ac:dyDescent="0.2">
      <c r="D60" s="48"/>
      <c r="E60" s="48"/>
      <c r="F60" s="48"/>
      <c r="G60" s="48"/>
      <c r="H60" s="48"/>
      <c r="I60" s="48"/>
    </row>
    <row r="61" spans="4:9" x14ac:dyDescent="0.2">
      <c r="D61" s="48"/>
      <c r="E61" s="48"/>
      <c r="F61" s="48"/>
      <c r="G61" s="48"/>
      <c r="H61" s="48"/>
      <c r="I61" s="48"/>
    </row>
    <row r="62" spans="4:9" x14ac:dyDescent="0.2">
      <c r="D62" s="48"/>
      <c r="E62" s="48"/>
      <c r="F62" s="48"/>
      <c r="G62" s="48"/>
      <c r="H62" s="48"/>
      <c r="I62" s="48"/>
    </row>
    <row r="63" spans="4:9" x14ac:dyDescent="0.2">
      <c r="D63" s="48"/>
      <c r="E63" s="48"/>
      <c r="F63" s="48"/>
      <c r="G63" s="48"/>
      <c r="H63" s="48"/>
      <c r="I63" s="48"/>
    </row>
    <row r="64" spans="4:9" x14ac:dyDescent="0.2">
      <c r="D64" s="48"/>
      <c r="E64" s="48"/>
      <c r="F64" s="48"/>
      <c r="G64" s="48"/>
      <c r="H64" s="48"/>
      <c r="I64" s="48"/>
    </row>
    <row r="65" spans="4:9" x14ac:dyDescent="0.2">
      <c r="D65" s="48"/>
      <c r="E65" s="48"/>
      <c r="F65" s="48"/>
      <c r="G65" s="48"/>
      <c r="H65" s="48"/>
      <c r="I65" s="48"/>
    </row>
    <row r="66" spans="4:9" x14ac:dyDescent="0.2">
      <c r="D66" s="48"/>
      <c r="E66" s="48"/>
      <c r="F66" s="48"/>
      <c r="G66" s="48"/>
      <c r="H66" s="48"/>
      <c r="I66" s="48"/>
    </row>
    <row r="67" spans="4:9" x14ac:dyDescent="0.2">
      <c r="D67" s="48"/>
      <c r="E67" s="48"/>
      <c r="F67" s="48"/>
      <c r="G67" s="48"/>
      <c r="H67" s="48"/>
      <c r="I67" s="48"/>
    </row>
    <row r="68" spans="4:9" x14ac:dyDescent="0.2">
      <c r="D68" s="48"/>
      <c r="E68" s="48"/>
      <c r="F68" s="48"/>
      <c r="G68" s="48"/>
      <c r="H68" s="48"/>
      <c r="I68" s="48"/>
    </row>
    <row r="69" spans="4:9" x14ac:dyDescent="0.2">
      <c r="D69" s="48"/>
      <c r="E69" s="48"/>
      <c r="F69" s="48"/>
      <c r="G69" s="48"/>
      <c r="H69" s="48"/>
      <c r="I69" s="48"/>
    </row>
    <row r="70" spans="4:9" x14ac:dyDescent="0.2">
      <c r="D70" s="48"/>
      <c r="E70" s="48"/>
      <c r="F70" s="48"/>
      <c r="G70" s="48"/>
      <c r="H70" s="48"/>
      <c r="I70" s="48"/>
    </row>
    <row r="71" spans="4:9" x14ac:dyDescent="0.2">
      <c r="D71" s="48"/>
      <c r="E71" s="48"/>
      <c r="F71" s="48"/>
      <c r="G71" s="48"/>
      <c r="H71" s="48"/>
      <c r="I71" s="48"/>
    </row>
    <row r="72" spans="4:9" x14ac:dyDescent="0.2">
      <c r="D72" s="48"/>
      <c r="E72" s="48"/>
      <c r="F72" s="48"/>
      <c r="G72" s="48"/>
      <c r="H72" s="48"/>
      <c r="I72" s="48"/>
    </row>
    <row r="73" spans="4:9" x14ac:dyDescent="0.2">
      <c r="D73" s="48"/>
      <c r="E73" s="48"/>
      <c r="F73" s="48"/>
      <c r="G73" s="48"/>
      <c r="H73" s="48"/>
      <c r="I73" s="48"/>
    </row>
    <row r="74" spans="4:9" x14ac:dyDescent="0.2">
      <c r="D74" s="48"/>
      <c r="E74" s="48"/>
      <c r="F74" s="48"/>
      <c r="G74" s="48"/>
      <c r="H74" s="48"/>
      <c r="I74" s="48"/>
    </row>
    <row r="75" spans="4:9" x14ac:dyDescent="0.2">
      <c r="D75" s="48"/>
      <c r="E75" s="48"/>
      <c r="F75" s="48"/>
      <c r="G75" s="48"/>
      <c r="H75" s="48"/>
      <c r="I75" s="48"/>
    </row>
    <row r="76" spans="4:9" x14ac:dyDescent="0.2">
      <c r="D76" s="48"/>
      <c r="E76" s="48"/>
      <c r="F76" s="48"/>
      <c r="G76" s="48"/>
      <c r="H76" s="48"/>
      <c r="I76" s="48"/>
    </row>
    <row r="77" spans="4:9" x14ac:dyDescent="0.2">
      <c r="D77" s="48"/>
      <c r="E77" s="48"/>
      <c r="F77" s="48"/>
      <c r="G77" s="48"/>
      <c r="H77" s="48"/>
      <c r="I77" s="48"/>
    </row>
    <row r="78" spans="4:9" x14ac:dyDescent="0.2">
      <c r="D78" s="48"/>
      <c r="E78" s="48"/>
      <c r="F78" s="48"/>
      <c r="G78" s="48"/>
      <c r="H78" s="48"/>
      <c r="I78" s="48"/>
    </row>
    <row r="79" spans="4:9" x14ac:dyDescent="0.2">
      <c r="D79" s="48"/>
      <c r="E79" s="48"/>
      <c r="F79" s="48"/>
      <c r="G79" s="48"/>
      <c r="H79" s="48"/>
      <c r="I79" s="48"/>
    </row>
    <row r="80" spans="4:9" x14ac:dyDescent="0.2">
      <c r="D80" s="48"/>
      <c r="E80" s="48"/>
      <c r="F80" s="48"/>
      <c r="G80" s="48"/>
      <c r="H80" s="48"/>
      <c r="I80" s="48"/>
    </row>
    <row r="81" spans="4:9" x14ac:dyDescent="0.2">
      <c r="D81" s="48"/>
      <c r="E81" s="48"/>
      <c r="F81" s="48"/>
      <c r="G81" s="48"/>
      <c r="H81" s="48"/>
      <c r="I81" s="48"/>
    </row>
    <row r="82" spans="4:9" x14ac:dyDescent="0.2">
      <c r="D82" s="48"/>
      <c r="E82" s="48"/>
      <c r="F82" s="48"/>
      <c r="G82" s="48"/>
      <c r="H82" s="48"/>
      <c r="I82" s="48"/>
    </row>
    <row r="83" spans="4:9" x14ac:dyDescent="0.2">
      <c r="D83" s="48"/>
      <c r="E83" s="48"/>
      <c r="F83" s="48"/>
      <c r="G83" s="48"/>
      <c r="H83" s="48"/>
      <c r="I83" s="48"/>
    </row>
    <row r="84" spans="4:9" x14ac:dyDescent="0.2">
      <c r="D84" s="48"/>
      <c r="E84" s="48"/>
      <c r="F84" s="48"/>
      <c r="G84" s="48"/>
      <c r="H84" s="48"/>
      <c r="I84" s="48"/>
    </row>
    <row r="85" spans="4:9" x14ac:dyDescent="0.2">
      <c r="D85" s="48"/>
      <c r="E85" s="48"/>
      <c r="F85" s="48"/>
      <c r="G85" s="48"/>
      <c r="H85" s="48"/>
      <c r="I85" s="48"/>
    </row>
    <row r="86" spans="4:9" x14ac:dyDescent="0.2">
      <c r="D86" s="48"/>
      <c r="E86" s="48"/>
      <c r="F86" s="48"/>
      <c r="G86" s="48"/>
      <c r="H86" s="48"/>
      <c r="I86" s="48"/>
    </row>
    <row r="87" spans="4:9" x14ac:dyDescent="0.2">
      <c r="D87" s="48"/>
      <c r="E87" s="48"/>
      <c r="F87" s="48"/>
      <c r="G87" s="48"/>
      <c r="H87" s="48"/>
      <c r="I87" s="48"/>
    </row>
    <row r="88" spans="4:9" x14ac:dyDescent="0.2">
      <c r="D88" s="48"/>
      <c r="E88" s="48"/>
      <c r="F88" s="48"/>
      <c r="G88" s="48"/>
      <c r="H88" s="48"/>
      <c r="I88" s="48"/>
    </row>
    <row r="89" spans="4:9" x14ac:dyDescent="0.2">
      <c r="D89" s="48"/>
      <c r="E89" s="48"/>
      <c r="F89" s="48"/>
      <c r="G89" s="48"/>
      <c r="H89" s="48"/>
      <c r="I89" s="48"/>
    </row>
    <row r="90" spans="4:9" x14ac:dyDescent="0.2">
      <c r="D90" s="48"/>
      <c r="E90" s="48"/>
      <c r="F90" s="48"/>
      <c r="G90" s="48"/>
      <c r="H90" s="48"/>
      <c r="I90" s="48"/>
    </row>
    <row r="91" spans="4:9" x14ac:dyDescent="0.2">
      <c r="D91" s="48"/>
      <c r="E91" s="48"/>
      <c r="F91" s="48"/>
      <c r="G91" s="48"/>
      <c r="H91" s="48"/>
      <c r="I91" s="48"/>
    </row>
    <row r="92" spans="4:9" x14ac:dyDescent="0.2">
      <c r="D92" s="48"/>
      <c r="E92" s="48"/>
      <c r="F92" s="48"/>
      <c r="G92" s="48"/>
      <c r="H92" s="48"/>
      <c r="I92" s="48"/>
    </row>
    <row r="93" spans="4:9" x14ac:dyDescent="0.2">
      <c r="D93" s="48"/>
      <c r="E93" s="48"/>
      <c r="F93" s="48"/>
      <c r="G93" s="48"/>
      <c r="H93" s="48"/>
      <c r="I93" s="48"/>
    </row>
    <row r="94" spans="4:9" x14ac:dyDescent="0.2">
      <c r="D94" s="48"/>
      <c r="E94" s="48"/>
      <c r="F94" s="48"/>
      <c r="G94" s="48"/>
      <c r="H94" s="48"/>
      <c r="I94" s="48"/>
    </row>
    <row r="95" spans="4:9" x14ac:dyDescent="0.2">
      <c r="D95" s="48"/>
      <c r="E95" s="48"/>
      <c r="F95" s="48"/>
      <c r="G95" s="48"/>
      <c r="H95" s="48"/>
      <c r="I95" s="48"/>
    </row>
    <row r="96" spans="4:9" x14ac:dyDescent="0.2">
      <c r="D96" s="48"/>
      <c r="E96" s="48"/>
      <c r="F96" s="48"/>
      <c r="G96" s="48"/>
      <c r="H96" s="48"/>
      <c r="I96" s="48"/>
    </row>
    <row r="97" spans="4:9" x14ac:dyDescent="0.2">
      <c r="D97" s="48"/>
      <c r="E97" s="48"/>
      <c r="F97" s="48"/>
      <c r="G97" s="48"/>
      <c r="H97" s="48"/>
      <c r="I97" s="48"/>
    </row>
    <row r="98" spans="4:9" x14ac:dyDescent="0.2">
      <c r="D98" s="48"/>
      <c r="E98" s="48"/>
      <c r="F98" s="48"/>
      <c r="G98" s="48"/>
      <c r="H98" s="48"/>
      <c r="I98" s="48"/>
    </row>
    <row r="99" spans="4:9" x14ac:dyDescent="0.2">
      <c r="D99" s="48"/>
      <c r="E99" s="48"/>
      <c r="F99" s="48"/>
      <c r="G99" s="48"/>
      <c r="H99" s="48"/>
      <c r="I99" s="48"/>
    </row>
    <row r="100" spans="4:9" x14ac:dyDescent="0.2">
      <c r="D100" s="48"/>
      <c r="E100" s="48"/>
      <c r="F100" s="48"/>
      <c r="G100" s="48"/>
      <c r="H100" s="48"/>
      <c r="I100" s="48"/>
    </row>
    <row r="101" spans="4:9" x14ac:dyDescent="0.2">
      <c r="D101" s="48"/>
      <c r="E101" s="48"/>
      <c r="F101" s="48"/>
      <c r="G101" s="48"/>
      <c r="H101" s="48"/>
      <c r="I101" s="48"/>
    </row>
    <row r="102" spans="4:9" x14ac:dyDescent="0.2">
      <c r="D102" s="48"/>
      <c r="E102" s="48"/>
      <c r="F102" s="48"/>
      <c r="G102" s="48"/>
      <c r="H102" s="48"/>
      <c r="I102" s="48"/>
    </row>
    <row r="103" spans="4:9" x14ac:dyDescent="0.2">
      <c r="D103" s="48"/>
      <c r="E103" s="48"/>
      <c r="F103" s="48"/>
      <c r="G103" s="48"/>
      <c r="H103" s="48"/>
      <c r="I103" s="48"/>
    </row>
    <row r="104" spans="4:9" x14ac:dyDescent="0.2">
      <c r="D104" s="48"/>
      <c r="E104" s="48"/>
      <c r="F104" s="48"/>
      <c r="G104" s="48"/>
      <c r="H104" s="48"/>
      <c r="I104" s="48"/>
    </row>
    <row r="105" spans="4:9" x14ac:dyDescent="0.2">
      <c r="D105" s="48"/>
      <c r="E105" s="48"/>
      <c r="F105" s="48"/>
      <c r="G105" s="48"/>
      <c r="H105" s="48"/>
      <c r="I105" s="48"/>
    </row>
    <row r="106" spans="4:9" x14ac:dyDescent="0.2">
      <c r="D106" s="48"/>
      <c r="E106" s="48"/>
      <c r="F106" s="48"/>
      <c r="G106" s="48"/>
      <c r="H106" s="48"/>
      <c r="I106" s="48"/>
    </row>
    <row r="107" spans="4:9" x14ac:dyDescent="0.2">
      <c r="D107" s="48"/>
      <c r="E107" s="48"/>
      <c r="F107" s="48"/>
      <c r="G107" s="48"/>
      <c r="H107" s="48"/>
      <c r="I107" s="48"/>
    </row>
    <row r="108" spans="4:9" x14ac:dyDescent="0.2">
      <c r="D108" s="48"/>
      <c r="E108" s="48"/>
      <c r="F108" s="48"/>
      <c r="G108" s="48"/>
      <c r="H108" s="48"/>
      <c r="I108" s="48"/>
    </row>
    <row r="109" spans="4:9" x14ac:dyDescent="0.2">
      <c r="D109" s="48"/>
      <c r="E109" s="48"/>
      <c r="F109" s="48"/>
      <c r="G109" s="48"/>
      <c r="H109" s="48"/>
      <c r="I109" s="48"/>
    </row>
    <row r="110" spans="4:9" x14ac:dyDescent="0.2">
      <c r="D110" s="48"/>
      <c r="E110" s="48"/>
      <c r="F110" s="48"/>
      <c r="G110" s="48"/>
      <c r="H110" s="48"/>
      <c r="I110" s="48"/>
    </row>
    <row r="111" spans="4:9" x14ac:dyDescent="0.2">
      <c r="D111" s="48"/>
      <c r="E111" s="48"/>
      <c r="F111" s="48"/>
      <c r="G111" s="48"/>
      <c r="H111" s="48"/>
      <c r="I111" s="48"/>
    </row>
    <row r="112" spans="4:9" x14ac:dyDescent="0.2">
      <c r="D112" s="48"/>
      <c r="E112" s="48"/>
      <c r="F112" s="48"/>
      <c r="G112" s="48"/>
      <c r="H112" s="48"/>
      <c r="I112" s="48"/>
    </row>
    <row r="113" spans="4:9" x14ac:dyDescent="0.2">
      <c r="D113" s="48"/>
      <c r="E113" s="48"/>
      <c r="F113" s="48"/>
      <c r="G113" s="48"/>
      <c r="H113" s="48"/>
      <c r="I113" s="48"/>
    </row>
    <row r="114" spans="4:9" x14ac:dyDescent="0.2">
      <c r="D114" s="48"/>
      <c r="E114" s="48"/>
      <c r="F114" s="48"/>
      <c r="G114" s="48"/>
      <c r="H114" s="48"/>
      <c r="I114" s="48"/>
    </row>
    <row r="115" spans="4:9" x14ac:dyDescent="0.2">
      <c r="D115" s="48"/>
      <c r="E115" s="48"/>
      <c r="F115" s="48"/>
      <c r="G115" s="48"/>
      <c r="H115" s="48"/>
      <c r="I115" s="48"/>
    </row>
    <row r="116" spans="4:9" x14ac:dyDescent="0.2">
      <c r="D116" s="48"/>
      <c r="E116" s="48"/>
      <c r="F116" s="48"/>
      <c r="G116" s="48"/>
      <c r="H116" s="48"/>
      <c r="I116" s="48"/>
    </row>
    <row r="117" spans="4:9" x14ac:dyDescent="0.2">
      <c r="D117" s="48"/>
      <c r="E117" s="48"/>
      <c r="F117" s="48"/>
      <c r="G117" s="48"/>
      <c r="H117" s="48"/>
      <c r="I117" s="48"/>
    </row>
    <row r="118" spans="4:9" x14ac:dyDescent="0.2">
      <c r="D118" s="48"/>
      <c r="E118" s="48"/>
      <c r="F118" s="48"/>
      <c r="G118" s="48"/>
      <c r="H118" s="48"/>
      <c r="I118" s="48"/>
    </row>
    <row r="119" spans="4:9" x14ac:dyDescent="0.2">
      <c r="D119" s="48"/>
      <c r="E119" s="48"/>
      <c r="F119" s="48"/>
      <c r="G119" s="48"/>
      <c r="H119" s="48"/>
      <c r="I119" s="48"/>
    </row>
    <row r="120" spans="4:9" x14ac:dyDescent="0.2">
      <c r="D120" s="48"/>
      <c r="E120" s="48"/>
      <c r="F120" s="48"/>
      <c r="G120" s="48"/>
      <c r="H120" s="48"/>
      <c r="I120" s="48"/>
    </row>
    <row r="121" spans="4:9" x14ac:dyDescent="0.2">
      <c r="D121" s="48"/>
      <c r="E121" s="48"/>
      <c r="F121" s="48"/>
      <c r="G121" s="48"/>
      <c r="H121" s="48"/>
      <c r="I121" s="48"/>
    </row>
    <row r="122" spans="4:9" x14ac:dyDescent="0.2">
      <c r="D122" s="48"/>
      <c r="E122" s="48"/>
      <c r="F122" s="48"/>
      <c r="G122" s="48"/>
      <c r="H122" s="48"/>
      <c r="I122" s="48"/>
    </row>
    <row r="123" spans="4:9" x14ac:dyDescent="0.2">
      <c r="D123" s="48"/>
      <c r="E123" s="48"/>
      <c r="F123" s="48"/>
      <c r="G123" s="48"/>
      <c r="H123" s="48"/>
      <c r="I123" s="48"/>
    </row>
    <row r="124" spans="4:9" x14ac:dyDescent="0.2">
      <c r="D124" s="48"/>
      <c r="E124" s="48"/>
      <c r="F124" s="48"/>
      <c r="G124" s="48"/>
      <c r="H124" s="48"/>
      <c r="I124" s="48"/>
    </row>
    <row r="125" spans="4:9" x14ac:dyDescent="0.2">
      <c r="D125" s="48"/>
      <c r="E125" s="48"/>
      <c r="F125" s="48"/>
      <c r="G125" s="48"/>
      <c r="H125" s="48"/>
      <c r="I125" s="48"/>
    </row>
    <row r="126" spans="4:9" x14ac:dyDescent="0.2">
      <c r="D126" s="48"/>
      <c r="E126" s="48"/>
      <c r="F126" s="48"/>
      <c r="G126" s="48"/>
      <c r="H126" s="48"/>
      <c r="I126" s="48"/>
    </row>
    <row r="127" spans="4:9" x14ac:dyDescent="0.2">
      <c r="D127" s="48"/>
      <c r="E127" s="48"/>
      <c r="F127" s="48"/>
      <c r="G127" s="48"/>
      <c r="H127" s="48"/>
      <c r="I127" s="48"/>
    </row>
    <row r="128" spans="4:9" x14ac:dyDescent="0.2">
      <c r="D128" s="48"/>
      <c r="E128" s="48"/>
      <c r="F128" s="48"/>
      <c r="G128" s="48"/>
      <c r="H128" s="48"/>
      <c r="I128" s="48"/>
    </row>
    <row r="129" spans="4:9" x14ac:dyDescent="0.2">
      <c r="D129" s="48"/>
      <c r="E129" s="48"/>
      <c r="F129" s="48"/>
      <c r="G129" s="48"/>
      <c r="H129" s="48"/>
      <c r="I129" s="48"/>
    </row>
    <row r="130" spans="4:9" x14ac:dyDescent="0.2">
      <c r="D130" s="48"/>
      <c r="E130" s="48"/>
      <c r="F130" s="48"/>
      <c r="G130" s="48"/>
      <c r="H130" s="48"/>
      <c r="I130" s="48"/>
    </row>
    <row r="131" spans="4:9" x14ac:dyDescent="0.2">
      <c r="D131" s="48"/>
      <c r="E131" s="48"/>
      <c r="F131" s="48"/>
      <c r="G131" s="48"/>
      <c r="H131" s="48"/>
      <c r="I131" s="48"/>
    </row>
    <row r="132" spans="4:9" x14ac:dyDescent="0.2">
      <c r="D132" s="48"/>
      <c r="E132" s="48"/>
      <c r="F132" s="48"/>
      <c r="G132" s="48"/>
      <c r="H132" s="48"/>
      <c r="I132" s="48"/>
    </row>
    <row r="133" spans="4:9" x14ac:dyDescent="0.2">
      <c r="D133" s="48"/>
      <c r="E133" s="48"/>
      <c r="F133" s="48"/>
      <c r="G133" s="48"/>
      <c r="H133" s="48"/>
      <c r="I133" s="48"/>
    </row>
    <row r="134" spans="4:9" x14ac:dyDescent="0.2">
      <c r="D134" s="48"/>
      <c r="E134" s="48"/>
      <c r="F134" s="48"/>
      <c r="G134" s="48"/>
      <c r="H134" s="48"/>
      <c r="I134" s="48"/>
    </row>
    <row r="135" spans="4:9" x14ac:dyDescent="0.2">
      <c r="D135" s="48"/>
      <c r="E135" s="48"/>
      <c r="F135" s="48"/>
      <c r="G135" s="48"/>
      <c r="H135" s="48"/>
      <c r="I135" s="48"/>
    </row>
    <row r="136" spans="4:9" x14ac:dyDescent="0.2">
      <c r="D136" s="48"/>
      <c r="E136" s="48"/>
      <c r="F136" s="48"/>
      <c r="G136" s="48"/>
      <c r="H136" s="48"/>
      <c r="I136" s="48"/>
    </row>
    <row r="137" spans="4:9" x14ac:dyDescent="0.2">
      <c r="D137" s="48"/>
      <c r="E137" s="48"/>
      <c r="F137" s="48"/>
      <c r="G137" s="48"/>
      <c r="H137" s="48"/>
      <c r="I137" s="48"/>
    </row>
    <row r="138" spans="4:9" x14ac:dyDescent="0.2">
      <c r="D138" s="48"/>
      <c r="E138" s="48"/>
      <c r="F138" s="48"/>
      <c r="G138" s="48"/>
      <c r="H138" s="48"/>
      <c r="I138" s="48"/>
    </row>
    <row r="139" spans="4:9" x14ac:dyDescent="0.2">
      <c r="D139" s="48"/>
      <c r="E139" s="48"/>
      <c r="F139" s="48"/>
      <c r="G139" s="48"/>
      <c r="H139" s="48"/>
      <c r="I139" s="48"/>
    </row>
    <row r="140" spans="4:9" x14ac:dyDescent="0.2">
      <c r="D140" s="48"/>
      <c r="E140" s="48"/>
      <c r="F140" s="48"/>
      <c r="G140" s="48"/>
      <c r="H140" s="48"/>
      <c r="I140" s="48"/>
    </row>
    <row r="141" spans="4:9" x14ac:dyDescent="0.2">
      <c r="D141" s="48"/>
      <c r="E141" s="48"/>
      <c r="F141" s="48"/>
      <c r="G141" s="48"/>
      <c r="H141" s="48"/>
      <c r="I141" s="48"/>
    </row>
    <row r="142" spans="4:9" x14ac:dyDescent="0.2">
      <c r="D142" s="48"/>
      <c r="E142" s="48"/>
      <c r="F142" s="48"/>
      <c r="G142" s="48"/>
      <c r="H142" s="48"/>
      <c r="I142" s="48"/>
    </row>
    <row r="143" spans="4:9" x14ac:dyDescent="0.2">
      <c r="D143" s="48"/>
      <c r="E143" s="48"/>
      <c r="F143" s="48"/>
      <c r="G143" s="48"/>
      <c r="H143" s="48"/>
      <c r="I143" s="48"/>
    </row>
    <row r="144" spans="4:9" x14ac:dyDescent="0.2">
      <c r="D144" s="48"/>
      <c r="E144" s="48"/>
      <c r="F144" s="48"/>
      <c r="G144" s="48"/>
      <c r="H144" s="48"/>
      <c r="I144" s="48"/>
    </row>
    <row r="145" spans="4:9" x14ac:dyDescent="0.2">
      <c r="D145" s="48"/>
      <c r="E145" s="48"/>
      <c r="F145" s="48"/>
      <c r="G145" s="48"/>
      <c r="H145" s="48"/>
      <c r="I145" s="48"/>
    </row>
    <row r="146" spans="4:9" x14ac:dyDescent="0.2">
      <c r="D146" s="48"/>
      <c r="E146" s="48"/>
      <c r="F146" s="48"/>
      <c r="G146" s="48"/>
      <c r="H146" s="48"/>
      <c r="I146" s="48"/>
    </row>
    <row r="147" spans="4:9" x14ac:dyDescent="0.2">
      <c r="D147" s="48"/>
      <c r="E147" s="48"/>
      <c r="F147" s="48"/>
      <c r="G147" s="48"/>
      <c r="H147" s="48"/>
      <c r="I147" s="48"/>
    </row>
    <row r="148" spans="4:9" x14ac:dyDescent="0.2">
      <c r="D148" s="48"/>
      <c r="E148" s="48"/>
      <c r="F148" s="48"/>
      <c r="G148" s="48"/>
      <c r="H148" s="48"/>
      <c r="I148" s="48"/>
    </row>
    <row r="149" spans="4:9" x14ac:dyDescent="0.2">
      <c r="D149" s="48"/>
      <c r="E149" s="48"/>
      <c r="F149" s="48"/>
      <c r="G149" s="48"/>
      <c r="H149" s="48"/>
      <c r="I149" s="48"/>
    </row>
    <row r="150" spans="4:9" x14ac:dyDescent="0.2">
      <c r="D150" s="48"/>
      <c r="E150" s="48"/>
      <c r="F150" s="48"/>
      <c r="G150" s="48"/>
      <c r="H150" s="48"/>
      <c r="I150" s="48"/>
    </row>
    <row r="151" spans="4:9" x14ac:dyDescent="0.2">
      <c r="D151" s="48"/>
      <c r="E151" s="48"/>
      <c r="F151" s="48"/>
      <c r="G151" s="48"/>
      <c r="H151" s="48"/>
      <c r="I151" s="48"/>
    </row>
    <row r="152" spans="4:9" x14ac:dyDescent="0.2">
      <c r="D152" s="48"/>
      <c r="E152" s="48"/>
      <c r="F152" s="48"/>
      <c r="G152" s="48"/>
      <c r="H152" s="48"/>
      <c r="I152" s="48"/>
    </row>
    <row r="153" spans="4:9" x14ac:dyDescent="0.2">
      <c r="D153" s="48"/>
      <c r="E153" s="48"/>
      <c r="F153" s="48"/>
      <c r="G153" s="48"/>
      <c r="H153" s="48"/>
      <c r="I153" s="48"/>
    </row>
    <row r="154" spans="4:9" x14ac:dyDescent="0.2">
      <c r="D154" s="48"/>
      <c r="E154" s="48"/>
      <c r="F154" s="48"/>
      <c r="G154" s="48"/>
      <c r="H154" s="48"/>
      <c r="I154" s="48"/>
    </row>
    <row r="155" spans="4:9" x14ac:dyDescent="0.2">
      <c r="D155" s="48"/>
      <c r="E155" s="48"/>
      <c r="F155" s="48"/>
      <c r="G155" s="48"/>
      <c r="H155" s="48"/>
      <c r="I155" s="48"/>
    </row>
    <row r="156" spans="4:9" x14ac:dyDescent="0.2">
      <c r="D156" s="48"/>
      <c r="E156" s="48"/>
      <c r="F156" s="48"/>
      <c r="G156" s="48"/>
      <c r="H156" s="48"/>
      <c r="I156" s="48"/>
    </row>
    <row r="157" spans="4:9" x14ac:dyDescent="0.2">
      <c r="D157" s="48"/>
      <c r="E157" s="48"/>
      <c r="F157" s="48"/>
      <c r="G157" s="48"/>
      <c r="H157" s="48"/>
      <c r="I157" s="48"/>
    </row>
    <row r="158" spans="4:9" x14ac:dyDescent="0.2">
      <c r="D158" s="48"/>
      <c r="E158" s="48"/>
      <c r="F158" s="48"/>
      <c r="G158" s="48"/>
      <c r="H158" s="48"/>
      <c r="I158" s="48"/>
    </row>
    <row r="159" spans="4:9" x14ac:dyDescent="0.2">
      <c r="D159" s="48"/>
      <c r="E159" s="48"/>
      <c r="F159" s="48"/>
      <c r="G159" s="48"/>
      <c r="H159" s="48"/>
      <c r="I159" s="48"/>
    </row>
    <row r="160" spans="4:9" x14ac:dyDescent="0.2">
      <c r="D160" s="48"/>
      <c r="E160" s="48"/>
      <c r="F160" s="48"/>
      <c r="G160" s="48"/>
      <c r="H160" s="48"/>
      <c r="I160" s="48"/>
    </row>
    <row r="161" spans="4:9" x14ac:dyDescent="0.2">
      <c r="D161" s="48"/>
      <c r="E161" s="48"/>
      <c r="F161" s="48"/>
      <c r="G161" s="48"/>
      <c r="H161" s="48"/>
      <c r="I161" s="48"/>
    </row>
    <row r="162" spans="4:9" x14ac:dyDescent="0.2">
      <c r="D162" s="48"/>
      <c r="E162" s="48"/>
      <c r="F162" s="48"/>
      <c r="G162" s="48"/>
      <c r="H162" s="48"/>
      <c r="I162" s="48"/>
    </row>
    <row r="163" spans="4:9" x14ac:dyDescent="0.2">
      <c r="D163" s="48"/>
      <c r="E163" s="48"/>
      <c r="F163" s="48"/>
      <c r="G163" s="48"/>
      <c r="H163" s="48"/>
      <c r="I163" s="48"/>
    </row>
    <row r="164" spans="4:9" x14ac:dyDescent="0.2">
      <c r="D164" s="48"/>
      <c r="E164" s="48"/>
      <c r="F164" s="48"/>
      <c r="G164" s="48"/>
      <c r="H164" s="48"/>
      <c r="I164" s="48"/>
    </row>
    <row r="165" spans="4:9" x14ac:dyDescent="0.2">
      <c r="D165" s="48"/>
      <c r="E165" s="48"/>
      <c r="F165" s="48"/>
      <c r="G165" s="48"/>
      <c r="H165" s="48"/>
      <c r="I165" s="48"/>
    </row>
    <row r="166" spans="4:9" x14ac:dyDescent="0.2">
      <c r="D166" s="48"/>
      <c r="E166" s="48"/>
      <c r="F166" s="48"/>
      <c r="G166" s="48"/>
      <c r="H166" s="48"/>
      <c r="I166" s="48"/>
    </row>
    <row r="167" spans="4:9" x14ac:dyDescent="0.2">
      <c r="D167" s="48"/>
      <c r="E167" s="48"/>
      <c r="F167" s="48"/>
      <c r="G167" s="48"/>
      <c r="H167" s="48"/>
      <c r="I167" s="48"/>
    </row>
    <row r="168" spans="4:9" x14ac:dyDescent="0.2">
      <c r="D168" s="48"/>
      <c r="E168" s="48"/>
      <c r="F168" s="48"/>
      <c r="G168" s="48"/>
      <c r="H168" s="48"/>
      <c r="I168" s="48"/>
    </row>
    <row r="169" spans="4:9" x14ac:dyDescent="0.2">
      <c r="D169" s="48"/>
      <c r="E169" s="48"/>
      <c r="F169" s="48"/>
      <c r="G169" s="48"/>
      <c r="H169" s="48"/>
      <c r="I169" s="48"/>
    </row>
    <row r="170" spans="4:9" x14ac:dyDescent="0.2">
      <c r="D170" s="48"/>
      <c r="E170" s="48"/>
      <c r="F170" s="48"/>
      <c r="G170" s="48"/>
      <c r="H170" s="48"/>
      <c r="I170" s="48"/>
    </row>
    <row r="171" spans="4:9" x14ac:dyDescent="0.2">
      <c r="D171" s="48"/>
      <c r="E171" s="48"/>
      <c r="F171" s="48"/>
      <c r="G171" s="48"/>
      <c r="H171" s="48"/>
      <c r="I171" s="48"/>
    </row>
    <row r="172" spans="4:9" x14ac:dyDescent="0.2">
      <c r="D172" s="48"/>
      <c r="E172" s="48"/>
      <c r="F172" s="48"/>
      <c r="G172" s="48"/>
      <c r="H172" s="48"/>
      <c r="I172" s="48"/>
    </row>
    <row r="173" spans="4:9" x14ac:dyDescent="0.2">
      <c r="D173" s="48"/>
      <c r="E173" s="48"/>
      <c r="F173" s="48"/>
      <c r="G173" s="48"/>
      <c r="H173" s="48"/>
      <c r="I173" s="48"/>
    </row>
    <row r="174" spans="4:9" x14ac:dyDescent="0.2">
      <c r="D174" s="48"/>
      <c r="E174" s="48"/>
      <c r="F174" s="48"/>
      <c r="G174" s="48"/>
      <c r="H174" s="48"/>
      <c r="I174" s="48"/>
    </row>
    <row r="175" spans="4:9" x14ac:dyDescent="0.2">
      <c r="D175" s="48"/>
      <c r="E175" s="48"/>
      <c r="F175" s="48"/>
      <c r="G175" s="48"/>
      <c r="H175" s="48"/>
      <c r="I175" s="48"/>
    </row>
    <row r="176" spans="4:9" x14ac:dyDescent="0.2">
      <c r="D176" s="48"/>
      <c r="E176" s="48"/>
      <c r="F176" s="48"/>
      <c r="G176" s="48"/>
      <c r="H176" s="48"/>
      <c r="I176" s="48"/>
    </row>
    <row r="177" spans="4:9" x14ac:dyDescent="0.2">
      <c r="D177" s="48"/>
      <c r="E177" s="48"/>
      <c r="F177" s="48"/>
      <c r="G177" s="48"/>
      <c r="H177" s="48"/>
      <c r="I177" s="48"/>
    </row>
    <row r="178" spans="4:9" x14ac:dyDescent="0.2">
      <c r="D178" s="48"/>
      <c r="E178" s="48"/>
      <c r="F178" s="48"/>
      <c r="G178" s="48"/>
      <c r="H178" s="48"/>
      <c r="I178" s="48"/>
    </row>
    <row r="179" spans="4:9" x14ac:dyDescent="0.2">
      <c r="D179" s="48"/>
      <c r="E179" s="48"/>
      <c r="F179" s="48"/>
      <c r="G179" s="48"/>
      <c r="H179" s="48"/>
      <c r="I179" s="48"/>
    </row>
    <row r="180" spans="4:9" x14ac:dyDescent="0.2">
      <c r="D180" s="48"/>
      <c r="E180" s="48"/>
      <c r="F180" s="48"/>
      <c r="G180" s="48"/>
      <c r="H180" s="48"/>
      <c r="I180" s="48"/>
    </row>
    <row r="181" spans="4:9" x14ac:dyDescent="0.2">
      <c r="D181" s="48"/>
      <c r="E181" s="48"/>
      <c r="F181" s="48"/>
      <c r="G181" s="48"/>
      <c r="H181" s="48"/>
      <c r="I181" s="48"/>
    </row>
    <row r="182" spans="4:9" x14ac:dyDescent="0.2">
      <c r="D182" s="48"/>
      <c r="E182" s="48"/>
      <c r="F182" s="48"/>
      <c r="G182" s="48"/>
      <c r="H182" s="48"/>
      <c r="I182" s="48"/>
    </row>
    <row r="183" spans="4:9" x14ac:dyDescent="0.2">
      <c r="D183" s="48"/>
      <c r="E183" s="48"/>
      <c r="F183" s="48"/>
      <c r="G183" s="48"/>
      <c r="H183" s="48"/>
      <c r="I183" s="48"/>
    </row>
    <row r="184" spans="4:9" x14ac:dyDescent="0.2">
      <c r="D184" s="48"/>
      <c r="E184" s="48"/>
      <c r="F184" s="48"/>
      <c r="G184" s="48"/>
      <c r="H184" s="48"/>
      <c r="I184" s="48"/>
    </row>
    <row r="185" spans="4:9" x14ac:dyDescent="0.2">
      <c r="D185" s="48"/>
      <c r="E185" s="48"/>
      <c r="F185" s="48"/>
      <c r="G185" s="48"/>
      <c r="H185" s="48"/>
      <c r="I185" s="48"/>
    </row>
    <row r="186" spans="4:9" x14ac:dyDescent="0.2">
      <c r="D186" s="48"/>
      <c r="E186" s="48"/>
      <c r="F186" s="48"/>
      <c r="G186" s="48"/>
      <c r="H186" s="48"/>
      <c r="I186" s="48"/>
    </row>
    <row r="187" spans="4:9" x14ac:dyDescent="0.2">
      <c r="D187" s="48"/>
      <c r="E187" s="48"/>
      <c r="F187" s="48"/>
      <c r="G187" s="48"/>
      <c r="H187" s="48"/>
      <c r="I187" s="48"/>
    </row>
    <row r="188" spans="4:9" x14ac:dyDescent="0.2">
      <c r="D188" s="48"/>
      <c r="E188" s="48"/>
      <c r="F188" s="48"/>
      <c r="G188" s="48"/>
      <c r="H188" s="48"/>
      <c r="I188" s="48"/>
    </row>
    <row r="189" spans="4:9" x14ac:dyDescent="0.2">
      <c r="D189" s="48"/>
      <c r="E189" s="48"/>
      <c r="F189" s="48"/>
      <c r="G189" s="48"/>
      <c r="H189" s="48"/>
      <c r="I189" s="48"/>
    </row>
    <row r="190" spans="4:9" x14ac:dyDescent="0.2">
      <c r="D190" s="48"/>
      <c r="E190" s="48"/>
      <c r="F190" s="48"/>
      <c r="G190" s="48"/>
      <c r="H190" s="48"/>
      <c r="I190" s="48"/>
    </row>
    <row r="191" spans="4:9" x14ac:dyDescent="0.2">
      <c r="D191" s="48"/>
      <c r="E191" s="48"/>
      <c r="F191" s="48"/>
      <c r="G191" s="48"/>
      <c r="H191" s="48"/>
      <c r="I191" s="48"/>
    </row>
    <row r="192" spans="4:9" x14ac:dyDescent="0.2">
      <c r="D192" s="48"/>
      <c r="E192" s="48"/>
      <c r="F192" s="48"/>
      <c r="G192" s="48"/>
      <c r="H192" s="48"/>
      <c r="I192" s="48"/>
    </row>
    <row r="193" spans="4:9" x14ac:dyDescent="0.2">
      <c r="D193" s="48"/>
      <c r="E193" s="48"/>
      <c r="F193" s="48"/>
      <c r="G193" s="48"/>
      <c r="H193" s="48"/>
      <c r="I193" s="48"/>
    </row>
    <row r="194" spans="4:9" x14ac:dyDescent="0.2">
      <c r="D194" s="48"/>
      <c r="E194" s="48"/>
      <c r="F194" s="48"/>
      <c r="G194" s="48"/>
      <c r="H194" s="48"/>
      <c r="I194" s="48"/>
    </row>
    <row r="195" spans="4:9" x14ac:dyDescent="0.2">
      <c r="D195" s="48"/>
      <c r="E195" s="48"/>
      <c r="F195" s="48"/>
      <c r="G195" s="48"/>
      <c r="H195" s="48"/>
      <c r="I195" s="48"/>
    </row>
    <row r="196" spans="4:9" x14ac:dyDescent="0.2">
      <c r="D196" s="48"/>
      <c r="E196" s="48"/>
      <c r="F196" s="48"/>
      <c r="G196" s="48"/>
      <c r="H196" s="48"/>
      <c r="I196" s="48"/>
    </row>
    <row r="197" spans="4:9" x14ac:dyDescent="0.2">
      <c r="D197" s="48"/>
      <c r="E197" s="48"/>
      <c r="F197" s="48"/>
      <c r="G197" s="48"/>
      <c r="H197" s="48"/>
      <c r="I197" s="48"/>
    </row>
    <row r="198" spans="4:9" x14ac:dyDescent="0.2">
      <c r="D198" s="48"/>
      <c r="E198" s="48"/>
      <c r="F198" s="48"/>
      <c r="G198" s="48"/>
      <c r="H198" s="48"/>
      <c r="I198" s="48"/>
    </row>
    <row r="199" spans="4:9" x14ac:dyDescent="0.2">
      <c r="D199" s="48"/>
      <c r="E199" s="48"/>
      <c r="F199" s="48"/>
      <c r="G199" s="48"/>
      <c r="H199" s="48"/>
      <c r="I199" s="48"/>
    </row>
    <row r="200" spans="4:9" x14ac:dyDescent="0.2">
      <c r="D200" s="48"/>
      <c r="E200" s="48"/>
      <c r="F200" s="48"/>
      <c r="G200" s="48"/>
      <c r="H200" s="48"/>
      <c r="I200" s="48"/>
    </row>
    <row r="201" spans="4:9" x14ac:dyDescent="0.2">
      <c r="D201" s="48"/>
      <c r="E201" s="48"/>
      <c r="F201" s="48"/>
      <c r="G201" s="48"/>
      <c r="H201" s="48"/>
      <c r="I201" s="48"/>
    </row>
    <row r="202" spans="4:9" x14ac:dyDescent="0.2">
      <c r="D202" s="48"/>
      <c r="E202" s="48"/>
      <c r="F202" s="48"/>
      <c r="G202" s="48"/>
      <c r="H202" s="48"/>
      <c r="I202" s="48"/>
    </row>
    <row r="203" spans="4:9" x14ac:dyDescent="0.2">
      <c r="D203" s="48"/>
      <c r="E203" s="48"/>
      <c r="F203" s="48"/>
      <c r="G203" s="48"/>
      <c r="H203" s="48"/>
      <c r="I203" s="48"/>
    </row>
    <row r="204" spans="4:9" x14ac:dyDescent="0.2">
      <c r="D204" s="48"/>
      <c r="E204" s="48"/>
      <c r="F204" s="48"/>
      <c r="G204" s="48"/>
      <c r="H204" s="48"/>
      <c r="I204" s="48"/>
    </row>
    <row r="205" spans="4:9" x14ac:dyDescent="0.2">
      <c r="D205" s="48"/>
      <c r="E205" s="48"/>
      <c r="F205" s="48"/>
      <c r="G205" s="48"/>
      <c r="H205" s="48"/>
      <c r="I205" s="48"/>
    </row>
    <row r="206" spans="4:9" x14ac:dyDescent="0.2">
      <c r="D206" s="48"/>
      <c r="E206" s="48"/>
      <c r="F206" s="48"/>
      <c r="G206" s="48"/>
      <c r="H206" s="48"/>
      <c r="I206" s="48"/>
    </row>
    <row r="207" spans="4:9" x14ac:dyDescent="0.2">
      <c r="D207" s="48"/>
      <c r="E207" s="48"/>
      <c r="F207" s="48"/>
      <c r="G207" s="48"/>
      <c r="H207" s="48"/>
      <c r="I207" s="48"/>
    </row>
    <row r="208" spans="4:9" x14ac:dyDescent="0.2">
      <c r="D208" s="48"/>
      <c r="E208" s="48"/>
      <c r="F208" s="48"/>
      <c r="G208" s="48"/>
      <c r="H208" s="48"/>
      <c r="I208" s="48"/>
    </row>
    <row r="209" spans="4:9" x14ac:dyDescent="0.2">
      <c r="D209" s="48"/>
      <c r="E209" s="48"/>
      <c r="F209" s="48"/>
      <c r="G209" s="48"/>
      <c r="H209" s="48"/>
      <c r="I209" s="48"/>
    </row>
    <row r="210" spans="4:9" x14ac:dyDescent="0.2">
      <c r="D210" s="48"/>
      <c r="E210" s="48"/>
      <c r="F210" s="48"/>
      <c r="G210" s="48"/>
      <c r="H210" s="48"/>
      <c r="I210" s="48"/>
    </row>
    <row r="211" spans="4:9" x14ac:dyDescent="0.2">
      <c r="D211" s="48"/>
      <c r="E211" s="48"/>
      <c r="F211" s="48"/>
      <c r="G211" s="48"/>
      <c r="H211" s="48"/>
      <c r="I211" s="48"/>
    </row>
    <row r="212" spans="4:9" x14ac:dyDescent="0.2">
      <c r="D212" s="48"/>
      <c r="E212" s="48"/>
      <c r="F212" s="48"/>
      <c r="G212" s="48"/>
      <c r="H212" s="48"/>
      <c r="I212" s="48"/>
    </row>
    <row r="213" spans="4:9" x14ac:dyDescent="0.2">
      <c r="D213" s="48"/>
      <c r="E213" s="48"/>
      <c r="F213" s="48"/>
      <c r="G213" s="48"/>
      <c r="H213" s="48"/>
      <c r="I213" s="48"/>
    </row>
    <row r="214" spans="4:9" x14ac:dyDescent="0.2">
      <c r="D214" s="48"/>
      <c r="E214" s="48"/>
      <c r="F214" s="48"/>
      <c r="G214" s="48"/>
      <c r="H214" s="48"/>
      <c r="I214" s="48"/>
    </row>
    <row r="215" spans="4:9" x14ac:dyDescent="0.2">
      <c r="D215" s="48"/>
      <c r="E215" s="48"/>
      <c r="F215" s="48"/>
      <c r="G215" s="48"/>
      <c r="H215" s="48"/>
      <c r="I215" s="48"/>
    </row>
    <row r="216" spans="4:9" x14ac:dyDescent="0.2">
      <c r="D216" s="48"/>
      <c r="E216" s="48"/>
      <c r="F216" s="48"/>
      <c r="G216" s="48"/>
      <c r="H216" s="48"/>
      <c r="I216" s="48"/>
    </row>
    <row r="217" spans="4:9" x14ac:dyDescent="0.2">
      <c r="D217" s="48"/>
      <c r="E217" s="48"/>
      <c r="F217" s="48"/>
      <c r="G217" s="48"/>
      <c r="H217" s="48"/>
      <c r="I217" s="48"/>
    </row>
    <row r="218" spans="4:9" x14ac:dyDescent="0.2">
      <c r="D218" s="48"/>
      <c r="E218" s="48"/>
      <c r="F218" s="48"/>
      <c r="G218" s="48"/>
      <c r="H218" s="48"/>
      <c r="I218" s="48"/>
    </row>
    <row r="219" spans="4:9" x14ac:dyDescent="0.2">
      <c r="D219" s="48"/>
      <c r="E219" s="48"/>
      <c r="F219" s="48"/>
      <c r="G219" s="48"/>
      <c r="H219" s="48"/>
      <c r="I219" s="48"/>
    </row>
    <row r="220" spans="4:9" x14ac:dyDescent="0.2">
      <c r="D220" s="48"/>
      <c r="E220" s="48"/>
      <c r="F220" s="48"/>
      <c r="G220" s="48"/>
      <c r="H220" s="48"/>
      <c r="I220" s="48"/>
    </row>
    <row r="221" spans="4:9" x14ac:dyDescent="0.2">
      <c r="D221" s="48"/>
      <c r="E221" s="48"/>
      <c r="F221" s="48"/>
      <c r="G221" s="48"/>
      <c r="H221" s="48"/>
      <c r="I221" s="48"/>
    </row>
    <row r="222" spans="4:9" x14ac:dyDescent="0.2">
      <c r="D222" s="48"/>
      <c r="E222" s="48"/>
      <c r="F222" s="48"/>
      <c r="G222" s="48"/>
      <c r="H222" s="48"/>
      <c r="I222" s="48"/>
    </row>
    <row r="223" spans="4:9" x14ac:dyDescent="0.2">
      <c r="D223" s="48"/>
      <c r="E223" s="48"/>
      <c r="F223" s="48"/>
      <c r="G223" s="48"/>
      <c r="H223" s="48"/>
      <c r="I223" s="48"/>
    </row>
    <row r="224" spans="4:9" x14ac:dyDescent="0.2">
      <c r="D224" s="48"/>
      <c r="E224" s="48"/>
      <c r="F224" s="48"/>
      <c r="G224" s="48"/>
      <c r="H224" s="48"/>
      <c r="I224" s="48"/>
    </row>
    <row r="225" spans="4:9" x14ac:dyDescent="0.2">
      <c r="D225" s="48"/>
      <c r="E225" s="48"/>
      <c r="F225" s="48"/>
      <c r="G225" s="48"/>
      <c r="H225" s="48"/>
      <c r="I225" s="48"/>
    </row>
    <row r="226" spans="4:9" x14ac:dyDescent="0.2">
      <c r="D226" s="48"/>
      <c r="E226" s="48"/>
      <c r="F226" s="48"/>
      <c r="G226" s="48"/>
      <c r="H226" s="48"/>
      <c r="I226" s="48"/>
    </row>
    <row r="227" spans="4:9" x14ac:dyDescent="0.2">
      <c r="D227" s="48"/>
      <c r="E227" s="48"/>
      <c r="F227" s="48"/>
      <c r="G227" s="48"/>
      <c r="H227" s="48"/>
      <c r="I227" s="48"/>
    </row>
    <row r="228" spans="4:9" x14ac:dyDescent="0.2">
      <c r="D228" s="48"/>
      <c r="E228" s="48"/>
      <c r="F228" s="48"/>
      <c r="G228" s="48"/>
      <c r="H228" s="48"/>
      <c r="I228" s="48"/>
    </row>
    <row r="229" spans="4:9" x14ac:dyDescent="0.2">
      <c r="D229" s="48"/>
      <c r="E229" s="48"/>
      <c r="F229" s="48"/>
      <c r="G229" s="48"/>
      <c r="H229" s="48"/>
      <c r="I229" s="48"/>
    </row>
    <row r="230" spans="4:9" x14ac:dyDescent="0.2">
      <c r="D230" s="48"/>
      <c r="E230" s="48"/>
      <c r="F230" s="48"/>
      <c r="G230" s="48"/>
      <c r="H230" s="48"/>
      <c r="I230" s="48"/>
    </row>
    <row r="231" spans="4:9" x14ac:dyDescent="0.2">
      <c r="D231" s="48"/>
      <c r="E231" s="48"/>
      <c r="F231" s="48"/>
      <c r="G231" s="48"/>
      <c r="H231" s="48"/>
      <c r="I231" s="48"/>
    </row>
    <row r="232" spans="4:9" x14ac:dyDescent="0.2">
      <c r="D232" s="48"/>
      <c r="E232" s="48"/>
      <c r="F232" s="48"/>
      <c r="G232" s="48"/>
      <c r="H232" s="48"/>
      <c r="I232" s="48"/>
    </row>
    <row r="233" spans="4:9" x14ac:dyDescent="0.2">
      <c r="D233" s="48"/>
      <c r="E233" s="48"/>
      <c r="F233" s="48"/>
      <c r="G233" s="48"/>
      <c r="H233" s="48"/>
      <c r="I233" s="48"/>
    </row>
    <row r="234" spans="4:9" x14ac:dyDescent="0.2">
      <c r="D234" s="48"/>
      <c r="E234" s="48"/>
      <c r="F234" s="48"/>
      <c r="G234" s="48"/>
      <c r="H234" s="48"/>
      <c r="I234" s="48"/>
    </row>
    <row r="235" spans="4:9" x14ac:dyDescent="0.2">
      <c r="D235" s="48"/>
      <c r="E235" s="48"/>
      <c r="F235" s="48"/>
      <c r="G235" s="48"/>
      <c r="H235" s="48"/>
      <c r="I235" s="48"/>
    </row>
    <row r="236" spans="4:9" x14ac:dyDescent="0.2">
      <c r="D236" s="48"/>
      <c r="E236" s="48"/>
      <c r="F236" s="48"/>
      <c r="G236" s="48"/>
      <c r="H236" s="48"/>
      <c r="I236" s="48"/>
    </row>
    <row r="237" spans="4:9" x14ac:dyDescent="0.2">
      <c r="D237" s="48"/>
      <c r="E237" s="48"/>
      <c r="F237" s="48"/>
      <c r="G237" s="48"/>
      <c r="H237" s="48"/>
      <c r="I237" s="48"/>
    </row>
    <row r="238" spans="4:9" x14ac:dyDescent="0.2">
      <c r="D238" s="48"/>
      <c r="E238" s="48"/>
      <c r="F238" s="48"/>
      <c r="G238" s="48"/>
      <c r="H238" s="48"/>
      <c r="I238" s="48"/>
    </row>
    <row r="239" spans="4:9" x14ac:dyDescent="0.2">
      <c r="D239" s="48"/>
      <c r="E239" s="48"/>
      <c r="F239" s="48"/>
      <c r="G239" s="48"/>
      <c r="H239" s="48"/>
      <c r="I239" s="48"/>
    </row>
    <row r="240" spans="4:9" x14ac:dyDescent="0.2">
      <c r="D240" s="48"/>
      <c r="E240" s="48"/>
      <c r="F240" s="48"/>
      <c r="G240" s="48"/>
      <c r="H240" s="48"/>
      <c r="I240" s="48"/>
    </row>
    <row r="241" spans="4:9" x14ac:dyDescent="0.2">
      <c r="D241" s="48"/>
      <c r="E241" s="48"/>
      <c r="F241" s="48"/>
      <c r="G241" s="48"/>
      <c r="H241" s="48"/>
      <c r="I241" s="48"/>
    </row>
    <row r="242" spans="4:9" x14ac:dyDescent="0.2">
      <c r="D242" s="48"/>
      <c r="E242" s="48"/>
      <c r="F242" s="48"/>
      <c r="G242" s="48"/>
      <c r="H242" s="48"/>
      <c r="I242" s="48"/>
    </row>
    <row r="243" spans="4:9" x14ac:dyDescent="0.2">
      <c r="D243" s="48"/>
      <c r="E243" s="48"/>
      <c r="F243" s="48"/>
      <c r="G243" s="48"/>
      <c r="H243" s="48"/>
      <c r="I243" s="48"/>
    </row>
    <row r="244" spans="4:9" x14ac:dyDescent="0.2">
      <c r="D244" s="48"/>
      <c r="E244" s="48"/>
      <c r="F244" s="48"/>
      <c r="G244" s="48"/>
      <c r="H244" s="48"/>
      <c r="I244" s="48"/>
    </row>
    <row r="245" spans="4:9" x14ac:dyDescent="0.2">
      <c r="D245" s="48"/>
      <c r="E245" s="48"/>
      <c r="F245" s="48"/>
      <c r="G245" s="48"/>
      <c r="H245" s="48"/>
      <c r="I245" s="48"/>
    </row>
    <row r="246" spans="4:9" x14ac:dyDescent="0.2">
      <c r="D246" s="48"/>
      <c r="E246" s="48"/>
      <c r="F246" s="48"/>
      <c r="G246" s="48"/>
      <c r="H246" s="48"/>
      <c r="I246" s="48"/>
    </row>
    <row r="247" spans="4:9" x14ac:dyDescent="0.2">
      <c r="D247" s="48"/>
      <c r="E247" s="48"/>
      <c r="F247" s="48"/>
      <c r="G247" s="48"/>
      <c r="H247" s="48"/>
      <c r="I247" s="48"/>
    </row>
    <row r="248" spans="4:9" x14ac:dyDescent="0.2">
      <c r="D248" s="48"/>
      <c r="E248" s="48"/>
      <c r="F248" s="48"/>
      <c r="G248" s="48"/>
      <c r="H248" s="48"/>
      <c r="I248" s="48"/>
    </row>
    <row r="249" spans="4:9" x14ac:dyDescent="0.2">
      <c r="D249" s="48"/>
      <c r="E249" s="48"/>
      <c r="F249" s="48"/>
      <c r="G249" s="48"/>
      <c r="H249" s="48"/>
      <c r="I249" s="48"/>
    </row>
    <row r="250" spans="4:9" x14ac:dyDescent="0.2">
      <c r="D250" s="48"/>
      <c r="E250" s="48"/>
      <c r="F250" s="48"/>
      <c r="G250" s="48"/>
      <c r="H250" s="48"/>
      <c r="I250" s="48"/>
    </row>
    <row r="251" spans="4:9" x14ac:dyDescent="0.2">
      <c r="D251" s="48"/>
      <c r="E251" s="48"/>
      <c r="F251" s="48"/>
      <c r="G251" s="48"/>
      <c r="H251" s="48"/>
      <c r="I251" s="48"/>
    </row>
    <row r="252" spans="4:9" x14ac:dyDescent="0.2">
      <c r="D252" s="48"/>
      <c r="E252" s="48"/>
      <c r="F252" s="48"/>
      <c r="G252" s="48"/>
      <c r="H252" s="48"/>
      <c r="I252" s="48"/>
    </row>
    <row r="253" spans="4:9" x14ac:dyDescent="0.2">
      <c r="D253" s="48"/>
      <c r="E253" s="48"/>
      <c r="F253" s="48"/>
      <c r="G253" s="48"/>
      <c r="H253" s="48"/>
      <c r="I253" s="48"/>
    </row>
    <row r="254" spans="4:9" x14ac:dyDescent="0.2">
      <c r="D254" s="48"/>
      <c r="E254" s="48"/>
      <c r="F254" s="48"/>
      <c r="G254" s="48"/>
      <c r="H254" s="48"/>
      <c r="I254" s="48"/>
    </row>
    <row r="255" spans="4:9" x14ac:dyDescent="0.2">
      <c r="D255" s="48"/>
      <c r="E255" s="48"/>
      <c r="F255" s="48"/>
      <c r="G255" s="48"/>
      <c r="H255" s="48"/>
      <c r="I255" s="48"/>
    </row>
    <row r="256" spans="4:9" x14ac:dyDescent="0.2">
      <c r="D256" s="48"/>
      <c r="E256" s="48"/>
      <c r="F256" s="48"/>
      <c r="G256" s="48"/>
      <c r="H256" s="48"/>
      <c r="I256" s="48"/>
    </row>
    <row r="257" spans="4:9" x14ac:dyDescent="0.2">
      <c r="D257" s="48"/>
      <c r="E257" s="48"/>
      <c r="F257" s="48"/>
      <c r="G257" s="48"/>
      <c r="H257" s="48"/>
      <c r="I257" s="48"/>
    </row>
    <row r="258" spans="4:9" x14ac:dyDescent="0.2">
      <c r="D258" s="48"/>
      <c r="E258" s="48"/>
      <c r="F258" s="48"/>
      <c r="G258" s="48"/>
      <c r="H258" s="48"/>
      <c r="I258" s="48"/>
    </row>
    <row r="259" spans="4:9" x14ac:dyDescent="0.2">
      <c r="D259" s="48"/>
      <c r="E259" s="48"/>
      <c r="F259" s="48"/>
      <c r="G259" s="48"/>
      <c r="H259" s="48"/>
      <c r="I259" s="48"/>
    </row>
    <row r="260" spans="4:9" x14ac:dyDescent="0.2">
      <c r="D260" s="48"/>
      <c r="E260" s="48"/>
      <c r="F260" s="48"/>
      <c r="G260" s="48"/>
      <c r="H260" s="48"/>
      <c r="I260" s="48"/>
    </row>
    <row r="261" spans="4:9" x14ac:dyDescent="0.2">
      <c r="D261" s="48"/>
      <c r="E261" s="48"/>
      <c r="F261" s="48"/>
      <c r="G261" s="48"/>
      <c r="H261" s="48"/>
      <c r="I261" s="48"/>
    </row>
    <row r="262" spans="4:9" x14ac:dyDescent="0.2">
      <c r="D262" s="48"/>
      <c r="E262" s="48"/>
      <c r="F262" s="48"/>
      <c r="G262" s="48"/>
      <c r="H262" s="48"/>
      <c r="I262" s="48"/>
    </row>
    <row r="263" spans="4:9" x14ac:dyDescent="0.2">
      <c r="D263" s="48"/>
      <c r="E263" s="48"/>
      <c r="F263" s="48"/>
      <c r="G263" s="48"/>
      <c r="H263" s="48"/>
      <c r="I263" s="48"/>
    </row>
    <row r="264" spans="4:9" x14ac:dyDescent="0.2">
      <c r="D264" s="48"/>
      <c r="E264" s="48"/>
      <c r="F264" s="48"/>
      <c r="G264" s="48"/>
      <c r="H264" s="48"/>
      <c r="I264" s="48"/>
    </row>
    <row r="265" spans="4:9" x14ac:dyDescent="0.2">
      <c r="D265" s="48"/>
      <c r="E265" s="48"/>
      <c r="F265" s="48"/>
      <c r="G265" s="48"/>
      <c r="H265" s="48"/>
      <c r="I265" s="48"/>
    </row>
    <row r="266" spans="4:9" x14ac:dyDescent="0.2">
      <c r="D266" s="48"/>
      <c r="E266" s="48"/>
      <c r="F266" s="48"/>
      <c r="G266" s="48"/>
      <c r="H266" s="48"/>
      <c r="I266" s="48"/>
    </row>
    <row r="267" spans="4:9" x14ac:dyDescent="0.2">
      <c r="D267" s="48"/>
      <c r="E267" s="48"/>
      <c r="F267" s="48"/>
      <c r="G267" s="48"/>
      <c r="H267" s="48"/>
      <c r="I267" s="48"/>
    </row>
    <row r="268" spans="4:9" x14ac:dyDescent="0.2">
      <c r="D268" s="48"/>
      <c r="E268" s="48"/>
      <c r="F268" s="48"/>
      <c r="G268" s="48"/>
      <c r="H268" s="48"/>
      <c r="I268" s="48"/>
    </row>
    <row r="269" spans="4:9" x14ac:dyDescent="0.2">
      <c r="D269" s="48"/>
      <c r="E269" s="48"/>
      <c r="F269" s="48"/>
      <c r="G269" s="48"/>
      <c r="H269" s="48"/>
      <c r="I269" s="48"/>
    </row>
    <row r="270" spans="4:9" x14ac:dyDescent="0.2">
      <c r="D270" s="48"/>
      <c r="E270" s="48"/>
      <c r="F270" s="48"/>
      <c r="G270" s="48"/>
      <c r="H270" s="48"/>
      <c r="I270" s="48"/>
    </row>
    <row r="271" spans="4:9" x14ac:dyDescent="0.2">
      <c r="D271" s="48"/>
      <c r="E271" s="48"/>
      <c r="F271" s="48"/>
      <c r="G271" s="48"/>
      <c r="H271" s="48"/>
      <c r="I271" s="48"/>
    </row>
    <row r="272" spans="4:9" x14ac:dyDescent="0.2">
      <c r="D272" s="48"/>
      <c r="E272" s="48"/>
      <c r="F272" s="48"/>
      <c r="G272" s="48"/>
      <c r="H272" s="48"/>
      <c r="I272" s="48"/>
    </row>
    <row r="273" spans="4:9" x14ac:dyDescent="0.2">
      <c r="D273" s="48"/>
      <c r="E273" s="48"/>
      <c r="F273" s="48"/>
      <c r="G273" s="48"/>
      <c r="H273" s="48"/>
      <c r="I273" s="48"/>
    </row>
    <row r="274" spans="4:9" x14ac:dyDescent="0.2">
      <c r="D274" s="48"/>
      <c r="E274" s="48"/>
      <c r="F274" s="48"/>
      <c r="G274" s="48"/>
      <c r="H274" s="48"/>
      <c r="I274" s="48"/>
    </row>
    <row r="275" spans="4:9" x14ac:dyDescent="0.2">
      <c r="D275" s="48"/>
      <c r="E275" s="48"/>
      <c r="F275" s="48"/>
      <c r="G275" s="48"/>
      <c r="H275" s="48"/>
      <c r="I275" s="48"/>
    </row>
    <row r="276" spans="4:9" x14ac:dyDescent="0.2">
      <c r="D276" s="48"/>
      <c r="E276" s="48"/>
      <c r="F276" s="48"/>
      <c r="G276" s="48"/>
      <c r="H276" s="48"/>
      <c r="I276" s="48"/>
    </row>
    <row r="277" spans="4:9" x14ac:dyDescent="0.2">
      <c r="D277" s="48"/>
      <c r="E277" s="48"/>
      <c r="F277" s="48"/>
      <c r="G277" s="48"/>
      <c r="H277" s="48"/>
      <c r="I277" s="48"/>
    </row>
    <row r="278" spans="4:9" x14ac:dyDescent="0.2">
      <c r="D278" s="48"/>
      <c r="E278" s="48"/>
      <c r="F278" s="48"/>
      <c r="G278" s="48"/>
      <c r="H278" s="48"/>
      <c r="I278" s="48"/>
    </row>
    <row r="279" spans="4:9" x14ac:dyDescent="0.2">
      <c r="D279" s="48"/>
      <c r="E279" s="48"/>
      <c r="F279" s="48"/>
      <c r="G279" s="48"/>
      <c r="H279" s="48"/>
      <c r="I279" s="48"/>
    </row>
    <row r="280" spans="4:9" x14ac:dyDescent="0.2">
      <c r="D280" s="48"/>
      <c r="E280" s="48"/>
      <c r="F280" s="48"/>
      <c r="G280" s="48"/>
      <c r="H280" s="48"/>
      <c r="I280" s="48"/>
    </row>
    <row r="281" spans="4:9" x14ac:dyDescent="0.2">
      <c r="D281" s="48"/>
      <c r="E281" s="48"/>
      <c r="F281" s="48"/>
      <c r="G281" s="48"/>
      <c r="H281" s="48"/>
      <c r="I281" s="48"/>
    </row>
    <row r="282" spans="4:9" x14ac:dyDescent="0.2">
      <c r="D282" s="48"/>
      <c r="E282" s="48"/>
      <c r="F282" s="48"/>
      <c r="G282" s="48"/>
      <c r="H282" s="48"/>
      <c r="I282" s="48"/>
    </row>
    <row r="283" spans="4:9" x14ac:dyDescent="0.2">
      <c r="D283" s="48"/>
      <c r="E283" s="48"/>
      <c r="F283" s="48"/>
      <c r="G283" s="48"/>
      <c r="H283" s="48"/>
      <c r="I283" s="48"/>
    </row>
    <row r="284" spans="4:9" x14ac:dyDescent="0.2">
      <c r="D284" s="48"/>
      <c r="E284" s="48"/>
      <c r="F284" s="48"/>
      <c r="G284" s="48"/>
      <c r="H284" s="48"/>
      <c r="I284" s="48"/>
    </row>
    <row r="285" spans="4:9" x14ac:dyDescent="0.2">
      <c r="D285" s="48"/>
      <c r="E285" s="48"/>
      <c r="F285" s="48"/>
      <c r="G285" s="48"/>
      <c r="H285" s="48"/>
      <c r="I285" s="48"/>
    </row>
    <row r="286" spans="4:9" x14ac:dyDescent="0.2">
      <c r="D286" s="48"/>
      <c r="E286" s="48"/>
      <c r="F286" s="48"/>
      <c r="G286" s="48"/>
      <c r="H286" s="48"/>
      <c r="I286" s="48"/>
    </row>
    <row r="287" spans="4:9" x14ac:dyDescent="0.2">
      <c r="D287" s="48"/>
      <c r="E287" s="48"/>
      <c r="F287" s="48"/>
      <c r="G287" s="48"/>
      <c r="H287" s="48"/>
      <c r="I287" s="48"/>
    </row>
    <row r="288" spans="4:9" x14ac:dyDescent="0.2">
      <c r="D288" s="48"/>
      <c r="E288" s="48"/>
      <c r="F288" s="48"/>
      <c r="G288" s="48"/>
      <c r="H288" s="48"/>
      <c r="I288" s="48"/>
    </row>
    <row r="289" spans="4:9" x14ac:dyDescent="0.2">
      <c r="D289" s="48"/>
      <c r="E289" s="48"/>
      <c r="F289" s="48"/>
      <c r="G289" s="48"/>
      <c r="H289" s="48"/>
      <c r="I289" s="48"/>
    </row>
    <row r="290" spans="4:9" x14ac:dyDescent="0.2">
      <c r="D290" s="48"/>
      <c r="E290" s="48"/>
      <c r="F290" s="48"/>
      <c r="G290" s="48"/>
      <c r="H290" s="48"/>
      <c r="I290" s="48"/>
    </row>
    <row r="291" spans="4:9" x14ac:dyDescent="0.2">
      <c r="D291" s="48"/>
      <c r="E291" s="48"/>
      <c r="F291" s="48"/>
      <c r="G291" s="48"/>
      <c r="H291" s="48"/>
      <c r="I291" s="48"/>
    </row>
    <row r="292" spans="4:9" x14ac:dyDescent="0.2">
      <c r="D292" s="48"/>
      <c r="E292" s="48"/>
      <c r="F292" s="48"/>
      <c r="G292" s="48"/>
      <c r="H292" s="48"/>
      <c r="I292" s="48"/>
    </row>
    <row r="293" spans="4:9" x14ac:dyDescent="0.2">
      <c r="D293" s="48"/>
      <c r="E293" s="48"/>
      <c r="F293" s="48"/>
      <c r="G293" s="48"/>
      <c r="H293" s="48"/>
      <c r="I293" s="48"/>
    </row>
    <row r="294" spans="4:9" x14ac:dyDescent="0.2">
      <c r="D294" s="48"/>
      <c r="E294" s="48"/>
      <c r="F294" s="48"/>
      <c r="G294" s="48"/>
      <c r="H294" s="48"/>
      <c r="I294" s="48"/>
    </row>
    <row r="295" spans="4:9" x14ac:dyDescent="0.2">
      <c r="D295" s="48"/>
      <c r="E295" s="48"/>
      <c r="F295" s="48"/>
      <c r="G295" s="48"/>
      <c r="H295" s="48"/>
      <c r="I295" s="48"/>
    </row>
    <row r="296" spans="4:9" x14ac:dyDescent="0.2">
      <c r="D296" s="48"/>
      <c r="E296" s="48"/>
      <c r="F296" s="48"/>
      <c r="G296" s="48"/>
      <c r="H296" s="48"/>
      <c r="I296" s="48"/>
    </row>
    <row r="297" spans="4:9" x14ac:dyDescent="0.2">
      <c r="D297" s="48"/>
      <c r="E297" s="48"/>
      <c r="F297" s="48"/>
      <c r="G297" s="48"/>
      <c r="H297" s="48"/>
      <c r="I297" s="48"/>
    </row>
    <row r="298" spans="4:9" x14ac:dyDescent="0.2">
      <c r="D298" s="48"/>
      <c r="E298" s="48"/>
      <c r="F298" s="48"/>
      <c r="G298" s="48"/>
      <c r="H298" s="48"/>
      <c r="I298" s="48"/>
    </row>
    <row r="299" spans="4:9" x14ac:dyDescent="0.2">
      <c r="D299" s="48"/>
      <c r="E299" s="48"/>
      <c r="F299" s="48"/>
      <c r="G299" s="48"/>
      <c r="H299" s="48"/>
      <c r="I299" s="48"/>
    </row>
    <row r="300" spans="4:9" x14ac:dyDescent="0.2">
      <c r="D300" s="48"/>
      <c r="E300" s="48"/>
      <c r="F300" s="48"/>
      <c r="G300" s="48"/>
      <c r="H300" s="48"/>
      <c r="I300" s="48"/>
    </row>
    <row r="301" spans="4:9" x14ac:dyDescent="0.2">
      <c r="D301" s="48"/>
      <c r="E301" s="48"/>
      <c r="F301" s="48"/>
      <c r="G301" s="48"/>
      <c r="H301" s="48"/>
      <c r="I301" s="48"/>
    </row>
    <row r="302" spans="4:9" x14ac:dyDescent="0.2">
      <c r="D302" s="48"/>
      <c r="E302" s="48"/>
      <c r="F302" s="48"/>
      <c r="G302" s="48"/>
      <c r="H302" s="48"/>
      <c r="I302" s="48"/>
    </row>
    <row r="303" spans="4:9" x14ac:dyDescent="0.2">
      <c r="D303" s="48"/>
      <c r="E303" s="48"/>
      <c r="F303" s="48"/>
      <c r="G303" s="48"/>
      <c r="H303" s="48"/>
      <c r="I303" s="48"/>
    </row>
    <row r="304" spans="4:9" x14ac:dyDescent="0.2">
      <c r="D304" s="48"/>
      <c r="E304" s="48"/>
      <c r="F304" s="48"/>
      <c r="G304" s="48"/>
      <c r="H304" s="48"/>
      <c r="I304" s="48"/>
    </row>
    <row r="305" spans="4:9" x14ac:dyDescent="0.2">
      <c r="D305" s="48"/>
      <c r="E305" s="48"/>
      <c r="F305" s="48"/>
      <c r="G305" s="48"/>
      <c r="H305" s="48"/>
      <c r="I305" s="48"/>
    </row>
    <row r="306" spans="4:9" x14ac:dyDescent="0.2">
      <c r="D306" s="48"/>
      <c r="E306" s="48"/>
      <c r="F306" s="48"/>
      <c r="G306" s="48"/>
      <c r="H306" s="48"/>
      <c r="I306" s="48"/>
    </row>
    <row r="307" spans="4:9" x14ac:dyDescent="0.2">
      <c r="D307" s="48"/>
      <c r="E307" s="48"/>
      <c r="F307" s="48"/>
      <c r="G307" s="48"/>
      <c r="H307" s="48"/>
      <c r="I307" s="48"/>
    </row>
    <row r="308" spans="4:9" x14ac:dyDescent="0.2">
      <c r="D308" s="48"/>
      <c r="E308" s="48"/>
      <c r="F308" s="48"/>
      <c r="G308" s="48"/>
      <c r="H308" s="48"/>
      <c r="I308" s="48"/>
    </row>
    <row r="309" spans="4:9" x14ac:dyDescent="0.2">
      <c r="D309" s="48"/>
      <c r="E309" s="48"/>
      <c r="F309" s="48"/>
      <c r="G309" s="48"/>
      <c r="H309" s="48"/>
      <c r="I309" s="48"/>
    </row>
    <row r="310" spans="4:9" x14ac:dyDescent="0.2">
      <c r="D310" s="48"/>
      <c r="E310" s="48"/>
      <c r="F310" s="48"/>
      <c r="G310" s="48"/>
      <c r="H310" s="48"/>
      <c r="I310" s="48"/>
    </row>
    <row r="311" spans="4:9" x14ac:dyDescent="0.2">
      <c r="D311" s="48"/>
      <c r="E311" s="48"/>
      <c r="F311" s="48"/>
      <c r="G311" s="48"/>
      <c r="H311" s="48"/>
      <c r="I311" s="48"/>
    </row>
    <row r="312" spans="4:9" x14ac:dyDescent="0.2">
      <c r="D312" s="48"/>
      <c r="E312" s="48"/>
      <c r="F312" s="48"/>
      <c r="G312" s="48"/>
      <c r="H312" s="48"/>
      <c r="I312" s="48"/>
    </row>
    <row r="313" spans="4:9" x14ac:dyDescent="0.2">
      <c r="D313" s="48"/>
      <c r="E313" s="48"/>
      <c r="F313" s="48"/>
      <c r="G313" s="48"/>
      <c r="H313" s="48"/>
      <c r="I313" s="48"/>
    </row>
    <row r="314" spans="4:9" x14ac:dyDescent="0.2">
      <c r="D314" s="48"/>
      <c r="E314" s="48"/>
      <c r="F314" s="48"/>
      <c r="G314" s="48"/>
      <c r="H314" s="48"/>
      <c r="I314" s="48"/>
    </row>
    <row r="315" spans="4:9" x14ac:dyDescent="0.2">
      <c r="D315" s="48"/>
      <c r="E315" s="48"/>
      <c r="F315" s="48"/>
      <c r="G315" s="48"/>
      <c r="H315" s="48"/>
      <c r="I315" s="48"/>
    </row>
    <row r="316" spans="4:9" x14ac:dyDescent="0.2">
      <c r="D316" s="48"/>
      <c r="E316" s="48"/>
      <c r="F316" s="48"/>
      <c r="G316" s="48"/>
      <c r="H316" s="48"/>
      <c r="I316" s="48"/>
    </row>
    <row r="317" spans="4:9" x14ac:dyDescent="0.2">
      <c r="D317" s="48"/>
      <c r="E317" s="48"/>
      <c r="F317" s="48"/>
      <c r="G317" s="48"/>
      <c r="H317" s="48"/>
      <c r="I317" s="48"/>
    </row>
    <row r="318" spans="4:9" x14ac:dyDescent="0.2">
      <c r="D318" s="48"/>
      <c r="E318" s="48"/>
      <c r="F318" s="48"/>
      <c r="G318" s="48"/>
      <c r="H318" s="48"/>
      <c r="I318" s="48"/>
    </row>
    <row r="319" spans="4:9" x14ac:dyDescent="0.2">
      <c r="D319" s="48"/>
      <c r="E319" s="48"/>
      <c r="F319" s="48"/>
      <c r="G319" s="48"/>
      <c r="H319" s="48"/>
      <c r="I319" s="48"/>
    </row>
    <row r="320" spans="4:9" x14ac:dyDescent="0.2">
      <c r="D320" s="48"/>
      <c r="E320" s="48"/>
      <c r="F320" s="48"/>
      <c r="G320" s="48"/>
      <c r="H320" s="48"/>
      <c r="I320" s="48"/>
    </row>
    <row r="321" spans="4:9" x14ac:dyDescent="0.2">
      <c r="D321" s="48"/>
      <c r="E321" s="48"/>
      <c r="F321" s="48"/>
      <c r="G321" s="48"/>
      <c r="H321" s="48"/>
      <c r="I321" s="48"/>
    </row>
    <row r="322" spans="4:9" x14ac:dyDescent="0.2">
      <c r="D322" s="48"/>
      <c r="E322" s="48"/>
      <c r="F322" s="48"/>
      <c r="G322" s="48"/>
      <c r="H322" s="48"/>
      <c r="I322" s="48"/>
    </row>
    <row r="323" spans="4:9" x14ac:dyDescent="0.2">
      <c r="D323" s="48"/>
      <c r="E323" s="48"/>
      <c r="F323" s="48"/>
      <c r="G323" s="48"/>
      <c r="H323" s="48"/>
      <c r="I323" s="48"/>
    </row>
    <row r="324" spans="4:9" x14ac:dyDescent="0.2">
      <c r="D324" s="48"/>
      <c r="E324" s="48"/>
      <c r="F324" s="48"/>
      <c r="G324" s="48"/>
      <c r="H324" s="48"/>
      <c r="I324" s="48"/>
    </row>
    <row r="325" spans="4:9" x14ac:dyDescent="0.2">
      <c r="D325" s="48"/>
      <c r="E325" s="48"/>
      <c r="F325" s="48"/>
      <c r="G325" s="48"/>
      <c r="H325" s="48"/>
      <c r="I325" s="48"/>
    </row>
    <row r="326" spans="4:9" x14ac:dyDescent="0.2">
      <c r="D326" s="48"/>
      <c r="E326" s="48"/>
      <c r="F326" s="48"/>
      <c r="G326" s="48"/>
      <c r="H326" s="48"/>
      <c r="I326" s="48"/>
    </row>
    <row r="327" spans="4:9" x14ac:dyDescent="0.2">
      <c r="D327" s="48"/>
      <c r="E327" s="48"/>
      <c r="F327" s="48"/>
      <c r="G327" s="48"/>
      <c r="H327" s="48"/>
      <c r="I327" s="48"/>
    </row>
    <row r="328" spans="4:9" x14ac:dyDescent="0.2">
      <c r="D328" s="48"/>
      <c r="E328" s="48"/>
      <c r="F328" s="48"/>
      <c r="G328" s="48"/>
      <c r="H328" s="48"/>
      <c r="I328" s="48"/>
    </row>
    <row r="329" spans="4:9" x14ac:dyDescent="0.2">
      <c r="D329" s="48"/>
      <c r="E329" s="48"/>
      <c r="F329" s="48"/>
      <c r="G329" s="48"/>
      <c r="H329" s="48"/>
      <c r="I329" s="48"/>
    </row>
    <row r="330" spans="4:9" x14ac:dyDescent="0.2">
      <c r="D330" s="48"/>
      <c r="E330" s="48"/>
      <c r="F330" s="48"/>
      <c r="G330" s="48"/>
      <c r="H330" s="48"/>
      <c r="I330" s="48"/>
    </row>
    <row r="331" spans="4:9" x14ac:dyDescent="0.2">
      <c r="D331" s="48"/>
      <c r="E331" s="48"/>
      <c r="F331" s="48"/>
      <c r="G331" s="48"/>
      <c r="H331" s="48"/>
      <c r="I331" s="48"/>
    </row>
    <row r="332" spans="4:9" x14ac:dyDescent="0.2">
      <c r="D332" s="48"/>
      <c r="E332" s="48"/>
      <c r="F332" s="48"/>
      <c r="G332" s="48"/>
      <c r="H332" s="48"/>
      <c r="I332" s="48"/>
    </row>
  </sheetData>
  <mergeCells count="1">
    <mergeCell ref="K9:O9"/>
  </mergeCells>
  <phoneticPr fontId="0" type="noConversion"/>
  <pageMargins left="0.25" right="0.25" top="0.5" bottom="0.25" header="0.26" footer="0.25"/>
  <pageSetup scale="67" pageOrder="overThenDown" orientation="landscape" r:id="rId1"/>
  <headerFooter alignWithMargins="0">
    <oddFooter>&amp;L&amp;D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Summary_Rev</vt:lpstr>
      <vt:lpstr>IBIT</vt:lpstr>
      <vt:lpstr>By Risk Category</vt:lpstr>
      <vt:lpstr>IBIT condensed Normalized)</vt:lpstr>
      <vt:lpstr>'By Risk Category'!Print_Area</vt:lpstr>
      <vt:lpstr>Summary_Rev!Print_Area</vt:lpstr>
      <vt:lpstr>IBIT!Print_Titles</vt:lpstr>
      <vt:lpstr>'IBIT condensed Normalized)'!Print_Titles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Jan Havlíček</cp:lastModifiedBy>
  <cp:lastPrinted>2001-10-09T14:49:39Z</cp:lastPrinted>
  <dcterms:created xsi:type="dcterms:W3CDTF">2001-07-20T13:21:58Z</dcterms:created>
  <dcterms:modified xsi:type="dcterms:W3CDTF">2023-09-17T14:23:22Z</dcterms:modified>
</cp:coreProperties>
</file>