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9365A0-3BA9-494A-BFCF-A26450AD99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Assumptions" sheetId="45" r:id="rId1"/>
    <sheet name="Summary Ctrc's &amp; Resubscription" sheetId="44" r:id="rId2"/>
    <sheet name="Fuel Price" sheetId="46" r:id="rId3"/>
    <sheet name="Rates" sheetId="42" r:id="rId4"/>
    <sheet name="WOT by Month thru 2010" sheetId="39" r:id="rId5"/>
    <sheet name="East by Month" sheetId="41" r:id="rId6"/>
    <sheet name="IG-BL by Month" sheetId="12" r:id="rId7"/>
    <sheet name="SJ by Month" sheetId="43" r:id="rId8"/>
  </sheets>
  <definedNames>
    <definedName name="_xlnm.Print_Titles" localSheetId="4">'WOT by Month thru 2010'!$A:$G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F4" i="42"/>
  <c r="F5" i="42"/>
  <c r="F6" i="42"/>
  <c r="F7" i="42"/>
  <c r="G15" i="4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6" i="44"/>
  <c r="C36" i="44"/>
  <c r="D36" i="44"/>
  <c r="E36" i="44"/>
  <c r="F36" i="44"/>
  <c r="G36" i="44"/>
  <c r="H36" i="44"/>
  <c r="I36" i="44"/>
  <c r="J36" i="44"/>
  <c r="B38" i="44"/>
  <c r="C38" i="44"/>
  <c r="D38" i="44"/>
  <c r="E38" i="44"/>
  <c r="F38" i="44"/>
  <c r="G38" i="44"/>
  <c r="H38" i="44"/>
  <c r="I38" i="44"/>
  <c r="J38" i="44"/>
  <c r="B42" i="44"/>
  <c r="C42" i="44"/>
  <c r="D42" i="44"/>
  <c r="E42" i="44"/>
  <c r="F42" i="44"/>
  <c r="G42" i="44"/>
  <c r="H42" i="44"/>
  <c r="I42" i="44"/>
  <c r="J42" i="44"/>
  <c r="B44" i="44"/>
  <c r="C44" i="44"/>
  <c r="D44" i="44"/>
  <c r="E44" i="44"/>
  <c r="F44" i="44"/>
  <c r="G44" i="44"/>
  <c r="H44" i="44"/>
  <c r="I44" i="44"/>
  <c r="J44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B53" i="44"/>
  <c r="C53" i="44"/>
  <c r="D53" i="44"/>
  <c r="E53" i="44"/>
  <c r="F53" i="44"/>
  <c r="G53" i="44"/>
  <c r="H53" i="44"/>
  <c r="I53" i="44"/>
  <c r="J53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<sst xmlns="http://schemas.openxmlformats.org/spreadsheetml/2006/main" count="516" uniqueCount="191">
  <si>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</si>
  <si>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</si>
  <si>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</si>
  <si>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</si>
  <si>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</si>
  <si>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</si>
  <si>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</si>
  <si>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</si>
  <si>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</si>
  <si>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</si>
  <si>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</si>
  <si>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</si>
  <si>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</si>
  <si>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</si>
  <si>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</si>
  <si>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</si>
  <si>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</si>
  <si>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</si>
  <si>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</si>
  <si>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</si>
  <si>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</si>
  <si>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</si>
  <si>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</si>
  <si>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</si>
  <si>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</si>
  <si>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</si>
  <si>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</si>
  <si>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</si>
  <si>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</si>
  <si>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</si>
  <si>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</si>
  <si>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</si>
  <si>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</si>
  <si>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</si>
  <si>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</si>
  <si>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</si>
  <si>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</si>
  <si>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</si>
  <si>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</si>
  <si>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</si>
  <si>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</si>
  <si>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</si>
  <si>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</si>
  <si>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</si>
  <si>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</si>
  <si>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</si>
  <si>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</si>
  <si>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</si>
  <si>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</si>
  <si>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</si>
  <si>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</si>
  <si>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</si>
  <si>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</si>
  <si>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</si>
  <si>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</si>
  <si>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</si>
  <si>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</si>
  <si>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</si>
  <si>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</si>
  <si>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</si>
  <si>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</si>
  <si>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?</t>
  </si>
  <si>
    <t>Updated 2/5/2002</t>
  </si>
  <si>
    <t>Rate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</si>
  <si>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</si>
  <si>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</si>
  <si>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</si>
  <si>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</si>
  <si>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</si>
  <si>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</si>
  <si>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</si>
  <si>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</si>
  <si>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</si>
  <si>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</si>
  <si>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</si>
  <si>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</si>
  <si>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</si>
  <si>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</si>
  <si>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</si>
  <si>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</si>
  <si>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</si>
  <si>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</si>
  <si>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</si>
  <si>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</si>
  <si>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</si>
  <si>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</si>
  <si>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</si>
  <si>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</si>
  <si>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</si>
  <si>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</si>
  <si>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</si>
  <si>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</si>
  <si>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</si>
  <si>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</si>
  <si>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</si>
  <si>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</si>
  <si>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</si>
  <si>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</si>
  <si>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</si>
  <si>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</si>
  <si>
    <t xml:space="preserve">          Historical Average Rate</t>
  </si>
  <si>
    <t xml:space="preserve">          Contractual Average Rate</t>
  </si>
  <si>
    <t>Case 1</t>
  </si>
  <si>
    <t>Ignacio to Blanco</t>
  </si>
  <si>
    <t>Case 2</t>
  </si>
  <si>
    <t>Case 3</t>
  </si>
  <si>
    <t>2002 - 2006</t>
  </si>
  <si>
    <t>2007 - 2010</t>
  </si>
  <si>
    <t>Max</t>
  </si>
  <si>
    <t>Hist Ave</t>
  </si>
  <si>
    <t>Curve</t>
  </si>
  <si>
    <t xml:space="preserve">Hist Ave </t>
  </si>
  <si>
    <t>"Max Rates"</t>
  </si>
  <si>
    <t>"Historical Average Rates"</t>
  </si>
  <si>
    <t>"Future Curve Value"</t>
  </si>
  <si>
    <t>FUEL</t>
  </si>
  <si>
    <t>24,000/d @ future</t>
  </si>
  <si>
    <t>54% (1)</t>
  </si>
  <si>
    <t>reduce by 200,000/d (2)</t>
  </si>
  <si>
    <t>(1)  To reflect capturing "incremental" San Juan rate only for volumes delivered off-system to EP/Blanco and not on volumes</t>
  </si>
  <si>
    <t xml:space="preserve">     continuing on Transwestern's system.  54% is the two year historical average volume delivered to EP/Blanco.</t>
  </si>
  <si>
    <t>in rate</t>
  </si>
  <si>
    <t>Fuel</t>
  </si>
  <si>
    <t>value now</t>
  </si>
  <si>
    <t xml:space="preserve">captured </t>
  </si>
  <si>
    <t>Hist ave</t>
  </si>
  <si>
    <t>("fuel value" calculated using 2007 average price of $3.27 at 2.5%)</t>
  </si>
  <si>
    <t>*</t>
  </si>
  <si>
    <t>*Historical Average West Rate for 2007 - 2010 (Case 2)</t>
  </si>
  <si>
    <t>rate</t>
  </si>
  <si>
    <t>w/fuel</t>
  </si>
  <si>
    <t>factor</t>
  </si>
  <si>
    <t>to west hist ave rate</t>
  </si>
  <si>
    <t>Fuel Price tab)</t>
  </si>
  <si>
    <t>2002 Q1</t>
  </si>
  <si>
    <t>2002 Q2</t>
  </si>
  <si>
    <t>2002 Q3</t>
  </si>
  <si>
    <t>2002 Q4</t>
  </si>
  <si>
    <t>2003 Q1</t>
  </si>
  <si>
    <t>2003 Q2</t>
  </si>
  <si>
    <t>2004 Q2</t>
  </si>
  <si>
    <t>2005 Q2</t>
  </si>
  <si>
    <t>2003 Q3</t>
  </si>
  <si>
    <t>2003 Q4</t>
  </si>
  <si>
    <t>2004 Q1</t>
  </si>
  <si>
    <t>2004 Q3</t>
  </si>
  <si>
    <t>2004 Q4</t>
  </si>
  <si>
    <t>2005 Q1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</si>
  <si>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</si>
  <si>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</si>
  <si>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</si>
  <si>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</si>
  <si>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</si>
  <si>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</si>
  <si>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</si>
  <si>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</si>
  <si>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</si>
  <si>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</si>
  <si>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</si>
  <si>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</si>
  <si>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</si>
  <si>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</si>
  <si>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</si>
  <si>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</si>
  <si>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</si>
  <si>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</si>
  <si>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</si>
  <si>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</si>
  <si>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</si>
  <si>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</si>
  <si>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Notes:</t>
  </si>
  <si>
    <t>Used weighted average price of 19,000/d at</t>
  </si>
  <si>
    <t>NYMEX quotes and 5,000/d at $2.49 (deal</t>
  </si>
  <si>
    <t>already done for 2003)</t>
  </si>
  <si>
    <t>Used blended annual rate of deals already done for 2002</t>
  </si>
  <si>
    <t xml:space="preserve">Fuel Prices </t>
  </si>
  <si>
    <t>*add-in 2.5% fuel value</t>
  </si>
  <si>
    <t>MAX RATES</t>
  </si>
  <si>
    <t>HISTORICAL AVERAGE RATES</t>
  </si>
  <si>
    <t>price curve (see</t>
  </si>
  <si>
    <t>See Rates tab*</t>
  </si>
  <si>
    <t>(4) See Rates tab for Max &amp; Hist Ave rates</t>
  </si>
  <si>
    <t>(3) See Summary Ctrc's &amp; Resubscription tab for resubscription volumes</t>
  </si>
  <si>
    <t>(2)  To reflect resubscribing the 400,000/d East deal at 1/2 the current rate, assumed 1/2 the volume.  (Expires Mar'03.</t>
  </si>
  <si>
    <t xml:space="preserve">     The annual weighted average volume for 2003 is 151,000/d)</t>
  </si>
  <si>
    <t>RESUBSCRIPTION RATES (4)</t>
  </si>
  <si>
    <t>RESUBSCRIPTION VOLUMES (3)</t>
  </si>
  <si>
    <t>2004-2010</t>
  </si>
  <si>
    <t>Prices from Paul 2/15/02</t>
  </si>
  <si>
    <t xml:space="preserve">          ReSubscribed Vol (100%)</t>
  </si>
  <si>
    <t xml:space="preserve">          Resubscribed Vol - Case 1,2&amp;3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</si>
</sst>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0" xfId="0" applyFont="1" applyBorder="1"/>
    <xf numFmtId="49" fontId="0" fillId="0" borderId="3" xfId="0" applyNumberForma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79" fontId="1" fillId="2" borderId="0" xfId="0" applyNumberFormat="1" applyFont="1" applyFill="1"/>
    <xf numFmtId="0" fontId="10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F19" sqref="F19:G20"/>
    </sheetView>
  </sheetViews>
  <sheetFormatPr defaultRowHeight="12.75" x14ac:dyDescent="0.2"/>
  <cols>
    <col min="1" max="1" width="30.85546875" customWidth="1"/>
    <col min="2" max="7" width="19.7109375" customWidth="1"/>
  </cols>
  <sheetData>
    <row r="1" spans="1:7" ht="13.5" thickBot="1" x14ac:dyDescent="0.25"/>
    <row r="2" spans="1:7" ht="13.5" thickBot="1" x14ac:dyDescent="0.25">
      <c r="B2" s="150" t="s">
        <v>102</v>
      </c>
      <c r="C2" s="151"/>
      <c r="D2" s="150" t="s">
        <v>104</v>
      </c>
      <c r="E2" s="151"/>
      <c r="F2" s="150" t="s">
        <v>105</v>
      </c>
      <c r="G2" s="151"/>
    </row>
    <row r="3" spans="1:7" x14ac:dyDescent="0.2">
      <c r="B3" s="152" t="s">
        <v>112</v>
      </c>
      <c r="C3" s="153"/>
      <c r="D3" s="152" t="s">
        <v>113</v>
      </c>
      <c r="E3" s="153"/>
      <c r="F3" s="152" t="s">
        <v>114</v>
      </c>
      <c r="G3" s="153"/>
    </row>
    <row r="4" spans="1:7" x14ac:dyDescent="0.2">
      <c r="B4" s="133" t="s">
        <v>106</v>
      </c>
      <c r="C4" s="134" t="s">
        <v>107</v>
      </c>
      <c r="D4" s="143" t="s">
        <v>106</v>
      </c>
      <c r="E4" s="144" t="s">
        <v>107</v>
      </c>
      <c r="F4" s="143" t="s">
        <v>106</v>
      </c>
      <c r="G4" s="144" t="s">
        <v>107</v>
      </c>
    </row>
    <row r="5" spans="1:7" x14ac:dyDescent="0.2">
      <c r="A5" s="124" t="s">
        <v>185</v>
      </c>
      <c r="B5" s="135"/>
      <c r="C5" s="136"/>
      <c r="D5" s="135"/>
      <c r="E5" s="136"/>
      <c r="F5" s="135"/>
      <c r="G5" s="136"/>
    </row>
    <row r="6" spans="1:7" x14ac:dyDescent="0.2">
      <c r="A6" s="61" t="s">
        <v>68</v>
      </c>
      <c r="B6" s="137" t="s">
        <v>108</v>
      </c>
      <c r="C6" s="138" t="s">
        <v>108</v>
      </c>
      <c r="D6" s="137" t="s">
        <v>109</v>
      </c>
      <c r="E6" s="138" t="s">
        <v>180</v>
      </c>
      <c r="F6" s="137" t="s">
        <v>110</v>
      </c>
      <c r="G6" s="138" t="s">
        <v>110</v>
      </c>
    </row>
    <row r="7" spans="1:7" x14ac:dyDescent="0.2">
      <c r="A7" s="61" t="s">
        <v>71</v>
      </c>
      <c r="B7" s="137" t="s">
        <v>108</v>
      </c>
      <c r="C7" s="138" t="s">
        <v>108</v>
      </c>
      <c r="D7" s="137" t="s">
        <v>109</v>
      </c>
      <c r="E7" s="138" t="s">
        <v>109</v>
      </c>
      <c r="F7" s="137" t="s">
        <v>111</v>
      </c>
      <c r="G7" s="138" t="s">
        <v>111</v>
      </c>
    </row>
    <row r="8" spans="1:7" x14ac:dyDescent="0.2">
      <c r="A8" s="61" t="s">
        <v>103</v>
      </c>
      <c r="B8" s="137" t="s">
        <v>109</v>
      </c>
      <c r="C8" s="138" t="s">
        <v>109</v>
      </c>
      <c r="D8" s="137" t="s">
        <v>109</v>
      </c>
      <c r="E8" s="138" t="s">
        <v>109</v>
      </c>
      <c r="F8" s="137" t="s">
        <v>109</v>
      </c>
      <c r="G8" s="138" t="s">
        <v>109</v>
      </c>
    </row>
    <row r="9" spans="1:7" x14ac:dyDescent="0.2">
      <c r="A9" s="61" t="s">
        <v>69</v>
      </c>
      <c r="B9" s="137" t="s">
        <v>109</v>
      </c>
      <c r="C9" s="138" t="s">
        <v>109</v>
      </c>
      <c r="D9" s="137" t="s">
        <v>109</v>
      </c>
      <c r="E9" s="138" t="s">
        <v>109</v>
      </c>
      <c r="F9" s="137" t="s">
        <v>109</v>
      </c>
      <c r="G9" s="138" t="s">
        <v>109</v>
      </c>
    </row>
    <row r="10" spans="1:7" x14ac:dyDescent="0.2">
      <c r="A10" s="100"/>
      <c r="B10" s="139"/>
      <c r="C10" s="140"/>
      <c r="D10" s="139"/>
      <c r="E10" s="140"/>
      <c r="F10" s="139"/>
      <c r="G10" s="140"/>
    </row>
    <row r="11" spans="1:7" x14ac:dyDescent="0.2">
      <c r="A11" s="124" t="s">
        <v>115</v>
      </c>
      <c r="B11" s="135"/>
      <c r="C11" s="136"/>
      <c r="D11" s="135"/>
      <c r="E11" s="136"/>
      <c r="F11" s="135"/>
      <c r="G11" s="136"/>
    </row>
    <row r="12" spans="1:7" x14ac:dyDescent="0.2">
      <c r="A12" s="125"/>
      <c r="B12" s="137" t="s">
        <v>116</v>
      </c>
      <c r="C12" s="138"/>
      <c r="D12" s="137" t="s">
        <v>116</v>
      </c>
      <c r="E12" s="138" t="s">
        <v>176</v>
      </c>
      <c r="F12" s="137" t="s">
        <v>116</v>
      </c>
      <c r="G12" s="138"/>
    </row>
    <row r="13" spans="1:7" x14ac:dyDescent="0.2">
      <c r="A13" s="61"/>
      <c r="B13" s="137" t="s">
        <v>179</v>
      </c>
      <c r="C13" s="138"/>
      <c r="D13" s="137" t="s">
        <v>179</v>
      </c>
      <c r="E13" s="138" t="s">
        <v>132</v>
      </c>
      <c r="F13" s="137" t="s">
        <v>179</v>
      </c>
      <c r="G13" s="138"/>
    </row>
    <row r="14" spans="1:7" x14ac:dyDescent="0.2">
      <c r="A14" s="61"/>
      <c r="B14" s="137" t="s">
        <v>133</v>
      </c>
      <c r="C14" s="138"/>
      <c r="D14" s="137" t="s">
        <v>133</v>
      </c>
      <c r="E14" s="138"/>
      <c r="F14" s="137" t="s">
        <v>133</v>
      </c>
      <c r="G14" s="138"/>
    </row>
    <row r="15" spans="1:7" x14ac:dyDescent="0.2">
      <c r="A15" s="100"/>
      <c r="B15" s="139"/>
      <c r="C15" s="140"/>
      <c r="D15" s="139"/>
      <c r="E15" s="140"/>
      <c r="F15" s="139"/>
      <c r="G15" s="140"/>
    </row>
    <row r="16" spans="1:7" x14ac:dyDescent="0.2">
      <c r="A16" s="124" t="s">
        <v>186</v>
      </c>
      <c r="B16" s="135"/>
      <c r="C16" s="136"/>
      <c r="D16" s="135"/>
      <c r="E16" s="136"/>
      <c r="F16" s="135"/>
      <c r="G16" s="136"/>
    </row>
    <row r="17" spans="1:7" x14ac:dyDescent="0.2">
      <c r="A17" s="61" t="s">
        <v>68</v>
      </c>
      <c r="B17" s="141">
        <v>1</v>
      </c>
      <c r="C17" s="142">
        <v>1</v>
      </c>
      <c r="D17" s="141">
        <v>1</v>
      </c>
      <c r="E17" s="142">
        <v>1</v>
      </c>
      <c r="F17" s="141">
        <v>1</v>
      </c>
      <c r="G17" s="142">
        <v>1</v>
      </c>
    </row>
    <row r="18" spans="1:7" x14ac:dyDescent="0.2">
      <c r="A18" s="61" t="s">
        <v>71</v>
      </c>
      <c r="B18" s="141">
        <v>1</v>
      </c>
      <c r="C18" s="142">
        <v>1</v>
      </c>
      <c r="D18" s="141">
        <v>1</v>
      </c>
      <c r="E18" s="142">
        <v>1</v>
      </c>
      <c r="F18" s="141">
        <v>1</v>
      </c>
      <c r="G18" s="142">
        <v>1</v>
      </c>
    </row>
    <row r="19" spans="1:7" x14ac:dyDescent="0.2">
      <c r="A19" s="61" t="s">
        <v>103</v>
      </c>
      <c r="B19" s="145" t="s">
        <v>117</v>
      </c>
      <c r="C19" s="146" t="s">
        <v>117</v>
      </c>
      <c r="D19" s="145" t="s">
        <v>117</v>
      </c>
      <c r="E19" s="146" t="s">
        <v>117</v>
      </c>
      <c r="F19" s="145" t="s">
        <v>117</v>
      </c>
      <c r="G19" s="146" t="s">
        <v>117</v>
      </c>
    </row>
    <row r="20" spans="1:7" ht="13.5" thickBot="1" x14ac:dyDescent="0.25">
      <c r="A20" s="100" t="s">
        <v>69</v>
      </c>
      <c r="B20" s="147" t="s">
        <v>118</v>
      </c>
      <c r="C20" s="148" t="s">
        <v>118</v>
      </c>
      <c r="D20" s="147" t="s">
        <v>118</v>
      </c>
      <c r="E20" s="148" t="s">
        <v>118</v>
      </c>
      <c r="F20" s="147" t="s">
        <v>118</v>
      </c>
      <c r="G20" s="148" t="s">
        <v>118</v>
      </c>
    </row>
    <row r="23" spans="1:7" x14ac:dyDescent="0.2">
      <c r="B23" s="123" t="s">
        <v>119</v>
      </c>
    </row>
    <row r="24" spans="1:7" x14ac:dyDescent="0.2">
      <c r="B24" s="123" t="s">
        <v>120</v>
      </c>
    </row>
    <row r="25" spans="1:7" x14ac:dyDescent="0.2">
      <c r="B25" s="123" t="s">
        <v>183</v>
      </c>
    </row>
    <row r="26" spans="1:7" x14ac:dyDescent="0.2">
      <c r="B26" s="123" t="s">
        <v>184</v>
      </c>
    </row>
    <row r="27" spans="1:7" x14ac:dyDescent="0.2">
      <c r="B27" s="123"/>
    </row>
    <row r="28" spans="1:7" x14ac:dyDescent="0.2">
      <c r="B28" s="123" t="s">
        <v>182</v>
      </c>
    </row>
    <row r="29" spans="1:7" x14ac:dyDescent="0.2">
      <c r="B29" s="123" t="s">
        <v>181</v>
      </c>
    </row>
  </sheetData>
  <mergeCells count="6">
    <mergeCell ref="B2:C2"/>
    <mergeCell ref="D2:E2"/>
    <mergeCell ref="F2:G2"/>
    <mergeCell ref="B3:C3"/>
    <mergeCell ref="D3:E3"/>
    <mergeCell ref="F3:G3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abSelected="1" topLeftCell="A20" workbookViewId="0">
      <selection activeCell="A41" sqref="A41:A42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88</v>
      </c>
    </row>
    <row r="5" spans="1:10" x14ac:dyDescent="0.2">
      <c r="A5" t="s">
        <v>89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97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101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90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91</v>
      </c>
    </row>
    <row r="10" spans="1:10" x14ac:dyDescent="0.2">
      <c r="A10" t="s">
        <v>89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97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101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90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92</v>
      </c>
    </row>
    <row r="15" spans="1:10" x14ac:dyDescent="0.2">
      <c r="A15" t="s">
        <v>89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97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101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90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93</v>
      </c>
    </row>
    <row r="20" spans="1:10" x14ac:dyDescent="0.2">
      <c r="A20" t="s">
        <v>89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97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101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90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94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99</v>
      </c>
    </row>
    <row r="28" spans="1:10" x14ac:dyDescent="0.2">
      <c r="A28" s="22" t="s">
        <v>88</v>
      </c>
    </row>
    <row r="29" spans="1:10" x14ac:dyDescent="0.2">
      <c r="A29" t="s">
        <v>89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98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100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90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91</v>
      </c>
    </row>
    <row r="34" spans="1:10" x14ac:dyDescent="0.2">
      <c r="A34" t="s">
        <v>89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189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s="51" t="s">
        <v>190</v>
      </c>
      <c r="B36" s="52">
        <f>B35</f>
        <v>69018</v>
      </c>
      <c r="C36" s="52">
        <f>C35-151000</f>
        <v>317631</v>
      </c>
      <c r="D36" s="52">
        <f t="shared" ref="D36:J36" si="7">D35-200000</f>
        <v>414464</v>
      </c>
      <c r="E36" s="52">
        <f t="shared" si="7"/>
        <v>416609</v>
      </c>
      <c r="F36" s="52">
        <f t="shared" si="7"/>
        <v>453327</v>
      </c>
      <c r="G36" s="52">
        <f t="shared" si="7"/>
        <v>488160</v>
      </c>
      <c r="H36" s="52">
        <f t="shared" si="7"/>
        <v>488827</v>
      </c>
      <c r="I36" s="52">
        <f t="shared" si="7"/>
        <v>488827</v>
      </c>
      <c r="J36" s="52">
        <f t="shared" si="7"/>
        <v>488827</v>
      </c>
    </row>
    <row r="37" spans="1:10" x14ac:dyDescent="0.2">
      <c r="A37" t="s">
        <v>100</v>
      </c>
      <c r="B37" s="72">
        <v>5.91E-2</v>
      </c>
      <c r="C37" s="72">
        <v>5.91E-2</v>
      </c>
      <c r="D37" s="72">
        <v>5.91E-2</v>
      </c>
      <c r="E37" s="72">
        <v>5.91E-2</v>
      </c>
      <c r="F37" s="72">
        <v>5.91E-2</v>
      </c>
      <c r="G37" s="72">
        <v>5.91E-2</v>
      </c>
      <c r="H37" s="72">
        <v>5.91E-2</v>
      </c>
      <c r="I37" s="72">
        <v>5.91E-2</v>
      </c>
      <c r="J37" s="72">
        <v>5.91E-2</v>
      </c>
    </row>
    <row r="38" spans="1:10" x14ac:dyDescent="0.2">
      <c r="A38" t="s">
        <v>90</v>
      </c>
      <c r="B38" s="118">
        <f>B35*B37*365</f>
        <v>1488821.787</v>
      </c>
      <c r="C38" s="118">
        <f t="shared" ref="C38:J38" si="8">C35*C37*365</f>
        <v>10109073.616500001</v>
      </c>
      <c r="D38" s="118">
        <f t="shared" si="8"/>
        <v>13254910.175999999</v>
      </c>
      <c r="E38" s="118">
        <f t="shared" si="8"/>
        <v>13301181.043500001</v>
      </c>
      <c r="F38" s="118">
        <f t="shared" si="8"/>
        <v>14093243.380499998</v>
      </c>
      <c r="G38" s="118">
        <f t="shared" si="8"/>
        <v>14844643.440000001</v>
      </c>
      <c r="H38" s="118">
        <f t="shared" si="8"/>
        <v>14859031.6305</v>
      </c>
      <c r="I38" s="118">
        <f t="shared" si="8"/>
        <v>14859031.6305</v>
      </c>
      <c r="J38" s="118">
        <f t="shared" si="8"/>
        <v>14859031.6305</v>
      </c>
    </row>
    <row r="39" spans="1:10" x14ac:dyDescent="0.2">
      <c r="A39" s="22" t="s">
        <v>92</v>
      </c>
    </row>
    <row r="40" spans="1:10" x14ac:dyDescent="0.2">
      <c r="A40" t="s">
        <v>89</v>
      </c>
      <c r="B40" s="3">
        <v>681000</v>
      </c>
      <c r="C40" s="3">
        <v>681000</v>
      </c>
      <c r="D40" s="3">
        <v>681000</v>
      </c>
      <c r="E40" s="3">
        <v>681000</v>
      </c>
      <c r="F40" s="3">
        <v>681000</v>
      </c>
      <c r="G40" s="3">
        <v>681000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189</v>
      </c>
      <c r="B41" s="3">
        <v>29000</v>
      </c>
      <c r="C41" s="3">
        <v>126000</v>
      </c>
      <c r="D41" s="3">
        <v>418083</v>
      </c>
      <c r="E41" s="3">
        <v>428500</v>
      </c>
      <c r="F41" s="3">
        <v>617458</v>
      </c>
      <c r="G41" s="3">
        <v>626000</v>
      </c>
      <c r="H41" s="3">
        <v>681000</v>
      </c>
      <c r="I41" s="3">
        <v>681000</v>
      </c>
      <c r="J41" s="3">
        <v>681000</v>
      </c>
    </row>
    <row r="42" spans="1:10" x14ac:dyDescent="0.2">
      <c r="A42" s="51" t="s">
        <v>190</v>
      </c>
      <c r="B42" s="52">
        <f>B41*0.54</f>
        <v>15660.000000000002</v>
      </c>
      <c r="C42" s="52">
        <f t="shared" ref="C42:J42" si="9">C41*0.54</f>
        <v>68040</v>
      </c>
      <c r="D42" s="52">
        <f t="shared" si="9"/>
        <v>225764.82</v>
      </c>
      <c r="E42" s="52">
        <f t="shared" si="9"/>
        <v>231390.00000000003</v>
      </c>
      <c r="F42" s="52">
        <f t="shared" si="9"/>
        <v>333427.32</v>
      </c>
      <c r="G42" s="52">
        <f t="shared" si="9"/>
        <v>338040</v>
      </c>
      <c r="H42" s="52">
        <f t="shared" si="9"/>
        <v>367740</v>
      </c>
      <c r="I42" s="52">
        <f t="shared" si="9"/>
        <v>367740</v>
      </c>
      <c r="J42" s="52">
        <f t="shared" si="9"/>
        <v>367740</v>
      </c>
    </row>
    <row r="43" spans="1:10" x14ac:dyDescent="0.2">
      <c r="A43" t="s">
        <v>100</v>
      </c>
      <c r="B43" s="72">
        <v>4.2799999999999998E-2</v>
      </c>
      <c r="C43" s="72">
        <v>4.2799999999999998E-2</v>
      </c>
      <c r="D43" s="72">
        <v>4.2799999999999998E-2</v>
      </c>
      <c r="E43" s="72">
        <v>4.2799999999999998E-2</v>
      </c>
      <c r="F43" s="72">
        <v>4.2799999999999998E-2</v>
      </c>
      <c r="G43" s="72">
        <v>4.2799999999999998E-2</v>
      </c>
      <c r="H43" s="72">
        <v>4.2799999999999998E-2</v>
      </c>
      <c r="I43" s="72">
        <v>4.2799999999999998E-2</v>
      </c>
      <c r="J43" s="72">
        <v>4.2799999999999998E-2</v>
      </c>
    </row>
    <row r="44" spans="1:10" x14ac:dyDescent="0.2">
      <c r="A44" t="s">
        <v>90</v>
      </c>
      <c r="B44" s="118">
        <f>B41*B43*365</f>
        <v>453038</v>
      </c>
      <c r="C44" s="118">
        <f t="shared" ref="C44:J44" si="10">C41*C43*365</f>
        <v>1968371.9999999998</v>
      </c>
      <c r="D44" s="118">
        <f t="shared" si="10"/>
        <v>6531292.6259999992</v>
      </c>
      <c r="E44" s="118">
        <f t="shared" si="10"/>
        <v>6694027</v>
      </c>
      <c r="F44" s="118">
        <f t="shared" si="10"/>
        <v>9645928.8760000002</v>
      </c>
      <c r="G44" s="118">
        <f t="shared" si="10"/>
        <v>9779372</v>
      </c>
      <c r="H44" s="118">
        <f t="shared" si="10"/>
        <v>10638582</v>
      </c>
      <c r="I44" s="118">
        <f t="shared" si="10"/>
        <v>10638582</v>
      </c>
      <c r="J44" s="118">
        <f t="shared" si="10"/>
        <v>10638582</v>
      </c>
    </row>
    <row r="45" spans="1:10" x14ac:dyDescent="0.2">
      <c r="A45" s="22" t="s">
        <v>93</v>
      </c>
    </row>
    <row r="46" spans="1:10" x14ac:dyDescent="0.2">
      <c r="A46" t="s">
        <v>89</v>
      </c>
      <c r="B46" s="3">
        <v>850000</v>
      </c>
      <c r="C46" s="3">
        <v>850000</v>
      </c>
      <c r="D46" s="3">
        <v>850000</v>
      </c>
      <c r="E46" s="3">
        <v>850000</v>
      </c>
      <c r="F46" s="3">
        <v>850000</v>
      </c>
      <c r="G46" s="3">
        <v>850000</v>
      </c>
      <c r="H46" s="3">
        <v>850000</v>
      </c>
      <c r="I46" s="3">
        <v>850000</v>
      </c>
      <c r="J46" s="3">
        <v>850000</v>
      </c>
    </row>
    <row r="47" spans="1:10" x14ac:dyDescent="0.2">
      <c r="A47" t="s">
        <v>98</v>
      </c>
      <c r="B47" s="3">
        <v>8137</v>
      </c>
      <c r="C47" s="3">
        <v>6071</v>
      </c>
      <c r="D47" s="3">
        <v>42667</v>
      </c>
      <c r="E47" s="3">
        <v>152000</v>
      </c>
      <c r="F47" s="3">
        <v>416500</v>
      </c>
      <c r="G47" s="3">
        <v>694000</v>
      </c>
      <c r="H47" s="3">
        <v>756917</v>
      </c>
      <c r="I47" s="3">
        <v>840000</v>
      </c>
      <c r="J47" s="3">
        <v>840000</v>
      </c>
    </row>
    <row r="48" spans="1:10" x14ac:dyDescent="0.2">
      <c r="A48" t="s">
        <v>100</v>
      </c>
      <c r="B48" s="72">
        <v>0.1043</v>
      </c>
      <c r="C48" s="72">
        <v>0.1043</v>
      </c>
      <c r="D48" s="72">
        <v>0.1043</v>
      </c>
      <c r="E48" s="72">
        <v>0.1043</v>
      </c>
      <c r="F48" s="72">
        <v>0.1043</v>
      </c>
      <c r="G48" s="72">
        <v>0.1043</v>
      </c>
      <c r="H48" s="72">
        <v>0.1043</v>
      </c>
      <c r="I48" s="72">
        <v>0.1043</v>
      </c>
      <c r="J48" s="72">
        <v>0.1043</v>
      </c>
    </row>
    <row r="49" spans="1:10" x14ac:dyDescent="0.2">
      <c r="A49" t="s">
        <v>90</v>
      </c>
      <c r="B49" s="118">
        <f>B47*B48*365</f>
        <v>309771.52150000003</v>
      </c>
      <c r="C49" s="118">
        <f t="shared" ref="C49:J49" si="11">C47*C48*365</f>
        <v>231119.93450000003</v>
      </c>
      <c r="D49" s="118">
        <f t="shared" si="11"/>
        <v>1624311.3565</v>
      </c>
      <c r="E49" s="118">
        <f t="shared" si="11"/>
        <v>5786564</v>
      </c>
      <c r="F49" s="118">
        <f t="shared" si="11"/>
        <v>15855946.750000002</v>
      </c>
      <c r="G49" s="118">
        <f t="shared" si="11"/>
        <v>26420233</v>
      </c>
      <c r="H49" s="118">
        <f t="shared" si="11"/>
        <v>28815451.7315</v>
      </c>
      <c r="I49" s="118">
        <f t="shared" si="11"/>
        <v>31978380</v>
      </c>
      <c r="J49" s="118">
        <f t="shared" si="11"/>
        <v>31978380</v>
      </c>
    </row>
    <row r="51" spans="1:10" x14ac:dyDescent="0.2">
      <c r="A51" s="22" t="s">
        <v>95</v>
      </c>
      <c r="B51" s="118">
        <f>B32+B38+B44+B49</f>
        <v>5355966.1634999998</v>
      </c>
      <c r="C51" s="118">
        <f t="shared" ref="C51:J51" si="12">C32+C38+C44+C49</f>
        <v>24172127.883500002</v>
      </c>
      <c r="D51" s="118">
        <f t="shared" si="12"/>
        <v>41091555.240999997</v>
      </c>
      <c r="E51" s="118">
        <f t="shared" si="12"/>
        <v>59810461.250999995</v>
      </c>
      <c r="F51" s="118">
        <f t="shared" si="12"/>
        <v>108217321.964</v>
      </c>
      <c r="G51" s="118">
        <f t="shared" si="12"/>
        <v>139736774.83499998</v>
      </c>
      <c r="H51" s="118">
        <f t="shared" si="12"/>
        <v>150358796.52950001</v>
      </c>
      <c r="I51" s="118">
        <f t="shared" si="12"/>
        <v>161300256.588</v>
      </c>
      <c r="J51" s="118">
        <f t="shared" si="12"/>
        <v>161518677.88050002</v>
      </c>
    </row>
    <row r="53" spans="1:10" x14ac:dyDescent="0.2">
      <c r="A53" s="22" t="s">
        <v>96</v>
      </c>
      <c r="B53" s="121">
        <f>B25+B51</f>
        <v>166439566.16350001</v>
      </c>
      <c r="C53" s="121">
        <f t="shared" ref="C53:J53" si="13">C25+C51</f>
        <v>182103283.88350001</v>
      </c>
      <c r="D53" s="121">
        <f t="shared" si="13"/>
        <v>187319312.241</v>
      </c>
      <c r="E53" s="121">
        <f t="shared" si="13"/>
        <v>187280594.25099999</v>
      </c>
      <c r="F53" s="121">
        <f t="shared" si="13"/>
        <v>174482235.96399999</v>
      </c>
      <c r="G53" s="121">
        <f t="shared" si="13"/>
        <v>168850958.83499998</v>
      </c>
      <c r="H53" s="121">
        <f t="shared" si="13"/>
        <v>169010470.52950001</v>
      </c>
      <c r="I53" s="121">
        <f t="shared" si="13"/>
        <v>174644166.588</v>
      </c>
      <c r="J53" s="121">
        <f t="shared" si="13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E20" sqref="E20"/>
    </sheetView>
  </sheetViews>
  <sheetFormatPr defaultRowHeight="12.75" x14ac:dyDescent="0.2"/>
  <sheetData>
    <row r="1" spans="1:6" x14ac:dyDescent="0.2">
      <c r="A1" s="9" t="s">
        <v>175</v>
      </c>
    </row>
    <row r="3" spans="1:6" x14ac:dyDescent="0.2">
      <c r="A3" t="s">
        <v>134</v>
      </c>
      <c r="B3" s="72">
        <v>2.3519999999999999</v>
      </c>
      <c r="D3" s="129" t="s">
        <v>170</v>
      </c>
    </row>
    <row r="4" spans="1:6" x14ac:dyDescent="0.2">
      <c r="A4" t="s">
        <v>135</v>
      </c>
      <c r="B4" s="72">
        <v>2.3519999999999999</v>
      </c>
    </row>
    <row r="5" spans="1:6" x14ac:dyDescent="0.2">
      <c r="A5" t="s">
        <v>136</v>
      </c>
      <c r="B5" s="72">
        <v>2.3519999999999999</v>
      </c>
      <c r="D5">
        <v>2002</v>
      </c>
      <c r="E5" t="s">
        <v>174</v>
      </c>
      <c r="F5" s="72"/>
    </row>
    <row r="6" spans="1:6" x14ac:dyDescent="0.2">
      <c r="A6" t="s">
        <v>137</v>
      </c>
      <c r="B6" s="72">
        <v>2.3519999999999999</v>
      </c>
      <c r="D6">
        <v>2003</v>
      </c>
      <c r="E6" t="s">
        <v>171</v>
      </c>
    </row>
    <row r="7" spans="1:6" x14ac:dyDescent="0.2">
      <c r="A7" t="s">
        <v>138</v>
      </c>
      <c r="B7" s="72">
        <v>2.7833000000000001</v>
      </c>
      <c r="E7" t="s">
        <v>172</v>
      </c>
    </row>
    <row r="8" spans="1:6" x14ac:dyDescent="0.2">
      <c r="A8" t="s">
        <v>139</v>
      </c>
      <c r="B8" s="72">
        <v>2.6534</v>
      </c>
      <c r="E8" t="s">
        <v>173</v>
      </c>
      <c r="F8" s="72"/>
    </row>
    <row r="9" spans="1:6" x14ac:dyDescent="0.2">
      <c r="A9" t="s">
        <v>142</v>
      </c>
      <c r="B9" s="72">
        <v>2.726</v>
      </c>
      <c r="D9" t="s">
        <v>187</v>
      </c>
      <c r="E9" t="s">
        <v>188</v>
      </c>
    </row>
    <row r="10" spans="1:6" x14ac:dyDescent="0.2">
      <c r="A10" t="s">
        <v>143</v>
      </c>
      <c r="B10" s="72">
        <v>2.8704299999999998</v>
      </c>
      <c r="D10" s="2"/>
    </row>
    <row r="11" spans="1:6" x14ac:dyDescent="0.2">
      <c r="A11" t="s">
        <v>144</v>
      </c>
      <c r="B11" s="72">
        <v>3.12</v>
      </c>
      <c r="F11" s="72"/>
    </row>
    <row r="12" spans="1:6" x14ac:dyDescent="0.2">
      <c r="A12" t="s">
        <v>140</v>
      </c>
      <c r="B12" s="72">
        <v>2.8342999999999998</v>
      </c>
    </row>
    <row r="13" spans="1:6" x14ac:dyDescent="0.2">
      <c r="A13" t="s">
        <v>145</v>
      </c>
      <c r="B13" s="72">
        <v>2.9159999999999999</v>
      </c>
    </row>
    <row r="14" spans="1:6" x14ac:dyDescent="0.2">
      <c r="A14" t="s">
        <v>146</v>
      </c>
      <c r="B14" s="72">
        <v>3.0992999999999999</v>
      </c>
      <c r="F14" s="72"/>
    </row>
    <row r="15" spans="1:6" x14ac:dyDescent="0.2">
      <c r="A15" t="s">
        <v>147</v>
      </c>
      <c r="B15" s="72">
        <v>3.2280000000000002</v>
      </c>
    </row>
    <row r="16" spans="1:6" x14ac:dyDescent="0.2">
      <c r="A16" t="s">
        <v>141</v>
      </c>
      <c r="B16" s="72">
        <v>2.9630000000000001</v>
      </c>
    </row>
    <row r="17" spans="1:2" x14ac:dyDescent="0.2">
      <c r="A17" t="s">
        <v>148</v>
      </c>
      <c r="B17" s="72">
        <v>3.0186999999999999</v>
      </c>
    </row>
    <row r="18" spans="1:2" x14ac:dyDescent="0.2">
      <c r="A18" t="s">
        <v>149</v>
      </c>
      <c r="B18" s="72">
        <v>3.1873</v>
      </c>
    </row>
    <row r="19" spans="1:2" x14ac:dyDescent="0.2">
      <c r="A19" t="s">
        <v>150</v>
      </c>
      <c r="B19" s="72">
        <v>3.3849999999999998</v>
      </c>
    </row>
    <row r="20" spans="1:2" x14ac:dyDescent="0.2">
      <c r="A20" t="s">
        <v>151</v>
      </c>
      <c r="B20" s="72">
        <v>3.0941999999999998</v>
      </c>
    </row>
    <row r="21" spans="1:2" x14ac:dyDescent="0.2">
      <c r="A21" t="s">
        <v>152</v>
      </c>
      <c r="B21" s="72">
        <v>3.1497999999999999</v>
      </c>
    </row>
    <row r="22" spans="1:2" x14ac:dyDescent="0.2">
      <c r="A22" t="s">
        <v>153</v>
      </c>
      <c r="B22" s="72">
        <v>3.3334999999999999</v>
      </c>
    </row>
    <row r="23" spans="1:2" x14ac:dyDescent="0.2">
      <c r="A23" t="s">
        <v>154</v>
      </c>
      <c r="B23" s="72">
        <v>3.4733000000000001</v>
      </c>
    </row>
    <row r="24" spans="1:2" x14ac:dyDescent="0.2">
      <c r="A24" t="s">
        <v>155</v>
      </c>
      <c r="B24" s="72">
        <v>3.1825000000000001</v>
      </c>
    </row>
    <row r="25" spans="1:2" x14ac:dyDescent="0.2">
      <c r="A25" t="s">
        <v>156</v>
      </c>
      <c r="B25" s="72">
        <v>3.2382</v>
      </c>
    </row>
    <row r="26" spans="1:2" x14ac:dyDescent="0.2">
      <c r="A26" t="s">
        <v>157</v>
      </c>
      <c r="B26" s="72">
        <v>3.4218000000000002</v>
      </c>
    </row>
    <row r="27" spans="1:2" x14ac:dyDescent="0.2">
      <c r="A27" t="s">
        <v>158</v>
      </c>
      <c r="B27" s="72">
        <v>3.5608</v>
      </c>
    </row>
    <row r="28" spans="1:2" x14ac:dyDescent="0.2">
      <c r="A28" t="s">
        <v>159</v>
      </c>
      <c r="B28" s="72">
        <v>3.27</v>
      </c>
    </row>
    <row r="29" spans="1:2" x14ac:dyDescent="0.2">
      <c r="A29" t="s">
        <v>160</v>
      </c>
      <c r="B29" s="72">
        <v>3.3256999999999999</v>
      </c>
    </row>
    <row r="30" spans="1:2" x14ac:dyDescent="0.2">
      <c r="A30" t="s">
        <v>161</v>
      </c>
      <c r="B30" s="72">
        <v>3.5093000000000001</v>
      </c>
    </row>
    <row r="31" spans="1:2" x14ac:dyDescent="0.2">
      <c r="A31" t="s">
        <v>162</v>
      </c>
      <c r="B31" s="72">
        <v>3.6482999999999999</v>
      </c>
    </row>
    <row r="32" spans="1:2" x14ac:dyDescent="0.2">
      <c r="A32" t="s">
        <v>163</v>
      </c>
      <c r="B32" s="72">
        <v>3.3574999999999999</v>
      </c>
    </row>
    <row r="33" spans="1:2" x14ac:dyDescent="0.2">
      <c r="A33" t="s">
        <v>164</v>
      </c>
      <c r="B33" s="72">
        <v>3.4131999999999998</v>
      </c>
    </row>
    <row r="34" spans="1:2" x14ac:dyDescent="0.2">
      <c r="A34" t="s">
        <v>165</v>
      </c>
      <c r="B34" s="72">
        <v>3.5968</v>
      </c>
    </row>
    <row r="35" spans="1:2" x14ac:dyDescent="0.2">
      <c r="A35" t="s">
        <v>166</v>
      </c>
      <c r="B35" s="72">
        <v>3.7357999999999998</v>
      </c>
    </row>
    <row r="36" spans="1:2" x14ac:dyDescent="0.2">
      <c r="A36" t="s">
        <v>167</v>
      </c>
      <c r="B36" s="72">
        <v>3.4449999999999998</v>
      </c>
    </row>
    <row r="37" spans="1:2" x14ac:dyDescent="0.2">
      <c r="A37" t="s">
        <v>168</v>
      </c>
      <c r="B37" s="72">
        <v>3.5007000000000001</v>
      </c>
    </row>
    <row r="38" spans="1:2" x14ac:dyDescent="0.2">
      <c r="A38" t="s">
        <v>169</v>
      </c>
      <c r="B38" s="72">
        <v>3.6842999999999999</v>
      </c>
    </row>
    <row r="39" spans="1:2" x14ac:dyDescent="0.2">
      <c r="B39" s="72"/>
    </row>
    <row r="40" spans="1:2" x14ac:dyDescent="0.2">
      <c r="B40" s="72"/>
    </row>
    <row r="41" spans="1:2" x14ac:dyDescent="0.2">
      <c r="B41" s="72"/>
    </row>
    <row r="42" spans="1:2" x14ac:dyDescent="0.2">
      <c r="B42" s="72"/>
    </row>
    <row r="43" spans="1:2" x14ac:dyDescent="0.2">
      <c r="B43" s="72"/>
    </row>
    <row r="44" spans="1:2" x14ac:dyDescent="0.2">
      <c r="B44" s="72"/>
    </row>
    <row r="45" spans="1:2" x14ac:dyDescent="0.2">
      <c r="B45" s="72"/>
    </row>
    <row r="46" spans="1:2" x14ac:dyDescent="0.2">
      <c r="B46" s="72"/>
    </row>
    <row r="47" spans="1:2" x14ac:dyDescent="0.2">
      <c r="B47" s="72"/>
    </row>
    <row r="48" spans="1:2" x14ac:dyDescent="0.2">
      <c r="B48" s="72"/>
    </row>
    <row r="49" spans="2:2" x14ac:dyDescent="0.2">
      <c r="B49" s="72"/>
    </row>
    <row r="50" spans="2:2" x14ac:dyDescent="0.2">
      <c r="B50" s="72"/>
    </row>
    <row r="51" spans="2:2" x14ac:dyDescent="0.2">
      <c r="B51" s="72"/>
    </row>
    <row r="52" spans="2:2" x14ac:dyDescent="0.2">
      <c r="B52" s="72"/>
    </row>
    <row r="53" spans="2:2" x14ac:dyDescent="0.2">
      <c r="B53" s="72"/>
    </row>
    <row r="54" spans="2:2" x14ac:dyDescent="0.2">
      <c r="B54" s="72"/>
    </row>
    <row r="55" spans="2:2" x14ac:dyDescent="0.2">
      <c r="B55" s="72"/>
    </row>
    <row r="56" spans="2:2" x14ac:dyDescent="0.2">
      <c r="B56" s="72"/>
    </row>
    <row r="57" spans="2:2" x14ac:dyDescent="0.2">
      <c r="B57" s="72"/>
    </row>
    <row r="58" spans="2:2" x14ac:dyDescent="0.2">
      <c r="B58" s="72"/>
    </row>
    <row r="59" spans="2:2" x14ac:dyDescent="0.2">
      <c r="B59" s="72"/>
    </row>
    <row r="60" spans="2:2" x14ac:dyDescent="0.2">
      <c r="B60" s="72"/>
    </row>
    <row r="61" spans="2:2" x14ac:dyDescent="0.2">
      <c r="B61" s="72"/>
    </row>
    <row r="62" spans="2:2" x14ac:dyDescent="0.2">
      <c r="B62" s="72"/>
    </row>
    <row r="63" spans="2:2" x14ac:dyDescent="0.2">
      <c r="B63" s="72"/>
    </row>
    <row r="64" spans="2:2" x14ac:dyDescent="0.2">
      <c r="B64" s="72"/>
    </row>
    <row r="65" spans="2:2" x14ac:dyDescent="0.2">
      <c r="B65" s="72"/>
    </row>
    <row r="66" spans="2:2" x14ac:dyDescent="0.2">
      <c r="B66" s="72"/>
    </row>
    <row r="67" spans="2:2" x14ac:dyDescent="0.2">
      <c r="B67" s="72"/>
    </row>
    <row r="68" spans="2:2" x14ac:dyDescent="0.2">
      <c r="B68" s="72"/>
    </row>
    <row r="69" spans="2:2" x14ac:dyDescent="0.2">
      <c r="B69" s="72"/>
    </row>
    <row r="70" spans="2:2" x14ac:dyDescent="0.2">
      <c r="B70" s="72"/>
    </row>
    <row r="71" spans="2:2" x14ac:dyDescent="0.2">
      <c r="B71" s="72"/>
    </row>
    <row r="72" spans="2:2" x14ac:dyDescent="0.2">
      <c r="B72" s="7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2.75" x14ac:dyDescent="0.2"/>
  <cols>
    <col min="1" max="1" width="25" customWidth="1"/>
  </cols>
  <sheetData>
    <row r="1" spans="1:7" ht="13.5" thickBot="1" x14ac:dyDescent="0.25">
      <c r="A1" s="132" t="s">
        <v>178</v>
      </c>
      <c r="B1" s="122"/>
      <c r="C1" s="47"/>
      <c r="D1" s="47"/>
      <c r="E1" s="47"/>
      <c r="F1" s="97"/>
    </row>
    <row r="2" spans="1:7" x14ac:dyDescent="0.2">
      <c r="A2" s="131"/>
      <c r="B2" s="47"/>
      <c r="C2" s="47"/>
      <c r="D2" s="47"/>
      <c r="E2" s="47"/>
      <c r="F2" s="97"/>
    </row>
    <row r="3" spans="1:7" x14ac:dyDescent="0.2">
      <c r="B3" s="47" t="s">
        <v>64</v>
      </c>
      <c r="C3" s="47" t="s">
        <v>65</v>
      </c>
      <c r="D3" s="47" t="s">
        <v>66</v>
      </c>
      <c r="E3" s="47" t="s">
        <v>67</v>
      </c>
      <c r="F3" s="97" t="s">
        <v>86</v>
      </c>
    </row>
    <row r="4" spans="1:7" x14ac:dyDescent="0.2">
      <c r="A4" t="s">
        <v>68</v>
      </c>
      <c r="B4" s="72">
        <v>0.25773957380362883</v>
      </c>
      <c r="C4" s="72">
        <v>0.25565406145561026</v>
      </c>
      <c r="D4" s="72">
        <v>0.26255642352555197</v>
      </c>
      <c r="E4" s="72">
        <v>0.24993680552205672</v>
      </c>
      <c r="F4" s="103">
        <f>SUM(B4:E4)/4</f>
        <v>0.25647171607671193</v>
      </c>
      <c r="G4" s="22" t="s">
        <v>127</v>
      </c>
    </row>
    <row r="5" spans="1:7" x14ac:dyDescent="0.2">
      <c r="A5" t="s">
        <v>69</v>
      </c>
      <c r="B5" s="72">
        <v>7.7651279869119585E-2</v>
      </c>
      <c r="C5" s="72">
        <v>5.3542420685971218E-2</v>
      </c>
      <c r="D5" s="72">
        <v>5.1694240946392987E-2</v>
      </c>
      <c r="E5" s="72">
        <v>5.369964655378881E-2</v>
      </c>
      <c r="F5" s="103">
        <f>SUM(B5:E5)/4</f>
        <v>5.9146897013818152E-2</v>
      </c>
    </row>
    <row r="6" spans="1:7" x14ac:dyDescent="0.2">
      <c r="A6" t="s">
        <v>70</v>
      </c>
      <c r="B6" s="72">
        <v>4.4271503010784169E-2</v>
      </c>
      <c r="C6" s="72">
        <v>4.4499447219396346E-2</v>
      </c>
      <c r="D6" s="72">
        <v>4.3265390050110555E-2</v>
      </c>
      <c r="E6" s="72">
        <v>3.9232752531637896E-2</v>
      </c>
      <c r="F6" s="103">
        <f>SUM(B6:E6)/4</f>
        <v>4.2817273202982245E-2</v>
      </c>
    </row>
    <row r="7" spans="1:7" x14ac:dyDescent="0.2">
      <c r="A7" t="s">
        <v>71</v>
      </c>
      <c r="B7" s="72">
        <v>0.1041950912069369</v>
      </c>
      <c r="C7" s="72">
        <v>0.10415098664776085</v>
      </c>
      <c r="D7" s="72">
        <v>0.10497053869765163</v>
      </c>
      <c r="E7" s="72">
        <v>0.10394593916487381</v>
      </c>
      <c r="F7" s="103">
        <f>SUM(B7:E7)/4</f>
        <v>0.1043156389293058</v>
      </c>
    </row>
    <row r="9" spans="1:7" x14ac:dyDescent="0.2">
      <c r="A9" t="s">
        <v>72</v>
      </c>
    </row>
    <row r="11" spans="1:7" x14ac:dyDescent="0.2">
      <c r="D11" s="47"/>
      <c r="E11" s="47"/>
      <c r="F11" s="47" t="s">
        <v>122</v>
      </c>
      <c r="G11" s="127" t="s">
        <v>125</v>
      </c>
    </row>
    <row r="12" spans="1:7" x14ac:dyDescent="0.2">
      <c r="D12" s="47"/>
      <c r="E12" s="47"/>
      <c r="F12" s="47" t="s">
        <v>123</v>
      </c>
      <c r="G12" s="127" t="s">
        <v>129</v>
      </c>
    </row>
    <row r="13" spans="1:7" x14ac:dyDescent="0.2">
      <c r="D13" s="47"/>
      <c r="E13" s="47"/>
      <c r="F13" s="47" t="s">
        <v>124</v>
      </c>
      <c r="G13" s="127" t="s">
        <v>130</v>
      </c>
    </row>
    <row r="14" spans="1:7" x14ac:dyDescent="0.2">
      <c r="D14" s="47"/>
      <c r="E14" s="47" t="s">
        <v>125</v>
      </c>
      <c r="F14" s="47" t="s">
        <v>121</v>
      </c>
      <c r="G14" s="127" t="s">
        <v>131</v>
      </c>
    </row>
    <row r="15" spans="1:7" x14ac:dyDescent="0.2">
      <c r="A15" s="126" t="s">
        <v>128</v>
      </c>
      <c r="B15" s="51"/>
      <c r="C15" s="51"/>
      <c r="D15" s="75"/>
      <c r="E15" s="72">
        <v>0.25650000000000001</v>
      </c>
      <c r="F15" s="72">
        <v>8.3900000000000002E-2</v>
      </c>
      <c r="G15" s="128">
        <f>E15+F15</f>
        <v>0.34040000000000004</v>
      </c>
    </row>
    <row r="16" spans="1:7" x14ac:dyDescent="0.2">
      <c r="G16" s="22"/>
    </row>
    <row r="17" spans="1:7" x14ac:dyDescent="0.2">
      <c r="A17" t="s">
        <v>126</v>
      </c>
      <c r="G17" s="22"/>
    </row>
    <row r="19" spans="1:7" ht="13.5" thickBot="1" x14ac:dyDescent="0.25"/>
    <row r="20" spans="1:7" ht="13.5" thickBot="1" x14ac:dyDescent="0.25">
      <c r="A20" s="130" t="s">
        <v>177</v>
      </c>
      <c r="D20" s="47"/>
      <c r="E20" s="47"/>
      <c r="F20" s="47"/>
    </row>
    <row r="21" spans="1:7" x14ac:dyDescent="0.2">
      <c r="D21" s="47"/>
      <c r="E21" s="47"/>
      <c r="F21" s="47"/>
    </row>
    <row r="22" spans="1:7" x14ac:dyDescent="0.2">
      <c r="A22" t="s">
        <v>68</v>
      </c>
      <c r="B22" s="72">
        <v>0.2868</v>
      </c>
      <c r="D22" s="47"/>
      <c r="E22" s="47"/>
      <c r="F22" s="47"/>
    </row>
    <row r="23" spans="1:7" x14ac:dyDescent="0.2">
      <c r="A23" t="s">
        <v>69</v>
      </c>
      <c r="B23" s="72">
        <v>0.10199999999999999</v>
      </c>
      <c r="D23" s="47"/>
      <c r="E23" s="47"/>
      <c r="F23" s="97"/>
    </row>
    <row r="24" spans="1:7" x14ac:dyDescent="0.2">
      <c r="A24" t="s">
        <v>70</v>
      </c>
      <c r="B24" s="72">
        <v>0.10199999999999999</v>
      </c>
      <c r="D24" s="72"/>
      <c r="E24" s="72"/>
      <c r="F24" s="103"/>
    </row>
    <row r="25" spans="1:7" x14ac:dyDescent="0.2">
      <c r="A25" t="s">
        <v>71</v>
      </c>
      <c r="B25" s="72">
        <v>0.10199999999999999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A1" s="50" t="s">
        <v>62</v>
      </c>
      <c r="E1" s="50"/>
      <c r="DB1" s="13"/>
      <c r="DC1" s="13"/>
      <c r="DD1" s="13"/>
    </row>
    <row r="2" spans="1:234" ht="15" x14ac:dyDescent="0.2">
      <c r="I2" s="157">
        <v>2002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9"/>
      <c r="AF2" s="81"/>
      <c r="AG2" s="81"/>
      <c r="AH2" s="154">
        <v>2003</v>
      </c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5"/>
      <c r="BE2" s="80"/>
      <c r="BF2" s="80"/>
      <c r="BG2" s="156">
        <v>2004</v>
      </c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5"/>
      <c r="CD2" s="80"/>
      <c r="CE2" s="80"/>
      <c r="CF2" s="156">
        <v>2005</v>
      </c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5"/>
      <c r="DC2" s="80"/>
      <c r="DD2" s="80"/>
      <c r="DE2" s="156">
        <v>2006</v>
      </c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5"/>
      <c r="EB2" s="80"/>
      <c r="EC2" s="80"/>
      <c r="ED2" s="156">
        <v>2007</v>
      </c>
      <c r="EE2" s="154"/>
      <c r="EF2" s="154"/>
      <c r="EG2" s="154"/>
      <c r="EH2" s="154"/>
      <c r="EI2" s="154"/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4"/>
      <c r="EZ2" s="155"/>
      <c r="FA2" s="80"/>
      <c r="FB2" s="80"/>
      <c r="FC2" s="156">
        <v>2008</v>
      </c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4"/>
      <c r="FW2" s="154"/>
      <c r="FX2" s="154"/>
      <c r="FY2" s="155"/>
      <c r="FZ2" s="80"/>
      <c r="GA2" s="80"/>
      <c r="GB2" s="156">
        <v>2009</v>
      </c>
      <c r="GC2" s="154"/>
      <c r="GD2" s="154"/>
      <c r="GE2" s="154"/>
      <c r="GF2" s="154"/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80"/>
      <c r="GZ2" s="80"/>
      <c r="HA2" s="156">
        <v>2010</v>
      </c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4"/>
      <c r="HP2" s="154"/>
      <c r="HQ2" s="154"/>
      <c r="HR2" s="154"/>
      <c r="HS2" s="154"/>
      <c r="HT2" s="154"/>
      <c r="HU2" s="154"/>
      <c r="HV2" s="154"/>
      <c r="HW2" s="155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63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73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77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78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79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80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81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82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83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84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61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74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75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76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49" t="s">
        <v>62</v>
      </c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63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73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77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78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79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80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81</v>
      </c>
      <c r="ER4" s="105" t="s">
        <v>82</v>
      </c>
      <c r="ES4" s="105" t="s">
        <v>83</v>
      </c>
      <c r="ET4" s="105" t="s">
        <v>84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74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75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76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62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63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73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77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78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79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80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81</v>
      </c>
      <c r="EG4" s="105" t="s">
        <v>82</v>
      </c>
      <c r="EH4" s="105" t="s">
        <v>83</v>
      </c>
      <c r="EI4" s="105" t="s">
        <v>84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74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75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76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87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workbookViewId="0"/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149" t="s">
        <v>62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85</v>
      </c>
      <c r="BF7" s="97" t="s">
        <v>85</v>
      </c>
      <c r="CE7" s="97" t="s">
        <v>85</v>
      </c>
      <c r="DD7" s="97" t="s">
        <v>85</v>
      </c>
      <c r="EC7" s="97" t="s">
        <v>85</v>
      </c>
      <c r="FB7" s="97" t="s">
        <v>85</v>
      </c>
      <c r="GA7" s="97" t="s">
        <v>85</v>
      </c>
      <c r="GZ7" s="97" t="s">
        <v>85</v>
      </c>
      <c r="HY7" s="97" t="s">
        <v>85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63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73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77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78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79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80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81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82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83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84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61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74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75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76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87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Summary Ctrc's &amp; Resubscription</vt:lpstr>
      <vt:lpstr>Fuel Price</vt:lpstr>
      <vt:lpstr>Rates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2002-02-15T21:53:27Z</cp:lastPrinted>
  <dcterms:created xsi:type="dcterms:W3CDTF">2001-02-09T21:48:16Z</dcterms:created>
  <dcterms:modified xsi:type="dcterms:W3CDTF">2023-09-17T14:23:53Z</dcterms:modified>
</cp:coreProperties>
</file>