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C69FCD-AA28-4F45-9B65-503947BE42B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Sheet1!$A$45:$G$79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H5" i="1"/>
  <c r="J5" i="1"/>
  <c r="F6" i="1"/>
  <c r="H6" i="1"/>
  <c r="J6" i="1"/>
  <c r="F7" i="1"/>
  <c r="H7" i="1"/>
  <c r="J7" i="1"/>
  <c r="F8" i="1"/>
  <c r="H8" i="1"/>
  <c r="J8" i="1"/>
  <c r="F9" i="1"/>
  <c r="H9" i="1"/>
  <c r="J9" i="1"/>
  <c r="F10" i="1"/>
  <c r="H10" i="1"/>
  <c r="J10" i="1"/>
  <c r="F11" i="1"/>
  <c r="H11" i="1"/>
  <c r="J11" i="1"/>
  <c r="F12" i="1"/>
  <c r="H12" i="1"/>
  <c r="J12" i="1"/>
  <c r="F13" i="1"/>
  <c r="H15" i="1"/>
  <c r="J15" i="1"/>
  <c r="K15" i="1"/>
  <c r="F17" i="1"/>
  <c r="H17" i="1"/>
  <c r="J17" i="1"/>
  <c r="F18" i="1"/>
  <c r="H18" i="1"/>
  <c r="J18" i="1"/>
  <c r="F19" i="1"/>
  <c r="H19" i="1"/>
  <c r="J19" i="1"/>
  <c r="K19" i="1"/>
  <c r="F20" i="1"/>
  <c r="F22" i="1"/>
  <c r="H22" i="1"/>
  <c r="J22" i="1"/>
  <c r="F23" i="1"/>
  <c r="H23" i="1"/>
  <c r="J23" i="1"/>
  <c r="F24" i="1"/>
  <c r="H24" i="1"/>
  <c r="J24" i="1"/>
  <c r="F25" i="1"/>
  <c r="H25" i="1"/>
  <c r="J25" i="1"/>
  <c r="F26" i="1"/>
  <c r="H26" i="1"/>
  <c r="J26" i="1"/>
  <c r="F27" i="1"/>
  <c r="H27" i="1"/>
  <c r="J27" i="1"/>
  <c r="F28" i="1"/>
  <c r="H28" i="1"/>
  <c r="J28" i="1"/>
  <c r="K28" i="1"/>
  <c r="F29" i="1"/>
  <c r="F31" i="1"/>
  <c r="H31" i="1"/>
  <c r="J31" i="1"/>
  <c r="F32" i="1"/>
  <c r="H32" i="1"/>
  <c r="J32" i="1"/>
  <c r="F33" i="1"/>
  <c r="H33" i="1"/>
  <c r="J33" i="1"/>
  <c r="F34" i="1"/>
  <c r="H34" i="1"/>
  <c r="J34" i="1"/>
  <c r="F35" i="1"/>
  <c r="H35" i="1"/>
  <c r="J35" i="1"/>
  <c r="F36" i="1"/>
  <c r="H36" i="1"/>
  <c r="J36" i="1"/>
  <c r="F37" i="1"/>
  <c r="H37" i="1"/>
  <c r="J37" i="1"/>
  <c r="F38" i="1"/>
  <c r="H38" i="1"/>
  <c r="J38" i="1"/>
  <c r="F39" i="1"/>
  <c r="H40" i="1"/>
  <c r="J40" i="1"/>
  <c r="K40" i="1"/>
  <c r="J42" i="1"/>
  <c r="K42" i="1"/>
  <c r="H44" i="1"/>
  <c r="J44" i="1"/>
  <c r="K44" i="1"/>
  <c r="F57" i="1"/>
  <c r="F60" i="1"/>
  <c r="F63" i="1"/>
  <c r="F66" i="1"/>
  <c r="F68" i="1"/>
  <c r="B70" i="1"/>
  <c r="D70" i="1"/>
  <c r="F70" i="1"/>
  <c r="F76" i="1"/>
  <c r="B79" i="1"/>
  <c r="D79" i="1"/>
  <c r="F79" i="1"/>
</calcChain>
</file>

<file path=xl/sharedStrings.xml><?xml version="1.0" encoding="utf-8"?>
<sst xmlns="http://schemas.openxmlformats.org/spreadsheetml/2006/main" count="65" uniqueCount="37">
  <si>
    <t>Market Value Detail</t>
  </si>
  <si>
    <t>2002 Plan</t>
  </si>
  <si>
    <t>West</t>
  </si>
  <si>
    <t>Plan</t>
  </si>
  <si>
    <t>Mkt</t>
  </si>
  <si>
    <t>Days</t>
  </si>
  <si>
    <t>East</t>
  </si>
  <si>
    <t>Change</t>
  </si>
  <si>
    <t>IG to BL</t>
  </si>
  <si>
    <t>BL to TH</t>
  </si>
  <si>
    <t>per day</t>
  </si>
  <si>
    <t>IT</t>
  </si>
  <si>
    <t>FT</t>
  </si>
  <si>
    <t>stretch</t>
  </si>
  <si>
    <t>FT Commodity</t>
  </si>
  <si>
    <t>dmd stretch</t>
  </si>
  <si>
    <t>MARKET</t>
  </si>
  <si>
    <t>Totals</t>
  </si>
  <si>
    <t>DIFFERENCE</t>
  </si>
  <si>
    <t>VALUE</t>
  </si>
  <si>
    <t>TOTALS</t>
  </si>
  <si>
    <t>/MMBtu</t>
  </si>
  <si>
    <t>Resubscribed West Capacity - average 40,000/d</t>
  </si>
  <si>
    <t>Resubscribed Blanco to Thoreau Capacity - average 29,000/d</t>
  </si>
  <si>
    <t>Resubscribed Ignacio to Blanco Capacity - average 143,000/d</t>
  </si>
  <si>
    <t>Resubscribed East Capacity - average 92,000/d</t>
  </si>
  <si>
    <t>Unhedged Fuel Volumes - average 10,000/d</t>
  </si>
  <si>
    <t>MM</t>
  </si>
  <si>
    <t>FUEL</t>
  </si>
  <si>
    <t>DEMAND &amp; COMMODITY MARGINS (includes IT)</t>
  </si>
  <si>
    <t>2002 PLAN</t>
  </si>
  <si>
    <t>OPEN</t>
  </si>
  <si>
    <t>POSITION</t>
  </si>
  <si>
    <t>TRANSWESTERN PIPELINE COMPANY</t>
  </si>
  <si>
    <t>OPEN POSITION MARKET VALUE</t>
  </si>
  <si>
    <t>Sub-totals</t>
  </si>
  <si>
    <t>Cap/Vol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</si>
</sst>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.00"/>
    <numFmt numFmtId="165" formatCode="&quot;$&quot;#,##0.000"/>
    <numFmt numFmtId="166" formatCode="&quot;$&quot;#,##0"/>
    <numFmt numFmtId="167" formatCode="&quot;$&quot;#,##0.0"/>
    <numFmt numFmtId="168" formatCode="&quot;$&quot;#,##0.0_);[Red]\(&quot;$&quot;#,##0.0\)"/>
  </numFmts>
  <fonts count="7" x14ac:knownFonts="1">
    <font>
      <sz val="10"/>
      <name val="Arial"/>
    </font>
    <font>
      <b/>
      <sz val="10"/>
      <name val="Arial"/>
      <family val="2"/>
    </font>
    <font>
      <sz val="10"/>
      <color indexed="40"/>
      <name val="Arial"/>
      <family val="2"/>
    </font>
    <font>
      <sz val="10"/>
      <color indexed="10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7" fontId="0" fillId="0" borderId="0" xfId="0" applyNumberFormat="1"/>
    <xf numFmtId="166" fontId="0" fillId="0" borderId="1" xfId="0" applyNumberFormat="1" applyBorder="1"/>
    <xf numFmtId="0" fontId="1" fillId="0" borderId="0" xfId="0" applyFont="1" applyAlignment="1">
      <alignment horizontal="right"/>
    </xf>
    <xf numFmtId="166" fontId="0" fillId="0" borderId="0" xfId="0" applyNumberFormat="1" applyBorder="1"/>
    <xf numFmtId="165" fontId="4" fillId="0" borderId="0" xfId="0" applyNumberFormat="1" applyFont="1" applyAlignment="1">
      <alignment horizontal="center"/>
    </xf>
    <xf numFmtId="0" fontId="4" fillId="0" borderId="0" xfId="0" applyFont="1"/>
    <xf numFmtId="164" fontId="0" fillId="0" borderId="0" xfId="0" applyNumberFormat="1" applyBorder="1"/>
    <xf numFmtId="167" fontId="0" fillId="0" borderId="0" xfId="0" applyNumberFormat="1" applyBorder="1"/>
    <xf numFmtId="0" fontId="0" fillId="0" borderId="0" xfId="0" applyBorder="1"/>
    <xf numFmtId="0" fontId="4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Border="1"/>
    <xf numFmtId="168" fontId="0" fillId="0" borderId="0" xfId="0" applyNumberFormat="1" applyBorder="1"/>
    <xf numFmtId="0" fontId="1" fillId="0" borderId="0" xfId="0" applyFont="1" applyFill="1" applyBorder="1"/>
    <xf numFmtId="0" fontId="0" fillId="0" borderId="1" xfId="0" applyBorder="1"/>
    <xf numFmtId="49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3" xfId="0" applyFont="1" applyFill="1" applyBorder="1"/>
    <xf numFmtId="167" fontId="0" fillId="0" borderId="4" xfId="0" applyNumberFormat="1" applyFill="1" applyBorder="1"/>
    <xf numFmtId="0" fontId="0" fillId="0" borderId="0" xfId="0" applyFill="1" applyBorder="1"/>
    <xf numFmtId="0" fontId="6" fillId="0" borderId="0" xfId="0" applyFont="1" applyAlignment="1">
      <alignment horizontal="center"/>
    </xf>
    <xf numFmtId="0" fontId="0" fillId="0" borderId="5" xfId="0" applyFill="1" applyBorder="1"/>
    <xf numFmtId="167" fontId="0" fillId="0" borderId="1" xfId="0" applyNumberFormat="1" applyBorder="1"/>
    <xf numFmtId="3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9"/>
  <sheetViews>
    <sheetView tabSelected="1" topLeftCell="A33" workbookViewId="0">
      <selection activeCell="A39" sqref="A39"/>
    </sheetView>
  </sheetViews>
  <sheetFormatPr defaultRowHeight="12.75" x14ac:dyDescent="0.2"/>
  <cols>
    <col min="1" max="1" width="58.7109375" customWidth="1"/>
    <col min="2" max="2" width="12.7109375" customWidth="1"/>
    <col min="3" max="3" width="7.42578125" customWidth="1"/>
    <col min="4" max="4" width="12.7109375" customWidth="1"/>
    <col min="5" max="5" width="7.42578125" customWidth="1"/>
    <col min="6" max="6" width="12.7109375" customWidth="1"/>
    <col min="7" max="7" width="7.42578125" customWidth="1"/>
    <col min="8" max="8" width="12.7109375" bestFit="1" customWidth="1"/>
    <col min="10" max="10" width="12.140625" bestFit="1" customWidth="1"/>
    <col min="11" max="11" width="10.140625" bestFit="1" customWidth="1"/>
    <col min="13" max="13" width="10.140625" bestFit="1" customWidth="1"/>
  </cols>
  <sheetData>
    <row r="1" spans="1:13" x14ac:dyDescent="0.2">
      <c r="A1" s="23" t="s">
        <v>0</v>
      </c>
    </row>
    <row r="2" spans="1:13" x14ac:dyDescent="0.2">
      <c r="A2" s="23" t="s">
        <v>1</v>
      </c>
    </row>
    <row r="4" spans="1:13" x14ac:dyDescent="0.2">
      <c r="C4" t="s">
        <v>36</v>
      </c>
      <c r="D4" s="2" t="s">
        <v>5</v>
      </c>
      <c r="E4" s="2"/>
      <c r="G4" s="38" t="s">
        <v>3</v>
      </c>
      <c r="H4" s="39"/>
      <c r="I4" s="38" t="s">
        <v>4</v>
      </c>
      <c r="J4" s="39"/>
      <c r="K4" s="2" t="s">
        <v>7</v>
      </c>
    </row>
    <row r="5" spans="1:13" x14ac:dyDescent="0.2">
      <c r="A5" s="9" t="s">
        <v>2</v>
      </c>
      <c r="B5" t="s">
        <v>12</v>
      </c>
      <c r="C5" s="5">
        <v>40000</v>
      </c>
      <c r="D5">
        <v>61</v>
      </c>
      <c r="F5" s="5">
        <f>C5*D5</f>
        <v>2440000</v>
      </c>
      <c r="G5" s="11">
        <v>0.1</v>
      </c>
      <c r="H5" s="4">
        <f>F5*G5</f>
        <v>244000</v>
      </c>
      <c r="I5" s="12">
        <v>0.05</v>
      </c>
      <c r="J5" s="4">
        <f>F5*I5</f>
        <v>122000</v>
      </c>
    </row>
    <row r="6" spans="1:13" x14ac:dyDescent="0.2">
      <c r="B6" t="s">
        <v>12</v>
      </c>
      <c r="C6" s="5">
        <v>21000</v>
      </c>
      <c r="D6">
        <v>61</v>
      </c>
      <c r="F6" s="5">
        <f t="shared" ref="F6:F11" si="0">C6*D6</f>
        <v>1281000</v>
      </c>
      <c r="G6" s="11">
        <v>0.2</v>
      </c>
      <c r="H6" s="4">
        <f t="shared" ref="H6:H11" si="1">F6*G6</f>
        <v>256200</v>
      </c>
      <c r="I6" s="12">
        <v>0.1</v>
      </c>
      <c r="J6" s="4">
        <f t="shared" ref="J6:J11" si="2">F6*I6</f>
        <v>128100</v>
      </c>
    </row>
    <row r="7" spans="1:13" x14ac:dyDescent="0.2">
      <c r="B7" t="s">
        <v>12</v>
      </c>
      <c r="C7" s="5">
        <v>10000</v>
      </c>
      <c r="D7">
        <v>334</v>
      </c>
      <c r="F7" s="5">
        <f t="shared" si="0"/>
        <v>3340000</v>
      </c>
      <c r="G7" s="11">
        <v>0.16</v>
      </c>
      <c r="H7" s="4">
        <f t="shared" si="1"/>
        <v>534400</v>
      </c>
      <c r="I7" s="12">
        <v>0.1</v>
      </c>
      <c r="J7" s="4">
        <f t="shared" si="2"/>
        <v>334000</v>
      </c>
    </row>
    <row r="8" spans="1:13" x14ac:dyDescent="0.2">
      <c r="B8" t="s">
        <v>12</v>
      </c>
      <c r="C8" s="5">
        <v>10000</v>
      </c>
      <c r="D8">
        <v>334</v>
      </c>
      <c r="F8" s="5">
        <f t="shared" si="0"/>
        <v>3340000</v>
      </c>
      <c r="G8" s="11">
        <v>0.1</v>
      </c>
      <c r="H8" s="4">
        <f t="shared" si="1"/>
        <v>334000</v>
      </c>
      <c r="I8" s="12">
        <v>0.05</v>
      </c>
      <c r="J8" s="4">
        <f t="shared" si="2"/>
        <v>167000</v>
      </c>
    </row>
    <row r="9" spans="1:13" x14ac:dyDescent="0.2">
      <c r="B9" t="s">
        <v>12</v>
      </c>
      <c r="C9" s="5">
        <v>14000</v>
      </c>
      <c r="D9">
        <v>151</v>
      </c>
      <c r="F9" s="5">
        <f t="shared" si="0"/>
        <v>2114000</v>
      </c>
      <c r="G9" s="11">
        <v>0.08</v>
      </c>
      <c r="H9" s="4">
        <f t="shared" si="1"/>
        <v>169120</v>
      </c>
      <c r="I9" s="12">
        <v>0.05</v>
      </c>
      <c r="J9" s="4">
        <f t="shared" si="2"/>
        <v>105700</v>
      </c>
    </row>
    <row r="10" spans="1:13" x14ac:dyDescent="0.2">
      <c r="B10" t="s">
        <v>12</v>
      </c>
      <c r="C10" s="5">
        <v>13300</v>
      </c>
      <c r="D10">
        <v>151</v>
      </c>
      <c r="F10" s="5">
        <f t="shared" si="0"/>
        <v>2008300</v>
      </c>
      <c r="G10" s="11">
        <v>0.1</v>
      </c>
      <c r="H10" s="4">
        <f t="shared" si="1"/>
        <v>200830</v>
      </c>
      <c r="I10" s="12">
        <v>0.05</v>
      </c>
      <c r="J10" s="4">
        <f t="shared" si="2"/>
        <v>100415</v>
      </c>
    </row>
    <row r="11" spans="1:13" x14ac:dyDescent="0.2">
      <c r="B11" t="s">
        <v>12</v>
      </c>
      <c r="C11" s="5">
        <v>1300</v>
      </c>
      <c r="D11">
        <v>214</v>
      </c>
      <c r="F11" s="37">
        <f t="shared" si="0"/>
        <v>278200</v>
      </c>
      <c r="G11" s="11">
        <v>0.04</v>
      </c>
      <c r="H11" s="14">
        <f t="shared" si="1"/>
        <v>11128</v>
      </c>
      <c r="I11" s="12">
        <v>0</v>
      </c>
      <c r="J11" s="14">
        <f t="shared" si="2"/>
        <v>0</v>
      </c>
    </row>
    <row r="12" spans="1:13" x14ac:dyDescent="0.2">
      <c r="C12" s="5"/>
      <c r="F12" s="6">
        <f>SUM(F5:F11)/365</f>
        <v>40552.054794520547</v>
      </c>
      <c r="G12" s="7" t="s">
        <v>10</v>
      </c>
      <c r="H12" s="4">
        <f>SUM(H5:H11)</f>
        <v>1749678</v>
      </c>
      <c r="I12" s="3"/>
      <c r="J12" s="4">
        <f>SUM(J5:J11)</f>
        <v>957215</v>
      </c>
      <c r="K12" s="16"/>
      <c r="M12" s="4"/>
    </row>
    <row r="13" spans="1:13" x14ac:dyDescent="0.2">
      <c r="C13" s="5"/>
      <c r="F13" s="5">
        <f>SUM(F5:F11)</f>
        <v>14801500</v>
      </c>
      <c r="G13" s="3"/>
      <c r="H13" s="16">
        <v>701484</v>
      </c>
      <c r="I13" s="17" t="s">
        <v>15</v>
      </c>
      <c r="J13" s="4"/>
      <c r="K13" s="16"/>
    </row>
    <row r="14" spans="1:13" x14ac:dyDescent="0.2">
      <c r="C14" s="5"/>
      <c r="F14" s="5"/>
      <c r="G14" s="3"/>
      <c r="H14" s="14">
        <v>500000</v>
      </c>
      <c r="I14" s="17" t="s">
        <v>13</v>
      </c>
      <c r="J14" s="14">
        <v>500000</v>
      </c>
      <c r="K14" s="16"/>
    </row>
    <row r="15" spans="1:13" x14ac:dyDescent="0.2">
      <c r="C15" s="5"/>
      <c r="F15" s="5"/>
      <c r="G15" s="3"/>
      <c r="H15" s="4">
        <f>SUM(H12:H14)</f>
        <v>2951162</v>
      </c>
      <c r="I15" s="3"/>
      <c r="J15" s="4">
        <f>J12+J14</f>
        <v>1457215</v>
      </c>
      <c r="K15" s="4">
        <f>H15-J15</f>
        <v>1493947</v>
      </c>
    </row>
    <row r="16" spans="1:13" x14ac:dyDescent="0.2">
      <c r="C16" s="5"/>
      <c r="F16" s="5"/>
      <c r="G16" s="3"/>
      <c r="H16" s="4"/>
      <c r="I16" s="3"/>
      <c r="J16" s="4"/>
      <c r="K16" s="4"/>
    </row>
    <row r="17" spans="1:11" x14ac:dyDescent="0.2">
      <c r="A17" s="9" t="s">
        <v>9</v>
      </c>
      <c r="B17" t="s">
        <v>12</v>
      </c>
      <c r="C17" s="5">
        <v>32500</v>
      </c>
      <c r="D17">
        <v>304</v>
      </c>
      <c r="F17" s="5">
        <f>C17*D17</f>
        <v>9880000</v>
      </c>
      <c r="G17" s="11">
        <v>0.05</v>
      </c>
      <c r="H17" s="4">
        <f>F17*G17</f>
        <v>494000</v>
      </c>
      <c r="I17" s="12">
        <v>0.05</v>
      </c>
      <c r="J17" s="4">
        <f>I17*F17</f>
        <v>494000</v>
      </c>
    </row>
    <row r="18" spans="1:11" x14ac:dyDescent="0.2">
      <c r="B18" t="s">
        <v>12</v>
      </c>
      <c r="C18" s="5">
        <v>11000</v>
      </c>
      <c r="D18">
        <v>61</v>
      </c>
      <c r="F18" s="37">
        <f>C18*D18</f>
        <v>671000</v>
      </c>
      <c r="G18" s="11">
        <v>0.05</v>
      </c>
      <c r="H18" s="14">
        <f>F18*G18</f>
        <v>33550</v>
      </c>
      <c r="I18" s="12">
        <v>0.05</v>
      </c>
      <c r="J18" s="14">
        <f>I18*F18</f>
        <v>33550</v>
      </c>
    </row>
    <row r="19" spans="1:11" x14ac:dyDescent="0.2">
      <c r="C19" s="5"/>
      <c r="F19" s="6">
        <f>SUM(F17:F18)/365</f>
        <v>28906.849315068492</v>
      </c>
      <c r="G19" s="7" t="s">
        <v>10</v>
      </c>
      <c r="H19" s="4">
        <f>SUM(H17:H18)</f>
        <v>527550</v>
      </c>
      <c r="I19" s="12"/>
      <c r="J19" s="4">
        <f>SUM(J17:J18)</f>
        <v>527550</v>
      </c>
      <c r="K19" s="4">
        <f>H19-J19</f>
        <v>0</v>
      </c>
    </row>
    <row r="20" spans="1:11" x14ac:dyDescent="0.2">
      <c r="C20" s="5"/>
      <c r="F20" s="5">
        <f>F17+F18</f>
        <v>10551000</v>
      </c>
      <c r="G20" s="3"/>
      <c r="H20" s="4"/>
      <c r="I20" s="12"/>
      <c r="J20" s="4"/>
      <c r="K20" s="4"/>
    </row>
    <row r="21" spans="1:11" x14ac:dyDescent="0.2">
      <c r="C21" s="5"/>
      <c r="F21" s="5"/>
      <c r="G21" s="3"/>
      <c r="H21" s="4"/>
      <c r="I21" s="12"/>
      <c r="J21" s="4"/>
      <c r="K21" s="4"/>
    </row>
    <row r="22" spans="1:11" x14ac:dyDescent="0.2">
      <c r="A22" s="10" t="s">
        <v>8</v>
      </c>
      <c r="B22" t="s">
        <v>12</v>
      </c>
      <c r="C22" s="5">
        <v>30000</v>
      </c>
      <c r="D22">
        <v>365</v>
      </c>
      <c r="F22" s="5">
        <f t="shared" ref="F22:F27" si="3">C22*D22</f>
        <v>10950000</v>
      </c>
      <c r="G22" s="11">
        <v>0.10199999999999999</v>
      </c>
      <c r="H22" s="4">
        <f t="shared" ref="H22:H27" si="4">F22*G22</f>
        <v>1116900</v>
      </c>
      <c r="I22" s="12">
        <v>0.01</v>
      </c>
      <c r="J22" s="4">
        <f t="shared" ref="J22:J27" si="5">F22*I22</f>
        <v>109500</v>
      </c>
    </row>
    <row r="23" spans="1:11" x14ac:dyDescent="0.2">
      <c r="A23" s="2"/>
      <c r="B23" t="s">
        <v>12</v>
      </c>
      <c r="C23" s="5">
        <v>29000</v>
      </c>
      <c r="D23">
        <v>92</v>
      </c>
      <c r="F23" s="5">
        <f t="shared" si="3"/>
        <v>2668000</v>
      </c>
      <c r="G23" s="11">
        <v>0.08</v>
      </c>
      <c r="H23" s="4">
        <f t="shared" si="4"/>
        <v>213440</v>
      </c>
      <c r="I23" s="12">
        <v>0.01</v>
      </c>
      <c r="J23" s="4">
        <f t="shared" si="5"/>
        <v>26680</v>
      </c>
    </row>
    <row r="24" spans="1:11" x14ac:dyDescent="0.2">
      <c r="A24" s="2"/>
      <c r="B24" t="s">
        <v>11</v>
      </c>
      <c r="C24" s="5">
        <v>87500</v>
      </c>
      <c r="D24">
        <v>214</v>
      </c>
      <c r="F24" s="5">
        <f t="shared" si="3"/>
        <v>18725000</v>
      </c>
      <c r="G24" s="11">
        <v>0.05</v>
      </c>
      <c r="H24" s="4">
        <f t="shared" si="4"/>
        <v>936250</v>
      </c>
      <c r="I24" s="12">
        <v>0.01</v>
      </c>
      <c r="J24" s="4">
        <f t="shared" si="5"/>
        <v>187250</v>
      </c>
    </row>
    <row r="25" spans="1:11" x14ac:dyDescent="0.2">
      <c r="A25" s="2"/>
      <c r="B25" t="s">
        <v>11</v>
      </c>
      <c r="C25" s="5">
        <v>87500</v>
      </c>
      <c r="D25">
        <v>151</v>
      </c>
      <c r="F25" s="5">
        <f t="shared" si="3"/>
        <v>13212500</v>
      </c>
      <c r="G25" s="11">
        <v>1.4999999999999999E-2</v>
      </c>
      <c r="H25" s="4">
        <f t="shared" si="4"/>
        <v>198187.5</v>
      </c>
      <c r="I25" s="12">
        <v>0.01</v>
      </c>
      <c r="J25" s="4">
        <f t="shared" si="5"/>
        <v>132125</v>
      </c>
    </row>
    <row r="26" spans="1:11" x14ac:dyDescent="0.2">
      <c r="A26" s="2"/>
      <c r="B26" t="s">
        <v>11</v>
      </c>
      <c r="C26" s="5">
        <v>17700</v>
      </c>
      <c r="D26">
        <v>214</v>
      </c>
      <c r="F26" s="5">
        <f t="shared" si="3"/>
        <v>3787800</v>
      </c>
      <c r="G26" s="11">
        <v>0.05</v>
      </c>
      <c r="H26" s="4">
        <f t="shared" si="4"/>
        <v>189390</v>
      </c>
      <c r="I26" s="12">
        <v>0.01</v>
      </c>
      <c r="J26" s="4">
        <f t="shared" si="5"/>
        <v>37878</v>
      </c>
    </row>
    <row r="27" spans="1:11" x14ac:dyDescent="0.2">
      <c r="A27" s="2"/>
      <c r="B27" t="s">
        <v>11</v>
      </c>
      <c r="C27" s="5">
        <v>17700</v>
      </c>
      <c r="D27">
        <v>151</v>
      </c>
      <c r="F27" s="37">
        <f t="shared" si="3"/>
        <v>2672700</v>
      </c>
      <c r="G27" s="11">
        <v>1.4999999999999999E-2</v>
      </c>
      <c r="H27" s="14">
        <f t="shared" si="4"/>
        <v>40090.5</v>
      </c>
      <c r="I27" s="12">
        <v>0.01</v>
      </c>
      <c r="J27" s="14">
        <f t="shared" si="5"/>
        <v>26727</v>
      </c>
    </row>
    <row r="28" spans="1:11" x14ac:dyDescent="0.2">
      <c r="A28" s="2"/>
      <c r="C28" s="5"/>
      <c r="F28" s="6">
        <f>SUM(F22:F27)/365</f>
        <v>142509.5890410959</v>
      </c>
      <c r="G28" s="7" t="s">
        <v>10</v>
      </c>
      <c r="H28" s="4">
        <f>SUM(H22:H27)</f>
        <v>2694258</v>
      </c>
      <c r="I28" s="12"/>
      <c r="J28" s="4">
        <f>SUM(J22:J27)</f>
        <v>520160</v>
      </c>
      <c r="K28" s="4">
        <f>H28-J28</f>
        <v>2174098</v>
      </c>
    </row>
    <row r="29" spans="1:11" x14ac:dyDescent="0.2">
      <c r="A29" s="2"/>
      <c r="C29" s="5"/>
      <c r="F29" s="5">
        <f>SUM(F22:F27)</f>
        <v>52016000</v>
      </c>
      <c r="G29" s="3"/>
      <c r="H29" s="4"/>
      <c r="I29" s="12"/>
      <c r="J29" s="4"/>
      <c r="K29" s="4"/>
    </row>
    <row r="30" spans="1:11" x14ac:dyDescent="0.2">
      <c r="A30" s="2"/>
      <c r="C30" s="5"/>
      <c r="F30" s="5"/>
      <c r="G30" s="3"/>
      <c r="H30" s="4"/>
      <c r="I30" s="12"/>
      <c r="J30" s="4"/>
      <c r="K30" s="4"/>
    </row>
    <row r="31" spans="1:11" x14ac:dyDescent="0.2">
      <c r="A31" s="9" t="s">
        <v>6</v>
      </c>
      <c r="B31" t="s">
        <v>12</v>
      </c>
      <c r="C31" s="5">
        <v>35714</v>
      </c>
      <c r="D31">
        <v>122</v>
      </c>
      <c r="F31" s="5">
        <f>C31*D31</f>
        <v>4357108</v>
      </c>
      <c r="G31" s="11">
        <v>0.05</v>
      </c>
      <c r="H31" s="4">
        <f>F31*G31</f>
        <v>217855.40000000002</v>
      </c>
      <c r="I31" s="12">
        <v>2.5000000000000001E-2</v>
      </c>
      <c r="J31" s="4">
        <f>F31*I31</f>
        <v>108927.70000000001</v>
      </c>
    </row>
    <row r="32" spans="1:11" x14ac:dyDescent="0.2">
      <c r="B32" t="s">
        <v>12</v>
      </c>
      <c r="C32" s="5">
        <v>23000</v>
      </c>
      <c r="D32">
        <v>365</v>
      </c>
      <c r="F32" s="5">
        <f t="shared" ref="F32:F37" si="6">C32*D32</f>
        <v>8395000</v>
      </c>
      <c r="G32" s="11">
        <v>0.05</v>
      </c>
      <c r="H32" s="4">
        <f t="shared" ref="H32:H37" si="7">F32*G32</f>
        <v>419750</v>
      </c>
      <c r="I32" s="12">
        <v>2.5000000000000001E-2</v>
      </c>
      <c r="J32" s="4">
        <f t="shared" ref="J32:J37" si="8">F32*I32</f>
        <v>209875</v>
      </c>
    </row>
    <row r="33" spans="1:11" x14ac:dyDescent="0.2">
      <c r="B33" t="s">
        <v>12</v>
      </c>
      <c r="C33" s="5">
        <v>20000</v>
      </c>
      <c r="D33">
        <v>153</v>
      </c>
      <c r="F33" s="5">
        <f t="shared" si="6"/>
        <v>3060000</v>
      </c>
      <c r="G33" s="11">
        <v>0.02</v>
      </c>
      <c r="H33" s="4">
        <f t="shared" si="7"/>
        <v>61200</v>
      </c>
      <c r="I33" s="12">
        <v>2.5000000000000001E-2</v>
      </c>
      <c r="J33" s="4">
        <f t="shared" si="8"/>
        <v>76500</v>
      </c>
    </row>
    <row r="34" spans="1:11" x14ac:dyDescent="0.2">
      <c r="B34" t="s">
        <v>12</v>
      </c>
      <c r="C34" s="5">
        <v>10000</v>
      </c>
      <c r="D34">
        <v>306</v>
      </c>
      <c r="F34" s="5">
        <f t="shared" si="6"/>
        <v>3060000</v>
      </c>
      <c r="G34" s="11">
        <v>0.02</v>
      </c>
      <c r="H34" s="4">
        <f t="shared" si="7"/>
        <v>61200</v>
      </c>
      <c r="I34" s="12">
        <v>2.5000000000000001E-2</v>
      </c>
      <c r="J34" s="4">
        <f t="shared" si="8"/>
        <v>76500</v>
      </c>
    </row>
    <row r="35" spans="1:11" x14ac:dyDescent="0.2">
      <c r="B35" t="s">
        <v>12</v>
      </c>
      <c r="C35" s="5">
        <v>20000</v>
      </c>
      <c r="D35">
        <v>214</v>
      </c>
      <c r="F35" s="5">
        <f t="shared" si="6"/>
        <v>4280000</v>
      </c>
      <c r="G35" s="11">
        <v>0.02</v>
      </c>
      <c r="H35" s="4">
        <f t="shared" si="7"/>
        <v>85600</v>
      </c>
      <c r="I35" s="12">
        <v>2.5000000000000001E-2</v>
      </c>
      <c r="J35" s="4">
        <f t="shared" si="8"/>
        <v>107000</v>
      </c>
    </row>
    <row r="36" spans="1:11" x14ac:dyDescent="0.2">
      <c r="B36" t="s">
        <v>11</v>
      </c>
      <c r="C36" s="5">
        <v>21700</v>
      </c>
      <c r="D36">
        <v>365</v>
      </c>
      <c r="F36" s="5">
        <f t="shared" si="6"/>
        <v>7920500</v>
      </c>
      <c r="G36" s="11">
        <v>0.03</v>
      </c>
      <c r="H36" s="4">
        <f t="shared" si="7"/>
        <v>237615</v>
      </c>
      <c r="I36" s="12">
        <v>2.5000000000000001E-2</v>
      </c>
      <c r="J36" s="4">
        <f t="shared" si="8"/>
        <v>198012.5</v>
      </c>
    </row>
    <row r="37" spans="1:11" x14ac:dyDescent="0.2">
      <c r="B37" t="s">
        <v>11</v>
      </c>
      <c r="C37" s="5">
        <v>7000</v>
      </c>
      <c r="D37">
        <v>365</v>
      </c>
      <c r="F37" s="37">
        <f t="shared" si="6"/>
        <v>2555000</v>
      </c>
      <c r="G37" s="11">
        <v>0.02</v>
      </c>
      <c r="H37" s="14">
        <f t="shared" si="7"/>
        <v>51100</v>
      </c>
      <c r="I37" s="12">
        <v>0.01</v>
      </c>
      <c r="J37" s="14">
        <f t="shared" si="8"/>
        <v>25550</v>
      </c>
    </row>
    <row r="38" spans="1:11" x14ac:dyDescent="0.2">
      <c r="F38" s="6">
        <f>SUM(F31:F37)/365</f>
        <v>92130.432876712322</v>
      </c>
      <c r="G38" s="8" t="s">
        <v>10</v>
      </c>
      <c r="H38" s="4">
        <f>SUM(H31:H37)</f>
        <v>1134320.3999999999</v>
      </c>
      <c r="I38" s="18"/>
      <c r="J38" s="4">
        <f>SUM(J31:J37)</f>
        <v>802365.2</v>
      </c>
      <c r="K38" s="4"/>
    </row>
    <row r="39" spans="1:11" x14ac:dyDescent="0.2">
      <c r="F39" s="5">
        <f>SUM(F31:F37)</f>
        <v>33627608</v>
      </c>
      <c r="G39" s="1"/>
      <c r="H39" s="14">
        <v>500000</v>
      </c>
      <c r="I39" s="22" t="s">
        <v>13</v>
      </c>
      <c r="J39" s="14">
        <v>500000</v>
      </c>
    </row>
    <row r="40" spans="1:11" x14ac:dyDescent="0.2">
      <c r="F40" s="5"/>
      <c r="G40" s="1"/>
      <c r="H40" s="4">
        <f>SUM(H38:H39)</f>
        <v>1634320.4</v>
      </c>
      <c r="J40" s="4">
        <f>J38+J39</f>
        <v>1302365.2</v>
      </c>
      <c r="K40" s="4">
        <f>H40-J40</f>
        <v>331955.19999999995</v>
      </c>
    </row>
    <row r="41" spans="1:11" x14ac:dyDescent="0.2">
      <c r="F41" s="5"/>
      <c r="G41" s="1"/>
      <c r="H41" s="1"/>
    </row>
    <row r="42" spans="1:11" x14ac:dyDescent="0.2">
      <c r="A42" s="9" t="s">
        <v>14</v>
      </c>
      <c r="H42" s="4">
        <v>5950000</v>
      </c>
      <c r="J42" s="4">
        <f>H42</f>
        <v>5950000</v>
      </c>
      <c r="K42" s="16">
        <f>H42-J42</f>
        <v>0</v>
      </c>
    </row>
    <row r="43" spans="1:11" x14ac:dyDescent="0.2">
      <c r="K43" s="4"/>
    </row>
    <row r="44" spans="1:11" x14ac:dyDescent="0.2">
      <c r="A44" s="9" t="s">
        <v>17</v>
      </c>
      <c r="B44" s="15"/>
      <c r="C44" s="15"/>
      <c r="D44" s="15"/>
      <c r="E44" s="15"/>
      <c r="H44" s="4">
        <f>H15+H19+H28+H40+H42</f>
        <v>13757290.4</v>
      </c>
      <c r="J44" s="4">
        <f>J15+J19+J28+J40+J42</f>
        <v>9757290.1999999993</v>
      </c>
      <c r="K44" s="4">
        <f>K15+K28+K40</f>
        <v>4000000.2</v>
      </c>
    </row>
    <row r="45" spans="1:11" ht="18" x14ac:dyDescent="0.25">
      <c r="A45" s="49" t="s">
        <v>33</v>
      </c>
      <c r="B45" s="49"/>
      <c r="C45" s="49"/>
      <c r="D45" s="49"/>
      <c r="E45" s="49"/>
      <c r="F45" s="49"/>
      <c r="G45" s="49"/>
      <c r="H45" s="4"/>
      <c r="J45" s="4"/>
      <c r="K45" s="4"/>
    </row>
    <row r="46" spans="1:11" ht="15.75" x14ac:dyDescent="0.25">
      <c r="A46" s="50" t="s">
        <v>34</v>
      </c>
      <c r="B46" s="50"/>
      <c r="C46" s="50"/>
      <c r="D46" s="50"/>
      <c r="E46" s="50"/>
      <c r="F46" s="50"/>
      <c r="G46" s="50"/>
      <c r="H46" s="4"/>
      <c r="J46" s="4"/>
      <c r="K46" s="4"/>
    </row>
    <row r="47" spans="1:11" ht="15.75" x14ac:dyDescent="0.25">
      <c r="A47" s="34"/>
      <c r="B47" s="34"/>
      <c r="C47" s="34"/>
      <c r="D47" s="34"/>
      <c r="E47" s="34"/>
      <c r="F47" s="34"/>
      <c r="G47" s="34"/>
      <c r="H47" s="4"/>
      <c r="J47" s="4"/>
      <c r="K47" s="4"/>
    </row>
    <row r="48" spans="1:11" ht="15.75" x14ac:dyDescent="0.25">
      <c r="A48" s="34"/>
      <c r="B48" s="34"/>
      <c r="C48" s="34"/>
      <c r="D48" s="34"/>
      <c r="E48" s="34"/>
      <c r="F48" s="34"/>
      <c r="G48" s="34"/>
      <c r="H48" s="4"/>
      <c r="J48" s="4"/>
      <c r="K48" s="4"/>
    </row>
    <row r="49" spans="1:11" x14ac:dyDescent="0.2">
      <c r="A49" s="9"/>
      <c r="B49" s="15"/>
      <c r="C49" s="15"/>
      <c r="D49" s="15"/>
      <c r="E49" s="15"/>
      <c r="H49" s="4"/>
      <c r="J49" s="4"/>
      <c r="K49" s="4"/>
    </row>
    <row r="50" spans="1:11" x14ac:dyDescent="0.2">
      <c r="B50" s="46" t="s">
        <v>30</v>
      </c>
      <c r="C50" s="47"/>
      <c r="D50" s="47"/>
      <c r="E50" s="48"/>
      <c r="K50" s="4"/>
    </row>
    <row r="51" spans="1:11" x14ac:dyDescent="0.2">
      <c r="B51" s="42" t="s">
        <v>31</v>
      </c>
      <c r="C51" s="43"/>
      <c r="D51" s="42" t="s">
        <v>16</v>
      </c>
      <c r="E51" s="43"/>
      <c r="F51" s="33"/>
      <c r="G51" s="21"/>
      <c r="K51" s="4"/>
    </row>
    <row r="52" spans="1:11" x14ac:dyDescent="0.2">
      <c r="B52" s="40" t="s">
        <v>32</v>
      </c>
      <c r="C52" s="41"/>
      <c r="D52" s="40" t="s">
        <v>19</v>
      </c>
      <c r="E52" s="41"/>
      <c r="F52" s="44" t="s">
        <v>18</v>
      </c>
      <c r="G52" s="45"/>
      <c r="K52" s="4"/>
    </row>
    <row r="53" spans="1:11" x14ac:dyDescent="0.2">
      <c r="B53" s="29"/>
      <c r="C53" s="29"/>
      <c r="D53" s="29"/>
      <c r="E53" s="29"/>
      <c r="F53" s="29"/>
      <c r="G53" s="29"/>
      <c r="K53" s="4"/>
    </row>
    <row r="54" spans="1:11" x14ac:dyDescent="0.2">
      <c r="A54" s="30" t="s">
        <v>29</v>
      </c>
      <c r="B54" s="15"/>
      <c r="C54" s="15"/>
      <c r="D54" s="15"/>
      <c r="E54" s="15"/>
      <c r="K54" s="4"/>
    </row>
    <row r="55" spans="1:11" x14ac:dyDescent="0.2">
      <c r="A55" s="26"/>
      <c r="B55" s="15"/>
      <c r="C55" s="15"/>
      <c r="D55" s="15"/>
      <c r="E55" s="15"/>
      <c r="K55" s="4"/>
    </row>
    <row r="56" spans="1:11" x14ac:dyDescent="0.2">
      <c r="A56" s="24" t="s">
        <v>22</v>
      </c>
      <c r="B56" s="19">
        <v>0.2</v>
      </c>
      <c r="C56" s="28" t="s">
        <v>21</v>
      </c>
      <c r="D56" s="19">
        <v>0.1</v>
      </c>
      <c r="E56" s="28" t="s">
        <v>21</v>
      </c>
    </row>
    <row r="57" spans="1:11" x14ac:dyDescent="0.2">
      <c r="A57" s="21"/>
      <c r="B57" s="20">
        <v>3</v>
      </c>
      <c r="C57" s="28" t="s">
        <v>27</v>
      </c>
      <c r="D57" s="25">
        <v>1.5</v>
      </c>
      <c r="E57" s="28" t="s">
        <v>27</v>
      </c>
      <c r="F57" s="13">
        <f>B57-D57</f>
        <v>1.5</v>
      </c>
      <c r="G57" t="s">
        <v>27</v>
      </c>
    </row>
    <row r="58" spans="1:11" x14ac:dyDescent="0.2">
      <c r="A58" s="21"/>
      <c r="B58" s="21"/>
      <c r="C58" s="28"/>
      <c r="D58" s="21"/>
      <c r="E58" s="28"/>
    </row>
    <row r="59" spans="1:11" x14ac:dyDescent="0.2">
      <c r="A59" s="24" t="s">
        <v>23</v>
      </c>
      <c r="B59" s="19">
        <v>0.05</v>
      </c>
      <c r="C59" s="28"/>
      <c r="D59" s="19">
        <v>0.05</v>
      </c>
      <c r="E59" s="28"/>
    </row>
    <row r="60" spans="1:11" x14ac:dyDescent="0.2">
      <c r="A60" s="21"/>
      <c r="B60" s="20">
        <v>0.5</v>
      </c>
      <c r="C60" s="28"/>
      <c r="D60" s="20">
        <v>0.5</v>
      </c>
      <c r="E60" s="28"/>
      <c r="F60" s="13">
        <f>B60-D60</f>
        <v>0</v>
      </c>
    </row>
    <row r="61" spans="1:11" x14ac:dyDescent="0.2">
      <c r="A61" s="21"/>
      <c r="B61" s="21"/>
      <c r="C61" s="21"/>
      <c r="D61" s="21"/>
      <c r="E61" s="28"/>
    </row>
    <row r="62" spans="1:11" x14ac:dyDescent="0.2">
      <c r="A62" s="24" t="s">
        <v>24</v>
      </c>
      <c r="B62" s="19">
        <v>0.05</v>
      </c>
      <c r="C62" s="19"/>
      <c r="D62" s="19">
        <v>0.01</v>
      </c>
      <c r="E62" s="28"/>
    </row>
    <row r="63" spans="1:11" x14ac:dyDescent="0.2">
      <c r="A63" s="21"/>
      <c r="B63" s="20">
        <v>2.7</v>
      </c>
      <c r="C63" s="20"/>
      <c r="D63" s="20">
        <v>0.5</v>
      </c>
      <c r="E63" s="20"/>
      <c r="F63" s="13">
        <f>B63-D63</f>
        <v>2.2000000000000002</v>
      </c>
    </row>
    <row r="64" spans="1:11" x14ac:dyDescent="0.2">
      <c r="A64" s="21"/>
      <c r="B64" s="21"/>
      <c r="C64" s="21"/>
      <c r="D64" s="21"/>
      <c r="E64" s="21"/>
    </row>
    <row r="65" spans="1:7" x14ac:dyDescent="0.2">
      <c r="A65" s="24" t="s">
        <v>25</v>
      </c>
      <c r="B65" s="19">
        <v>0.05</v>
      </c>
      <c r="C65" s="19"/>
      <c r="D65" s="19">
        <v>0.04</v>
      </c>
      <c r="E65" s="19"/>
    </row>
    <row r="66" spans="1:7" x14ac:dyDescent="0.2">
      <c r="A66" s="21"/>
      <c r="B66" s="20">
        <v>1.6</v>
      </c>
      <c r="C66" s="20"/>
      <c r="D66" s="20">
        <v>1.3</v>
      </c>
      <c r="E66" s="20"/>
      <c r="F66" s="13">
        <f>B66-D66</f>
        <v>0.30000000000000004</v>
      </c>
    </row>
    <row r="67" spans="1:7" x14ac:dyDescent="0.2">
      <c r="A67" s="21"/>
      <c r="B67" s="21"/>
      <c r="C67" s="21"/>
      <c r="D67" s="21"/>
      <c r="E67" s="21"/>
    </row>
    <row r="68" spans="1:7" x14ac:dyDescent="0.2">
      <c r="A68" s="24" t="s">
        <v>14</v>
      </c>
      <c r="B68" s="36">
        <v>6</v>
      </c>
      <c r="C68" s="36"/>
      <c r="D68" s="36">
        <v>6</v>
      </c>
      <c r="E68" s="36"/>
      <c r="F68" s="36">
        <f>B68-D68</f>
        <v>0</v>
      </c>
      <c r="G68" s="27"/>
    </row>
    <row r="69" spans="1:7" x14ac:dyDescent="0.2">
      <c r="A69" s="24"/>
      <c r="B69" s="20"/>
      <c r="C69" s="20"/>
      <c r="D69" s="20"/>
      <c r="E69" s="20"/>
      <c r="F69" s="13"/>
    </row>
    <row r="70" spans="1:7" x14ac:dyDescent="0.2">
      <c r="A70" s="24" t="s">
        <v>35</v>
      </c>
      <c r="B70" s="20">
        <f>B57+B60+B63+B66+B68</f>
        <v>13.8</v>
      </c>
      <c r="C70" s="20"/>
      <c r="D70" s="20">
        <f>D57+D60+D63+D66+D68</f>
        <v>9.8000000000000007</v>
      </c>
      <c r="E70" s="20"/>
      <c r="F70" s="20">
        <f>F57+F60+F63+F66+F68</f>
        <v>4</v>
      </c>
    </row>
    <row r="71" spans="1:7" x14ac:dyDescent="0.2">
      <c r="A71" s="21"/>
      <c r="B71" s="21"/>
      <c r="C71" s="21"/>
      <c r="D71" s="21"/>
      <c r="E71" s="21"/>
    </row>
    <row r="72" spans="1:7" x14ac:dyDescent="0.2">
      <c r="A72" s="21"/>
      <c r="B72" s="21"/>
      <c r="C72" s="21"/>
      <c r="D72" s="21"/>
      <c r="E72" s="21"/>
    </row>
    <row r="73" spans="1:7" x14ac:dyDescent="0.2">
      <c r="A73" s="30" t="s">
        <v>28</v>
      </c>
      <c r="B73" s="21"/>
      <c r="C73" s="21"/>
      <c r="D73" s="21"/>
      <c r="E73" s="21"/>
    </row>
    <row r="74" spans="1:7" x14ac:dyDescent="0.2">
      <c r="A74" s="26"/>
      <c r="B74" s="21"/>
      <c r="C74" s="21"/>
      <c r="D74" s="21"/>
      <c r="E74" s="21"/>
    </row>
    <row r="75" spans="1:7" x14ac:dyDescent="0.2">
      <c r="A75" s="24" t="s">
        <v>26</v>
      </c>
      <c r="B75" s="19">
        <v>2.63</v>
      </c>
      <c r="C75" s="19"/>
      <c r="D75" s="19">
        <v>2.25</v>
      </c>
      <c r="E75" s="19"/>
    </row>
    <row r="76" spans="1:7" x14ac:dyDescent="0.2">
      <c r="A76" s="21"/>
      <c r="B76" s="20">
        <v>9.5</v>
      </c>
      <c r="C76" s="20"/>
      <c r="D76" s="20">
        <v>8</v>
      </c>
      <c r="E76" s="20"/>
      <c r="F76" s="13">
        <f>B76-D76</f>
        <v>1.5</v>
      </c>
    </row>
    <row r="79" spans="1:7" x14ac:dyDescent="0.2">
      <c r="A79" s="31" t="s">
        <v>20</v>
      </c>
      <c r="B79" s="32">
        <f>B70+B76</f>
        <v>23.3</v>
      </c>
      <c r="C79" s="32"/>
      <c r="D79" s="32">
        <f>D70+D76</f>
        <v>17.8</v>
      </c>
      <c r="E79" s="32"/>
      <c r="F79" s="32">
        <f>F70+F76</f>
        <v>5.5</v>
      </c>
      <c r="G79" s="35"/>
    </row>
  </sheetData>
  <mergeCells count="10">
    <mergeCell ref="G4:H4"/>
    <mergeCell ref="I4:J4"/>
    <mergeCell ref="B52:C52"/>
    <mergeCell ref="D51:E51"/>
    <mergeCell ref="D52:E52"/>
    <mergeCell ref="F52:G52"/>
    <mergeCell ref="B50:E50"/>
    <mergeCell ref="B51:C51"/>
    <mergeCell ref="A45:G45"/>
    <mergeCell ref="A46:G46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Jan Havlíček</cp:lastModifiedBy>
  <cp:lastPrinted>2001-11-07T15:41:03Z</cp:lastPrinted>
  <dcterms:created xsi:type="dcterms:W3CDTF">2001-11-05T21:55:59Z</dcterms:created>
  <dcterms:modified xsi:type="dcterms:W3CDTF">2023-09-17T14:24:55Z</dcterms:modified>
</cp:coreProperties>
</file>