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87CC27-1BCA-4D01-B8AD-E352705ED8BA}" xr6:coauthVersionLast="47" xr6:coauthVersionMax="47" xr10:uidLastSave="{00000000-0000-0000-0000-000000000000}"/>
  <bookViews>
    <workbookView xWindow="-120" yWindow="-120" windowWidth="38640" windowHeight="15720"/>
  </bookViews>
  <sheets>
    <sheet name="TW Capacity &amp; Rev thru 2010" sheetId="44" r:id="rId1"/>
    <sheet name="Hist Ave" sheetId="42" r:id="rId2"/>
    <sheet name="WOT by Month thru 2010" sheetId="39" r:id="rId3"/>
    <sheet name="East by Month" sheetId="41" r:id="rId4"/>
    <sheet name="IG-BL by Month" sheetId="12" r:id="rId5"/>
    <sheet name="SJ by Month" sheetId="43" r:id="rId6"/>
  </sheets>
  <definedNames>
    <definedName name="_xlnm.Print_Titles" localSheetId="2">'WOT by Month thru 2010'!$A:$G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F3" i="42"/>
  <c r="F4" i="42"/>
  <c r="F5" i="42"/>
  <c r="F6" i="42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7" i="44"/>
  <c r="C37" i="44"/>
  <c r="D37" i="44"/>
  <c r="E37" i="44"/>
  <c r="F37" i="44"/>
  <c r="G37" i="44"/>
  <c r="H37" i="44"/>
  <c r="I37" i="44"/>
  <c r="J37" i="44"/>
  <c r="B42" i="44"/>
  <c r="C42" i="44"/>
  <c r="D42" i="44"/>
  <c r="E42" i="44"/>
  <c r="F42" i="44"/>
  <c r="G42" i="44"/>
  <c r="H42" i="44"/>
  <c r="I42" i="44"/>
  <c r="J42" i="44"/>
  <c r="B47" i="44"/>
  <c r="C47" i="44"/>
  <c r="D47" i="44"/>
  <c r="E47" i="44"/>
  <c r="F47" i="44"/>
  <c r="G47" i="44"/>
  <c r="H47" i="44"/>
  <c r="I47" i="44"/>
  <c r="J47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P34" i="39"/>
  <c r="R34" i="39"/>
  <c r="T34" i="39"/>
  <c r="V34" i="39"/>
  <c r="X34" i="39"/>
  <c r="Z34" i="39"/>
  <c r="AB34" i="39"/>
  <c r="AD34" i="39"/>
  <c r="AF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<sst xmlns="http://schemas.openxmlformats.org/spreadsheetml/2006/main" count="375" uniqueCount="103">
  <si>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</si>
  <si>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</si>
  <si>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</si>
  <si>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</si>
  <si>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</si>
  <si>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</si>
  <si>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</si>
  <si>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</si>
  <si>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</si>
  <si>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</si>
  <si>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</si>
  <si>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</si>
  <si>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</si>
  <si>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</si>
  <si>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</si>
  <si>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</si>
  <si>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</si>
  <si>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</si>
  <si>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</si>
  <si>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</si>
  <si>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</si>
  <si>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</si>
  <si>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</si>
  <si>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</si>
  <si>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</si>
  <si>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</si>
  <si>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</si>
  <si>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</si>
  <si>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</si>
  <si>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</si>
  <si>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</si>
  <si>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</si>
  <si>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</si>
  <si>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</si>
  <si>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</si>
  <si>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</si>
  <si>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</si>
  <si>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</si>
  <si>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</si>
  <si>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</si>
  <si>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</si>
  <si>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</si>
  <si>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</si>
  <si>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</si>
  <si>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</si>
  <si>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</si>
  <si>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</si>
  <si>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</si>
  <si>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</si>
  <si>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</si>
  <si>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</si>
  <si>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</si>
  <si>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</si>
  <si>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</si>
  <si>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</si>
  <si>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</si>
  <si>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</si>
  <si>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</si>
  <si>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</si>
  <si>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</si>
  <si>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</si>
  <si>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Updated 1/15/2002</t>
  </si>
  <si>
    <t>?</t>
  </si>
  <si>
    <t>Updated 2/5/2002</t>
  </si>
  <si>
    <t>Rate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</si>
  <si>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</si>
  <si>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</si>
  <si>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</si>
  <si>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</si>
  <si>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</si>
  <si>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</si>
  <si>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</si>
  <si>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</si>
  <si>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</si>
  <si>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</si>
  <si>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</si>
  <si>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</si>
  <si>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</si>
  <si>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</si>
  <si>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</si>
  <si>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</si>
  <si>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</si>
  <si>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</si>
  <si>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</si>
  <si>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</si>
  <si>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</si>
  <si>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</si>
  <si>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</si>
  <si>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</si>
  <si>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</si>
  <si>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</si>
  <si>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</si>
  <si>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Average Rate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</si>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</sst>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9" xfId="0" applyNumberFormat="1" applyBorder="1"/>
    <xf numFmtId="3" fontId="0" fillId="0" borderId="10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1"/>
  <sheetViews>
    <sheetView tabSelected="1" workbookViewId="0">
      <selection activeCell="C54" sqref="C54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90</v>
      </c>
    </row>
    <row r="5" spans="1:10" x14ac:dyDescent="0.2">
      <c r="A5" t="s">
        <v>91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100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92</v>
      </c>
      <c r="B7" s="119">
        <f>B8/(B6*365)</f>
        <v>0.32069849566006181</v>
      </c>
      <c r="C7" s="119">
        <f t="shared" ref="C7:J7" si="0">C8/(C6*365)</f>
        <v>0.35496330857977015</v>
      </c>
      <c r="D7" s="119">
        <f t="shared" si="0"/>
        <v>0.34266598317588343</v>
      </c>
      <c r="E7" s="119">
        <f t="shared" si="0"/>
        <v>0.35397379826877751</v>
      </c>
      <c r="F7" s="119">
        <f t="shared" si="0"/>
        <v>0.30756251922377847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93</v>
      </c>
      <c r="B8" s="118">
        <v>131902435</v>
      </c>
      <c r="C8" s="118">
        <v>140351887</v>
      </c>
      <c r="D8" s="118">
        <v>125045943</v>
      </c>
      <c r="E8" s="118">
        <v>109372433</v>
      </c>
      <c r="F8" s="118">
        <v>53551877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94</v>
      </c>
    </row>
    <row r="10" spans="1:10" x14ac:dyDescent="0.2">
      <c r="A10" t="s">
        <v>91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100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92</v>
      </c>
      <c r="B12" s="72">
        <f>B13/(B11*365)</f>
        <v>3.5654815180911785E-2</v>
      </c>
      <c r="C12" s="72">
        <f t="shared" ref="C12:G12" si="1">C13/(C11*365)</f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93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95</v>
      </c>
    </row>
    <row r="15" spans="1:10" x14ac:dyDescent="0.2">
      <c r="A15" t="s">
        <v>91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100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92</v>
      </c>
      <c r="B17" s="72">
        <f>B18/(B16*365)</f>
        <v>4.5288053617951088E-2</v>
      </c>
      <c r="C17" s="72">
        <f t="shared" ref="C17:G17" si="3">C18/(C16*365)</f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93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96</v>
      </c>
    </row>
    <row r="20" spans="1:10" x14ac:dyDescent="0.2">
      <c r="A20" t="s">
        <v>91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100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92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93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97</v>
      </c>
      <c r="B25" s="118">
        <f>B8+B13+B18+B23</f>
        <v>172435232</v>
      </c>
      <c r="C25" s="118">
        <f t="shared" ref="C25:J25" si="5">C8+C13+C18+C23</f>
        <v>174170519</v>
      </c>
      <c r="D25" s="118">
        <f t="shared" si="5"/>
        <v>151228727</v>
      </c>
      <c r="E25" s="118">
        <f t="shared" si="5"/>
        <v>132471103</v>
      </c>
      <c r="F25" s="118">
        <f t="shared" si="5"/>
        <v>66969586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102</v>
      </c>
    </row>
    <row r="28" spans="1:10" x14ac:dyDescent="0.2">
      <c r="A28" s="22" t="s">
        <v>90</v>
      </c>
    </row>
    <row r="29" spans="1:10" x14ac:dyDescent="0.2">
      <c r="A29" t="s">
        <v>91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101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92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93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94</v>
      </c>
    </row>
    <row r="34" spans="1:10" x14ac:dyDescent="0.2">
      <c r="A34" t="s">
        <v>91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101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t="s">
        <v>92</v>
      </c>
      <c r="B36" s="72">
        <v>5.91E-2</v>
      </c>
      <c r="C36" s="72">
        <v>5.91E-2</v>
      </c>
      <c r="D36" s="72">
        <v>5.91E-2</v>
      </c>
      <c r="E36" s="72">
        <v>5.91E-2</v>
      </c>
      <c r="F36" s="72">
        <v>5.91E-2</v>
      </c>
      <c r="G36" s="72">
        <v>5.91E-2</v>
      </c>
      <c r="H36" s="72">
        <v>5.91E-2</v>
      </c>
      <c r="I36" s="72">
        <v>5.91E-2</v>
      </c>
      <c r="J36" s="72">
        <v>5.91E-2</v>
      </c>
    </row>
    <row r="37" spans="1:10" x14ac:dyDescent="0.2">
      <c r="A37" t="s">
        <v>93</v>
      </c>
      <c r="B37" s="118">
        <f>B35*B36*365</f>
        <v>1488821.787</v>
      </c>
      <c r="C37" s="118">
        <f t="shared" ref="C37:J37" si="7">C35*C36*365</f>
        <v>10109073.616500001</v>
      </c>
      <c r="D37" s="118">
        <f t="shared" si="7"/>
        <v>13254910.175999999</v>
      </c>
      <c r="E37" s="118">
        <f t="shared" si="7"/>
        <v>13301181.043500001</v>
      </c>
      <c r="F37" s="118">
        <f t="shared" si="7"/>
        <v>14093243.380499998</v>
      </c>
      <c r="G37" s="118">
        <f t="shared" si="7"/>
        <v>14844643.440000001</v>
      </c>
      <c r="H37" s="118">
        <f t="shared" si="7"/>
        <v>14859031.6305</v>
      </c>
      <c r="I37" s="118">
        <f t="shared" si="7"/>
        <v>14859031.6305</v>
      </c>
      <c r="J37" s="118">
        <f t="shared" si="7"/>
        <v>14859031.6305</v>
      </c>
    </row>
    <row r="38" spans="1:10" x14ac:dyDescent="0.2">
      <c r="A38" s="22" t="s">
        <v>95</v>
      </c>
    </row>
    <row r="39" spans="1:10" x14ac:dyDescent="0.2">
      <c r="A39" t="s">
        <v>91</v>
      </c>
      <c r="B39" s="3">
        <v>681000</v>
      </c>
      <c r="C39" s="3">
        <v>681000</v>
      </c>
      <c r="D39" s="3">
        <v>681000</v>
      </c>
      <c r="E39" s="3">
        <v>681000</v>
      </c>
      <c r="F39" s="3">
        <v>681000</v>
      </c>
      <c r="G39" s="3">
        <v>681000</v>
      </c>
      <c r="H39" s="3">
        <v>681000</v>
      </c>
      <c r="I39" s="3">
        <v>681000</v>
      </c>
      <c r="J39" s="3">
        <v>681000</v>
      </c>
    </row>
    <row r="40" spans="1:10" x14ac:dyDescent="0.2">
      <c r="A40" t="s">
        <v>101</v>
      </c>
      <c r="B40" s="3">
        <v>29000</v>
      </c>
      <c r="C40" s="3">
        <v>126000</v>
      </c>
      <c r="D40" s="3">
        <v>418083</v>
      </c>
      <c r="E40" s="3">
        <v>428500</v>
      </c>
      <c r="F40" s="3">
        <v>617458</v>
      </c>
      <c r="G40" s="3">
        <v>626000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92</v>
      </c>
      <c r="B41" s="72">
        <v>4.2799999999999998E-2</v>
      </c>
      <c r="C41" s="72">
        <v>4.2799999999999998E-2</v>
      </c>
      <c r="D41" s="72">
        <v>4.2799999999999998E-2</v>
      </c>
      <c r="E41" s="72">
        <v>4.2799999999999998E-2</v>
      </c>
      <c r="F41" s="72">
        <v>4.2799999999999998E-2</v>
      </c>
      <c r="G41" s="72">
        <v>4.2799999999999998E-2</v>
      </c>
      <c r="H41" s="72">
        <v>4.2799999999999998E-2</v>
      </c>
      <c r="I41" s="72">
        <v>4.2799999999999998E-2</v>
      </c>
      <c r="J41" s="72">
        <v>4.2799999999999998E-2</v>
      </c>
    </row>
    <row r="42" spans="1:10" x14ac:dyDescent="0.2">
      <c r="A42" t="s">
        <v>93</v>
      </c>
      <c r="B42" s="118">
        <f>B40*B41*365</f>
        <v>453038</v>
      </c>
      <c r="C42" s="118">
        <f t="shared" ref="C42:J42" si="8">C40*C41*365</f>
        <v>1968371.9999999998</v>
      </c>
      <c r="D42" s="118">
        <f t="shared" si="8"/>
        <v>6531292.6259999992</v>
      </c>
      <c r="E42" s="118">
        <f t="shared" si="8"/>
        <v>6694027</v>
      </c>
      <c r="F42" s="118">
        <f t="shared" si="8"/>
        <v>9645928.8760000002</v>
      </c>
      <c r="G42" s="118">
        <f t="shared" si="8"/>
        <v>9779372</v>
      </c>
      <c r="H42" s="118">
        <f t="shared" si="8"/>
        <v>10638582</v>
      </c>
      <c r="I42" s="118">
        <f t="shared" si="8"/>
        <v>10638582</v>
      </c>
      <c r="J42" s="118">
        <f t="shared" si="8"/>
        <v>10638582</v>
      </c>
    </row>
    <row r="43" spans="1:10" x14ac:dyDescent="0.2">
      <c r="A43" s="22" t="s">
        <v>96</v>
      </c>
    </row>
    <row r="44" spans="1:10" x14ac:dyDescent="0.2">
      <c r="A44" t="s">
        <v>91</v>
      </c>
      <c r="B44" s="3">
        <v>850000</v>
      </c>
      <c r="C44" s="3">
        <v>850000</v>
      </c>
      <c r="D44" s="3">
        <v>850000</v>
      </c>
      <c r="E44" s="3">
        <v>850000</v>
      </c>
      <c r="F44" s="3">
        <v>850000</v>
      </c>
      <c r="G44" s="3">
        <v>850000</v>
      </c>
      <c r="H44" s="3">
        <v>850000</v>
      </c>
      <c r="I44" s="3">
        <v>850000</v>
      </c>
      <c r="J44" s="3">
        <v>850000</v>
      </c>
    </row>
    <row r="45" spans="1:10" x14ac:dyDescent="0.2">
      <c r="A45" t="s">
        <v>101</v>
      </c>
      <c r="B45" s="3">
        <v>8137</v>
      </c>
      <c r="C45" s="3">
        <v>6071</v>
      </c>
      <c r="D45" s="3">
        <v>42667</v>
      </c>
      <c r="E45" s="3">
        <v>152000</v>
      </c>
      <c r="F45" s="3">
        <v>416500</v>
      </c>
      <c r="G45" s="3">
        <v>694000</v>
      </c>
      <c r="H45" s="3">
        <v>756917</v>
      </c>
      <c r="I45" s="3">
        <v>840000</v>
      </c>
      <c r="J45" s="3">
        <v>840000</v>
      </c>
    </row>
    <row r="46" spans="1:10" x14ac:dyDescent="0.2">
      <c r="A46" t="s">
        <v>92</v>
      </c>
      <c r="B46" s="72">
        <v>0.1043</v>
      </c>
      <c r="C46" s="72">
        <v>0.1043</v>
      </c>
      <c r="D46" s="72">
        <v>0.1043</v>
      </c>
      <c r="E46" s="72">
        <v>0.1043</v>
      </c>
      <c r="F46" s="72">
        <v>0.1043</v>
      </c>
      <c r="G46" s="72">
        <v>0.1043</v>
      </c>
      <c r="H46" s="72">
        <v>0.1043</v>
      </c>
      <c r="I46" s="72">
        <v>0.1043</v>
      </c>
      <c r="J46" s="72">
        <v>0.1043</v>
      </c>
    </row>
    <row r="47" spans="1:10" x14ac:dyDescent="0.2">
      <c r="A47" t="s">
        <v>93</v>
      </c>
      <c r="B47" s="118">
        <f>B45*B46*365</f>
        <v>309771.52150000003</v>
      </c>
      <c r="C47" s="118">
        <f t="shared" ref="C47:J47" si="9">C45*C46*365</f>
        <v>231119.93450000003</v>
      </c>
      <c r="D47" s="118">
        <f t="shared" si="9"/>
        <v>1624311.3565</v>
      </c>
      <c r="E47" s="118">
        <f t="shared" si="9"/>
        <v>5786564</v>
      </c>
      <c r="F47" s="118">
        <f t="shared" si="9"/>
        <v>15855946.750000002</v>
      </c>
      <c r="G47" s="118">
        <f t="shared" si="9"/>
        <v>26420233</v>
      </c>
      <c r="H47" s="118">
        <f t="shared" si="9"/>
        <v>28815451.7315</v>
      </c>
      <c r="I47" s="118">
        <f t="shared" si="9"/>
        <v>31978380</v>
      </c>
      <c r="J47" s="118">
        <f t="shared" si="9"/>
        <v>31978380</v>
      </c>
    </row>
    <row r="49" spans="1:10" x14ac:dyDescent="0.2">
      <c r="A49" s="22" t="s">
        <v>98</v>
      </c>
      <c r="B49" s="118">
        <f>B32+B37+B42+B47</f>
        <v>5355966.1634999998</v>
      </c>
      <c r="C49" s="118">
        <f t="shared" ref="C49:J49" si="10">C32+C37+C42+C47</f>
        <v>24172127.883500002</v>
      </c>
      <c r="D49" s="118">
        <f t="shared" si="10"/>
        <v>41091555.240999997</v>
      </c>
      <c r="E49" s="118">
        <f t="shared" si="10"/>
        <v>59810461.250999995</v>
      </c>
      <c r="F49" s="118">
        <f t="shared" si="10"/>
        <v>108217321.964</v>
      </c>
      <c r="G49" s="118">
        <f t="shared" si="10"/>
        <v>139736774.83499998</v>
      </c>
      <c r="H49" s="118">
        <f t="shared" si="10"/>
        <v>150358796.52950001</v>
      </c>
      <c r="I49" s="118">
        <f t="shared" si="10"/>
        <v>161300256.588</v>
      </c>
      <c r="J49" s="118">
        <f t="shared" si="10"/>
        <v>161518677.88050002</v>
      </c>
    </row>
    <row r="51" spans="1:10" x14ac:dyDescent="0.2">
      <c r="A51" s="22" t="s">
        <v>99</v>
      </c>
      <c r="B51" s="121">
        <f>B25+B49</f>
        <v>177791198.16350001</v>
      </c>
      <c r="C51" s="121">
        <f t="shared" ref="C51:J51" si="11">C25+C49</f>
        <v>198342646.88350001</v>
      </c>
      <c r="D51" s="121">
        <f t="shared" si="11"/>
        <v>192320282.241</v>
      </c>
      <c r="E51" s="121">
        <f t="shared" si="11"/>
        <v>192281564.25099999</v>
      </c>
      <c r="F51" s="121">
        <f t="shared" si="11"/>
        <v>175186907.96399999</v>
      </c>
      <c r="G51" s="121">
        <f t="shared" si="11"/>
        <v>168850958.83499998</v>
      </c>
      <c r="H51" s="121">
        <f t="shared" si="11"/>
        <v>169010470.52950001</v>
      </c>
      <c r="I51" s="121">
        <f t="shared" si="11"/>
        <v>174644166.588</v>
      </c>
      <c r="J51" s="121">
        <f t="shared" si="11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0" sqref="H10"/>
    </sheetView>
  </sheetViews>
  <sheetFormatPr defaultRowHeight="12.75" x14ac:dyDescent="0.2"/>
  <cols>
    <col min="1" max="1" width="25" customWidth="1"/>
  </cols>
  <sheetData>
    <row r="1" spans="1:6" x14ac:dyDescent="0.2">
      <c r="A1" s="9" t="s">
        <v>65</v>
      </c>
      <c r="B1" s="47" t="s">
        <v>66</v>
      </c>
      <c r="C1" s="47" t="s">
        <v>67</v>
      </c>
      <c r="D1" s="47" t="s">
        <v>68</v>
      </c>
      <c r="E1" s="47" t="s">
        <v>69</v>
      </c>
      <c r="F1" s="97" t="s">
        <v>88</v>
      </c>
    </row>
    <row r="2" spans="1:6" x14ac:dyDescent="0.2">
      <c r="F2" s="22"/>
    </row>
    <row r="3" spans="1:6" x14ac:dyDescent="0.2">
      <c r="A3" t="s">
        <v>70</v>
      </c>
      <c r="B3" s="72">
        <v>0.25773957380362883</v>
      </c>
      <c r="C3" s="72">
        <v>0.25565406145561026</v>
      </c>
      <c r="D3" s="72">
        <v>0.26255642352555197</v>
      </c>
      <c r="E3" s="72">
        <v>0.24993680552205672</v>
      </c>
      <c r="F3" s="103">
        <f>SUM(B3:E3)/4</f>
        <v>0.25647171607671193</v>
      </c>
    </row>
    <row r="4" spans="1:6" x14ac:dyDescent="0.2">
      <c r="A4" t="s">
        <v>71</v>
      </c>
      <c r="B4" s="72">
        <v>7.7651279869119585E-2</v>
      </c>
      <c r="C4" s="72">
        <v>5.3542420685971218E-2</v>
      </c>
      <c r="D4" s="72">
        <v>5.1694240946392987E-2</v>
      </c>
      <c r="E4" s="72">
        <v>5.369964655378881E-2</v>
      </c>
      <c r="F4" s="103">
        <f>SUM(B4:E4)/4</f>
        <v>5.9146897013818152E-2</v>
      </c>
    </row>
    <row r="5" spans="1:6" x14ac:dyDescent="0.2">
      <c r="A5" t="s">
        <v>72</v>
      </c>
      <c r="B5" s="72">
        <v>4.4271503010784169E-2</v>
      </c>
      <c r="C5" s="72">
        <v>4.4499447219396346E-2</v>
      </c>
      <c r="D5" s="72">
        <v>4.3265390050110555E-2</v>
      </c>
      <c r="E5" s="72">
        <v>3.9232752531637896E-2</v>
      </c>
      <c r="F5" s="103">
        <f>SUM(B5:E5)/4</f>
        <v>4.2817273202982245E-2</v>
      </c>
    </row>
    <row r="6" spans="1:6" x14ac:dyDescent="0.2">
      <c r="A6" t="s">
        <v>73</v>
      </c>
      <c r="B6" s="72">
        <v>0.1041950912069369</v>
      </c>
      <c r="C6" s="72">
        <v>0.10415098664776085</v>
      </c>
      <c r="D6" s="72">
        <v>0.10497053869765163</v>
      </c>
      <c r="E6" s="72">
        <v>0.10394593916487381</v>
      </c>
      <c r="F6" s="103">
        <f>SUM(B6:E6)/4</f>
        <v>0.1043156389293058</v>
      </c>
    </row>
    <row r="8" spans="1:6" x14ac:dyDescent="0.2">
      <c r="A8" t="s">
        <v>74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topLeftCell="HJ18" zoomScale="75" zoomScaleNormal="75" workbookViewId="0">
      <selection activeCell="HX62" sqref="HX62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E1" s="50"/>
      <c r="DB1" s="13"/>
      <c r="DC1" s="13"/>
      <c r="DD1" s="13"/>
    </row>
    <row r="2" spans="1:234" ht="15" x14ac:dyDescent="0.2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81"/>
      <c r="AG2" s="81"/>
      <c r="AH2" s="122">
        <v>2003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3"/>
      <c r="BE2" s="80"/>
      <c r="BF2" s="80"/>
      <c r="BG2" s="124">
        <v>2004</v>
      </c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3"/>
      <c r="CD2" s="80"/>
      <c r="CE2" s="80"/>
      <c r="CF2" s="124">
        <v>2005</v>
      </c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3"/>
      <c r="DC2" s="80"/>
      <c r="DD2" s="80"/>
      <c r="DE2" s="124">
        <v>2006</v>
      </c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3"/>
      <c r="EB2" s="80"/>
      <c r="EC2" s="80"/>
      <c r="ED2" s="124">
        <v>2007</v>
      </c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3"/>
      <c r="FA2" s="80"/>
      <c r="FB2" s="80"/>
      <c r="FC2" s="124">
        <v>2008</v>
      </c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3"/>
      <c r="FZ2" s="80"/>
      <c r="GA2" s="80"/>
      <c r="GB2" s="124">
        <v>2009</v>
      </c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3"/>
      <c r="GY2" s="80"/>
      <c r="GZ2" s="80"/>
      <c r="HA2" s="124">
        <v>2010</v>
      </c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3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64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75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79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80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81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82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83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84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85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86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>
        <v>1.147</v>
      </c>
      <c r="I34" s="78">
        <v>27500</v>
      </c>
      <c r="J34" s="30">
        <f t="shared" si="0"/>
        <v>958892</v>
      </c>
      <c r="K34" s="8">
        <v>27500</v>
      </c>
      <c r="L34" s="8">
        <f t="shared" si="70"/>
        <v>958892</v>
      </c>
      <c r="M34" s="3">
        <v>27500</v>
      </c>
      <c r="N34" s="3">
        <f t="shared" si="1"/>
        <v>958892</v>
      </c>
      <c r="O34" s="3">
        <v>27500</v>
      </c>
      <c r="P34" s="3">
        <f t="shared" si="2"/>
        <v>958892</v>
      </c>
      <c r="Q34" s="3">
        <v>27500</v>
      </c>
      <c r="R34" s="3">
        <f t="shared" si="3"/>
        <v>958892</v>
      </c>
      <c r="S34" s="3">
        <v>27500</v>
      </c>
      <c r="T34" s="3">
        <f t="shared" si="4"/>
        <v>958892</v>
      </c>
      <c r="U34" s="3">
        <v>27500</v>
      </c>
      <c r="V34" s="3">
        <f t="shared" si="5"/>
        <v>958892</v>
      </c>
      <c r="W34" s="3">
        <v>27500</v>
      </c>
      <c r="X34" s="3">
        <f t="shared" si="6"/>
        <v>958892</v>
      </c>
      <c r="Y34" s="3">
        <v>27500</v>
      </c>
      <c r="Z34" s="3">
        <f t="shared" si="7"/>
        <v>958892</v>
      </c>
      <c r="AA34" s="3">
        <v>27500</v>
      </c>
      <c r="AB34" s="3">
        <f t="shared" si="8"/>
        <v>958892</v>
      </c>
      <c r="AC34" s="3">
        <v>27500</v>
      </c>
      <c r="AD34" s="3">
        <f t="shared" si="9"/>
        <v>958892</v>
      </c>
      <c r="AE34" s="3">
        <v>27500</v>
      </c>
      <c r="AF34" s="3">
        <f t="shared" si="10"/>
        <v>958892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>
        <v>0.91</v>
      </c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 t="shared" si="9"/>
        <v>594776</v>
      </c>
      <c r="AE35" s="3">
        <v>21500</v>
      </c>
      <c r="AF35" s="3">
        <f t="shared" si="10"/>
        <v>594776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>
        <v>1.159</v>
      </c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 t="shared" si="11"/>
        <v>493270.4</v>
      </c>
      <c r="AJ36" s="3">
        <v>14000</v>
      </c>
      <c r="AK36" s="3">
        <f t="shared" si="12"/>
        <v>493270.4</v>
      </c>
      <c r="AL36" s="3">
        <v>14000</v>
      </c>
      <c r="AM36" s="3">
        <f t="shared" si="13"/>
        <v>493270.4</v>
      </c>
      <c r="AN36" s="39">
        <v>14000</v>
      </c>
      <c r="AO36" s="39">
        <f t="shared" si="14"/>
        <v>493270.4</v>
      </c>
      <c r="AP36" s="39">
        <v>14000</v>
      </c>
      <c r="AQ36" s="39">
        <f t="shared" si="15"/>
        <v>493270.4</v>
      </c>
      <c r="AR36" s="3">
        <v>14000</v>
      </c>
      <c r="AS36" s="3">
        <f t="shared" si="16"/>
        <v>493270.4</v>
      </c>
      <c r="AT36" s="3">
        <v>14000</v>
      </c>
      <c r="AU36" s="3">
        <f t="shared" si="17"/>
        <v>493270.4</v>
      </c>
      <c r="AV36" s="3">
        <v>14000</v>
      </c>
      <c r="AW36" s="3">
        <f t="shared" si="18"/>
        <v>493270.4</v>
      </c>
      <c r="AX36" s="3">
        <v>14000</v>
      </c>
      <c r="AY36" s="3">
        <f t="shared" si="19"/>
        <v>493270.4</v>
      </c>
      <c r="AZ36" s="3">
        <v>14000</v>
      </c>
      <c r="BA36" s="3">
        <f t="shared" si="20"/>
        <v>493270.4</v>
      </c>
      <c r="BB36" s="3">
        <v>14000</v>
      </c>
      <c r="BC36" s="3">
        <f t="shared" si="21"/>
        <v>493270.4</v>
      </c>
      <c r="BD36" s="3">
        <v>14000</v>
      </c>
      <c r="BE36" s="3">
        <f t="shared" si="22"/>
        <v>493270.4</v>
      </c>
      <c r="BF36" s="3"/>
      <c r="BG36" s="56">
        <v>14000</v>
      </c>
      <c r="BH36" s="8">
        <f t="shared" si="23"/>
        <v>493270.4</v>
      </c>
      <c r="BI36" s="3">
        <v>14000</v>
      </c>
      <c r="BJ36" s="3">
        <f t="shared" si="24"/>
        <v>493270.4</v>
      </c>
      <c r="BK36" s="3">
        <v>14000</v>
      </c>
      <c r="BL36" s="3">
        <f t="shared" si="25"/>
        <v>493270.4</v>
      </c>
      <c r="BM36" s="3">
        <v>14000</v>
      </c>
      <c r="BN36" s="3">
        <f t="shared" si="26"/>
        <v>493270.4</v>
      </c>
      <c r="BO36" s="3">
        <v>14000</v>
      </c>
      <c r="BP36" s="3">
        <f t="shared" si="27"/>
        <v>493270.4</v>
      </c>
      <c r="BQ36" s="3">
        <v>14000</v>
      </c>
      <c r="BR36" s="3">
        <f t="shared" si="28"/>
        <v>493270.4</v>
      </c>
      <c r="BS36" s="3">
        <v>14000</v>
      </c>
      <c r="BT36" s="3">
        <f t="shared" si="29"/>
        <v>493270.4</v>
      </c>
      <c r="BU36" s="3">
        <v>14000</v>
      </c>
      <c r="BV36" s="3">
        <f t="shared" si="30"/>
        <v>493270.4</v>
      </c>
      <c r="BW36" s="3">
        <v>14000</v>
      </c>
      <c r="BX36" s="3">
        <f t="shared" si="31"/>
        <v>493270.4</v>
      </c>
      <c r="BY36" s="3">
        <v>14000</v>
      </c>
      <c r="BZ36" s="8">
        <f t="shared" si="32"/>
        <v>493270.4</v>
      </c>
      <c r="CA36" s="3">
        <v>14000</v>
      </c>
      <c r="CB36" s="3">
        <f t="shared" si="33"/>
        <v>493270.4</v>
      </c>
      <c r="CC36" s="3">
        <v>14000</v>
      </c>
      <c r="CD36" s="3">
        <f t="shared" si="34"/>
        <v>493270.4</v>
      </c>
      <c r="CE36" s="3"/>
      <c r="CF36" s="56">
        <v>14000</v>
      </c>
      <c r="CG36" s="8">
        <f t="shared" si="35"/>
        <v>493270.4</v>
      </c>
      <c r="CH36" s="3">
        <v>14000</v>
      </c>
      <c r="CI36" s="3">
        <f t="shared" si="36"/>
        <v>493270.4</v>
      </c>
      <c r="CJ36" s="3">
        <v>14000</v>
      </c>
      <c r="CK36" s="3">
        <f t="shared" si="37"/>
        <v>493270.4</v>
      </c>
      <c r="CL36" s="3">
        <v>14000</v>
      </c>
      <c r="CM36" s="3">
        <f t="shared" si="38"/>
        <v>493270.4</v>
      </c>
      <c r="CN36" s="3">
        <v>14000</v>
      </c>
      <c r="CO36" s="3">
        <f t="shared" si="39"/>
        <v>493270.4</v>
      </c>
      <c r="CP36" s="3">
        <v>14000</v>
      </c>
      <c r="CQ36" s="3">
        <f t="shared" si="40"/>
        <v>493270.4</v>
      </c>
      <c r="CR36" s="3">
        <v>14000</v>
      </c>
      <c r="CS36" s="3">
        <f t="shared" si="41"/>
        <v>493270.4</v>
      </c>
      <c r="CT36" s="3">
        <v>14000</v>
      </c>
      <c r="CU36" s="3">
        <f t="shared" si="42"/>
        <v>493270.4</v>
      </c>
      <c r="CV36" s="3">
        <v>14000</v>
      </c>
      <c r="CW36" s="3">
        <f t="shared" si="43"/>
        <v>493270.4</v>
      </c>
      <c r="CX36" s="3">
        <v>14000</v>
      </c>
      <c r="CY36" s="3">
        <f t="shared" si="44"/>
        <v>493270.4</v>
      </c>
      <c r="CZ36" s="3">
        <v>14000</v>
      </c>
      <c r="DA36" s="15">
        <f t="shared" si="45"/>
        <v>493270.4</v>
      </c>
      <c r="DB36" s="21">
        <v>14000</v>
      </c>
      <c r="DC36" s="21">
        <f t="shared" si="46"/>
        <v>493270.4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>
        <v>1.1000000000000001</v>
      </c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 t="shared" si="11"/>
        <v>1170400</v>
      </c>
      <c r="AJ37" s="3">
        <v>35000</v>
      </c>
      <c r="AK37" s="3">
        <f t="shared" si="12"/>
        <v>1170400</v>
      </c>
      <c r="AL37" s="3">
        <v>35000</v>
      </c>
      <c r="AM37" s="3">
        <f t="shared" si="13"/>
        <v>1170400</v>
      </c>
      <c r="AN37" s="39">
        <v>35000</v>
      </c>
      <c r="AO37" s="39">
        <f t="shared" si="14"/>
        <v>1170400</v>
      </c>
      <c r="AP37" s="39">
        <v>35000</v>
      </c>
      <c r="AQ37" s="39">
        <f t="shared" si="15"/>
        <v>1170400</v>
      </c>
      <c r="AR37" s="3">
        <v>35000</v>
      </c>
      <c r="AS37" s="3">
        <f t="shared" si="16"/>
        <v>1170400</v>
      </c>
      <c r="AT37" s="3">
        <v>35000</v>
      </c>
      <c r="AU37" s="3">
        <f t="shared" si="17"/>
        <v>1170400</v>
      </c>
      <c r="AV37" s="3">
        <v>35000</v>
      </c>
      <c r="AW37" s="3">
        <f t="shared" si="18"/>
        <v>1170400</v>
      </c>
      <c r="AX37" s="3">
        <v>35000</v>
      </c>
      <c r="AY37" s="3">
        <f t="shared" si="19"/>
        <v>1170400</v>
      </c>
      <c r="AZ37" s="3">
        <v>35000</v>
      </c>
      <c r="BA37" s="3">
        <f t="shared" si="20"/>
        <v>1170400</v>
      </c>
      <c r="BB37" s="3">
        <v>35000</v>
      </c>
      <c r="BC37" s="3">
        <f t="shared" si="21"/>
        <v>1170400</v>
      </c>
      <c r="BD37" s="3">
        <v>35000</v>
      </c>
      <c r="BE37" s="3">
        <f t="shared" si="22"/>
        <v>1170400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704672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62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76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77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78</v>
      </c>
      <c r="J55" s="3">
        <f>SUM(J6:J51)</f>
        <v>10219004.08</v>
      </c>
      <c r="K55" s="3"/>
      <c r="L55" s="3">
        <f t="shared" ref="L55:AF55" si="111">SUM(L6:L51)</f>
        <v>10112725.68</v>
      </c>
      <c r="M55" s="3"/>
      <c r="N55" s="3">
        <f t="shared" si="111"/>
        <v>10135221.68</v>
      </c>
      <c r="O55" s="3"/>
      <c r="P55" s="3">
        <f t="shared" si="111"/>
        <v>10071381.68</v>
      </c>
      <c r="Q55" s="3"/>
      <c r="R55" s="3">
        <f t="shared" si="111"/>
        <v>10071381.68</v>
      </c>
      <c r="S55" s="3"/>
      <c r="T55" s="3">
        <f t="shared" si="111"/>
        <v>11177592.08</v>
      </c>
      <c r="U55" s="3"/>
      <c r="V55" s="3">
        <f t="shared" si="111"/>
        <v>11639672.08</v>
      </c>
      <c r="W55" s="3"/>
      <c r="X55" s="3">
        <f t="shared" si="111"/>
        <v>11639672.08</v>
      </c>
      <c r="Y55" s="3"/>
      <c r="Z55" s="3">
        <f t="shared" si="111"/>
        <v>11639672.08</v>
      </c>
      <c r="AA55" s="3"/>
      <c r="AB55" s="3">
        <f t="shared" si="111"/>
        <v>11639672.08</v>
      </c>
      <c r="AC55" s="3"/>
      <c r="AD55" s="3">
        <f t="shared" si="111"/>
        <v>11778220.08</v>
      </c>
      <c r="AE55" s="3"/>
      <c r="AF55" s="3">
        <f t="shared" si="111"/>
        <v>11778220.08</v>
      </c>
      <c r="AG55" s="85">
        <f>SUM(I55:AF55)</f>
        <v>131902435.35999998</v>
      </c>
      <c r="AI55" s="3">
        <f>SUM(AI6:AI51)</f>
        <v>11949022.48</v>
      </c>
      <c r="AJ55" s="3"/>
      <c r="AK55" s="3">
        <f t="shared" ref="AK55:BE55" si="112">SUM(AK6:AK51)</f>
        <v>11949022.48</v>
      </c>
      <c r="AL55" s="3"/>
      <c r="AM55" s="3">
        <f t="shared" si="112"/>
        <v>11949022.48</v>
      </c>
      <c r="AN55" s="3"/>
      <c r="AO55" s="3">
        <f t="shared" si="112"/>
        <v>11829246.48</v>
      </c>
      <c r="AP55" s="3"/>
      <c r="AQ55" s="3">
        <f t="shared" si="112"/>
        <v>11829246.48</v>
      </c>
      <c r="AR55" s="3"/>
      <c r="AS55" s="3">
        <f t="shared" si="112"/>
        <v>11616355.279999999</v>
      </c>
      <c r="AT55" s="3"/>
      <c r="AU55" s="3">
        <f t="shared" si="112"/>
        <v>11616355.279999999</v>
      </c>
      <c r="AV55" s="3"/>
      <c r="AW55" s="3">
        <f t="shared" si="112"/>
        <v>11616355.279999999</v>
      </c>
      <c r="AX55" s="3"/>
      <c r="AY55" s="3">
        <f t="shared" si="112"/>
        <v>11616355.279999999</v>
      </c>
      <c r="AZ55" s="3"/>
      <c r="BA55" s="3">
        <f t="shared" si="112"/>
        <v>11616355.279999999</v>
      </c>
      <c r="BB55" s="3"/>
      <c r="BC55" s="3">
        <f t="shared" si="112"/>
        <v>11382275.280000001</v>
      </c>
      <c r="BD55" s="3"/>
      <c r="BE55" s="3">
        <f t="shared" si="112"/>
        <v>11382275.280000001</v>
      </c>
      <c r="BF55" s="85">
        <f>SUM(AH55:BE55)</f>
        <v>140351887.36000001</v>
      </c>
      <c r="BH55" s="3">
        <f>SUM(BH6:BH51)</f>
        <v>10743875.280000001</v>
      </c>
      <c r="BI55" s="3"/>
      <c r="BJ55" s="3">
        <f t="shared" ref="BJ55:CD55" si="113">SUM(BJ6:BJ51)</f>
        <v>10743875.280000001</v>
      </c>
      <c r="BK55" s="3"/>
      <c r="BL55" s="3">
        <f t="shared" si="113"/>
        <v>10743875.280000001</v>
      </c>
      <c r="BM55" s="3"/>
      <c r="BN55" s="3">
        <f t="shared" si="113"/>
        <v>10298515.280000001</v>
      </c>
      <c r="BO55" s="3"/>
      <c r="BP55" s="3">
        <f t="shared" si="113"/>
        <v>10298515.280000001</v>
      </c>
      <c r="BQ55" s="3"/>
      <c r="BR55" s="3">
        <f t="shared" si="113"/>
        <v>10298515.280000001</v>
      </c>
      <c r="BS55" s="3"/>
      <c r="BT55" s="3">
        <f t="shared" si="113"/>
        <v>10298515.280000001</v>
      </c>
      <c r="BU55" s="3"/>
      <c r="BV55" s="3">
        <f t="shared" si="113"/>
        <v>10298515.280000001</v>
      </c>
      <c r="BW55" s="3"/>
      <c r="BX55" s="3">
        <f t="shared" si="113"/>
        <v>10298515.280000001</v>
      </c>
      <c r="BY55" s="3"/>
      <c r="BZ55" s="3">
        <f t="shared" si="113"/>
        <v>10298515.280000001</v>
      </c>
      <c r="CA55" s="3"/>
      <c r="CB55" s="3">
        <f t="shared" si="113"/>
        <v>10362355.280000001</v>
      </c>
      <c r="CC55" s="3"/>
      <c r="CD55" s="3">
        <f t="shared" si="113"/>
        <v>10362355.280000001</v>
      </c>
      <c r="CE55" s="85">
        <f>SUM(BG55:CD55)</f>
        <v>125045943.36000001</v>
      </c>
      <c r="CG55" s="3">
        <f>SUM(CG6:CG51)</f>
        <v>10157155.280000001</v>
      </c>
      <c r="CH55" s="3"/>
      <c r="CI55" s="3">
        <f t="shared" ref="CI55:DC55" si="114">SUM(CI6:CI51)</f>
        <v>10157155.280000001</v>
      </c>
      <c r="CJ55" s="3"/>
      <c r="CK55" s="3">
        <f t="shared" si="114"/>
        <v>10157155.280000001</v>
      </c>
      <c r="CL55" s="3"/>
      <c r="CM55" s="3">
        <f t="shared" si="114"/>
        <v>10093315.280000001</v>
      </c>
      <c r="CN55" s="3"/>
      <c r="CO55" s="3">
        <f t="shared" si="114"/>
        <v>9654704.0800000001</v>
      </c>
      <c r="CP55" s="3"/>
      <c r="CQ55" s="3">
        <f t="shared" si="114"/>
        <v>9654704.0800000001</v>
      </c>
      <c r="CR55" s="3"/>
      <c r="CS55" s="3">
        <f t="shared" si="114"/>
        <v>9654704.0800000001</v>
      </c>
      <c r="CT55" s="3"/>
      <c r="CU55" s="3">
        <f t="shared" si="114"/>
        <v>9654704.0800000001</v>
      </c>
      <c r="CV55" s="3"/>
      <c r="CW55" s="3">
        <f t="shared" si="114"/>
        <v>9654704.0800000001</v>
      </c>
      <c r="CX55" s="3"/>
      <c r="CY55" s="3">
        <f t="shared" si="114"/>
        <v>9654704.0800000001</v>
      </c>
      <c r="CZ55" s="3"/>
      <c r="DA55" s="3">
        <f t="shared" si="114"/>
        <v>5439713.6800000006</v>
      </c>
      <c r="DB55" s="3"/>
      <c r="DC55" s="3">
        <f t="shared" si="114"/>
        <v>5439713.6800000006</v>
      </c>
      <c r="DD55" s="92">
        <f>SUM(CF55:DC55)</f>
        <v>109372432.96000001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5376040.8799999999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53551876.960000008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>
      <selection activeCell="EU29" sqref="EU29"/>
    </sheetView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64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75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79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80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81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82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83</v>
      </c>
      <c r="ER4" s="105" t="s">
        <v>84</v>
      </c>
      <c r="ES4" s="105" t="s">
        <v>85</v>
      </c>
      <c r="ET4" s="105" t="s">
        <v>86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76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77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78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>
      <selection activeCell="C5" sqref="C5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61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64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75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79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80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81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82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83</v>
      </c>
      <c r="EG4" s="105" t="s">
        <v>84</v>
      </c>
      <c r="EH4" s="105" t="s">
        <v>85</v>
      </c>
      <c r="EI4" s="105" t="s">
        <v>86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76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77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78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89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topLeftCell="A18" workbookViewId="0">
      <selection activeCell="F48" sqref="F48"/>
    </sheetView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50" t="s">
        <v>63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87</v>
      </c>
      <c r="BF7" s="97" t="s">
        <v>87</v>
      </c>
      <c r="CE7" s="97" t="s">
        <v>87</v>
      </c>
      <c r="DD7" s="97" t="s">
        <v>87</v>
      </c>
      <c r="EC7" s="97" t="s">
        <v>87</v>
      </c>
      <c r="FB7" s="97" t="s">
        <v>87</v>
      </c>
      <c r="GA7" s="97" t="s">
        <v>87</v>
      </c>
      <c r="GZ7" s="97" t="s">
        <v>87</v>
      </c>
      <c r="HY7" s="97" t="s">
        <v>87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64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75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79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80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81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82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83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84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85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86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62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76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77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78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89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TW Capacity &amp; Rev thru 2010</vt:lpstr>
      <vt:lpstr>Hist Ave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2002-02-08T15:12:41Z</cp:lastPrinted>
  <dcterms:created xsi:type="dcterms:W3CDTF">2001-02-09T21:48:16Z</dcterms:created>
  <dcterms:modified xsi:type="dcterms:W3CDTF">2023-09-17T14:26:08Z</dcterms:modified>
</cp:coreProperties>
</file>