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8DBF18-DEB1-40F1-A5E1-845B101B3574}" xr6:coauthVersionLast="47" xr6:coauthVersionMax="47" xr10:uidLastSave="{00000000-0000-0000-0000-000000000000}"/>
  <bookViews>
    <workbookView xWindow="-120" yWindow="-120" windowWidth="38640" windowHeight="15720"/>
  </bookViews>
  <sheets>
    <sheet name="Assumptions" sheetId="45" r:id="rId1"/>
    <sheet name="Summary Ctrc's &amp; Resubscription" sheetId="44" r:id="rId2"/>
    <sheet name="Fuel Price" sheetId="46" r:id="rId3"/>
    <sheet name="Rates" sheetId="42" r:id="rId4"/>
    <sheet name="WOT by Month thru 2010" sheetId="39" r:id="rId5"/>
    <sheet name="East by Month" sheetId="41" r:id="rId6"/>
    <sheet name="IG-BL by Month" sheetId="12" r:id="rId7"/>
    <sheet name="SJ by Month" sheetId="43" r:id="rId8"/>
  </sheets>
  <definedNames>
    <definedName name="_xlnm.Print_Titles" localSheetId="4">'WOT by Month thru 2010'!$A:$G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U19" i="41"/>
  <c r="W19" i="41"/>
  <c r="Y19" i="41"/>
  <c r="AA19" i="41"/>
  <c r="AC19" i="41"/>
  <c r="AE19" i="41"/>
  <c r="AG19" i="41"/>
  <c r="AH19" i="41"/>
  <c r="AJ19" i="41"/>
  <c r="AL19" i="41"/>
  <c r="AN19" i="41"/>
  <c r="AP19" i="41"/>
  <c r="AR19" i="41"/>
  <c r="AT19" i="41"/>
  <c r="AV19" i="41"/>
  <c r="AX19" i="41"/>
  <c r="AZ19" i="41"/>
  <c r="BB19" i="41"/>
  <c r="BD19" i="41"/>
  <c r="BF19" i="41"/>
  <c r="BG19" i="41"/>
  <c r="BI19" i="41"/>
  <c r="BK19" i="41"/>
  <c r="BM19" i="41"/>
  <c r="BO19" i="41"/>
  <c r="BQ19" i="41"/>
  <c r="BS19" i="41"/>
  <c r="BU19" i="41"/>
  <c r="BW19" i="41"/>
  <c r="BY19" i="41"/>
  <c r="CA19" i="41"/>
  <c r="CC19" i="41"/>
  <c r="CE19" i="41"/>
  <c r="CF19" i="41"/>
  <c r="CH19" i="41"/>
  <c r="CJ19" i="41"/>
  <c r="CL19" i="41"/>
  <c r="CN19" i="41"/>
  <c r="CP19" i="41"/>
  <c r="CR19" i="41"/>
  <c r="CT19" i="41"/>
  <c r="CV19" i="41"/>
  <c r="CX19" i="41"/>
  <c r="CZ19" i="41"/>
  <c r="DB19" i="41"/>
  <c r="DD19" i="41"/>
  <c r="DE19" i="41"/>
  <c r="DG19" i="41"/>
  <c r="DI19" i="41"/>
  <c r="DK19" i="41"/>
  <c r="DM19" i="41"/>
  <c r="DO19" i="41"/>
  <c r="DQ19" i="41"/>
  <c r="DS19" i="41"/>
  <c r="DU19" i="41"/>
  <c r="DW19" i="41"/>
  <c r="DY19" i="41"/>
  <c r="EA19" i="41"/>
  <c r="EC19" i="41"/>
  <c r="ED19" i="41"/>
  <c r="EF19" i="41"/>
  <c r="EG19" i="41"/>
  <c r="EH19" i="41"/>
  <c r="EI19" i="41"/>
  <c r="EJ19" i="41"/>
  <c r="EK19" i="41"/>
  <c r="EL19" i="41"/>
  <c r="EM19" i="41"/>
  <c r="EN19" i="41"/>
  <c r="EO19" i="41"/>
  <c r="EP19" i="41"/>
  <c r="EQ19" i="41"/>
  <c r="ER19" i="41"/>
  <c r="ES19" i="41"/>
  <c r="ET19" i="41"/>
  <c r="I20" i="41"/>
  <c r="K20" i="41"/>
  <c r="M20" i="41"/>
  <c r="O20" i="41"/>
  <c r="Q20" i="41"/>
  <c r="S20" i="41"/>
  <c r="U20" i="41"/>
  <c r="W20" i="41"/>
  <c r="Y20" i="41"/>
  <c r="AA20" i="41"/>
  <c r="AC20" i="41"/>
  <c r="AE20" i="41"/>
  <c r="AG20" i="41"/>
  <c r="AH20" i="41"/>
  <c r="AJ20" i="41"/>
  <c r="AL20" i="41"/>
  <c r="AN20" i="41"/>
  <c r="AP20" i="41"/>
  <c r="AR20" i="41"/>
  <c r="AT20" i="41"/>
  <c r="AV20" i="41"/>
  <c r="AX20" i="41"/>
  <c r="AZ20" i="41"/>
  <c r="BB20" i="41"/>
  <c r="BD20" i="41"/>
  <c r="BF20" i="41"/>
  <c r="BG20" i="41"/>
  <c r="BI20" i="41"/>
  <c r="BK20" i="41"/>
  <c r="BM20" i="41"/>
  <c r="BO20" i="41"/>
  <c r="BQ20" i="41"/>
  <c r="BS20" i="41"/>
  <c r="BU20" i="41"/>
  <c r="BW20" i="41"/>
  <c r="BY20" i="41"/>
  <c r="CA20" i="41"/>
  <c r="CC20" i="41"/>
  <c r="CE20" i="41"/>
  <c r="CF20" i="41"/>
  <c r="CH20" i="41"/>
  <c r="CJ20" i="41"/>
  <c r="CL20" i="41"/>
  <c r="CN20" i="41"/>
  <c r="CP20" i="41"/>
  <c r="CR20" i="41"/>
  <c r="CT20" i="41"/>
  <c r="CV20" i="41"/>
  <c r="CX20" i="41"/>
  <c r="CZ20" i="41"/>
  <c r="DB20" i="41"/>
  <c r="DD20" i="41"/>
  <c r="DE20" i="41"/>
  <c r="DG20" i="41"/>
  <c r="DI20" i="41"/>
  <c r="DK20" i="41"/>
  <c r="DM20" i="41"/>
  <c r="DO20" i="41"/>
  <c r="DQ20" i="41"/>
  <c r="DS20" i="41"/>
  <c r="DU20" i="41"/>
  <c r="DW20" i="41"/>
  <c r="DY20" i="41"/>
  <c r="EA20" i="41"/>
  <c r="EC20" i="41"/>
  <c r="ED20" i="41"/>
  <c r="EF20" i="41"/>
  <c r="EG20" i="41"/>
  <c r="EH20" i="41"/>
  <c r="EI20" i="41"/>
  <c r="EJ20" i="41"/>
  <c r="EK20" i="41"/>
  <c r="EL20" i="41"/>
  <c r="EM20" i="41"/>
  <c r="EN20" i="41"/>
  <c r="EO20" i="41"/>
  <c r="EP20" i="41"/>
  <c r="EQ20" i="41"/>
  <c r="ER20" i="41"/>
  <c r="ES20" i="41"/>
  <c r="ET20" i="41"/>
  <c r="J22" i="41"/>
  <c r="L22" i="41"/>
  <c r="N22" i="41"/>
  <c r="P22" i="41"/>
  <c r="R22" i="41"/>
  <c r="T22" i="41"/>
  <c r="V22" i="41"/>
  <c r="X22" i="41"/>
  <c r="Z22" i="41"/>
  <c r="AB22" i="41"/>
  <c r="AD22" i="41"/>
  <c r="AF22" i="41"/>
  <c r="AG22" i="41"/>
  <c r="AI22" i="41"/>
  <c r="AK22" i="41"/>
  <c r="AM22" i="41"/>
  <c r="AO22" i="41"/>
  <c r="AQ22" i="41"/>
  <c r="AS22" i="41"/>
  <c r="AU22" i="41"/>
  <c r="AW22" i="41"/>
  <c r="AY22" i="41"/>
  <c r="BA22" i="41"/>
  <c r="BC22" i="41"/>
  <c r="BE22" i="41"/>
  <c r="BF22" i="41"/>
  <c r="BH22" i="41"/>
  <c r="BJ22" i="41"/>
  <c r="BL22" i="41"/>
  <c r="BN22" i="41"/>
  <c r="BP22" i="41"/>
  <c r="BR22" i="41"/>
  <c r="BT22" i="41"/>
  <c r="BV22" i="41"/>
  <c r="BX22" i="41"/>
  <c r="BZ22" i="41"/>
  <c r="CB22" i="41"/>
  <c r="CD22" i="41"/>
  <c r="CE22" i="41"/>
  <c r="CG22" i="41"/>
  <c r="CI22" i="41"/>
  <c r="CK22" i="41"/>
  <c r="CM22" i="41"/>
  <c r="CO22" i="41"/>
  <c r="CQ22" i="41"/>
  <c r="CS22" i="41"/>
  <c r="CU22" i="41"/>
  <c r="CW22" i="41"/>
  <c r="CY22" i="41"/>
  <c r="DA22" i="41"/>
  <c r="DC22" i="41"/>
  <c r="DD22" i="41"/>
  <c r="DF22" i="41"/>
  <c r="DH22" i="41"/>
  <c r="DJ22" i="41"/>
  <c r="DL22" i="41"/>
  <c r="DN22" i="41"/>
  <c r="DP22" i="41"/>
  <c r="DR22" i="41"/>
  <c r="DT22" i="41"/>
  <c r="DV22" i="41"/>
  <c r="DX22" i="41"/>
  <c r="DZ22" i="41"/>
  <c r="EB22" i="41"/>
  <c r="EC22" i="41"/>
  <c r="EE22" i="41"/>
  <c r="EQ22" i="41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R20" i="12"/>
  <c r="T20" i="12"/>
  <c r="V20" i="12"/>
  <c r="X20" i="12"/>
  <c r="Z20" i="12"/>
  <c r="AB20" i="12"/>
  <c r="AD20" i="12"/>
  <c r="AF20" i="12"/>
  <c r="AH20" i="12"/>
  <c r="AI20" i="12"/>
  <c r="AK20" i="12"/>
  <c r="AM20" i="12"/>
  <c r="AO20" i="12"/>
  <c r="AQ20" i="12"/>
  <c r="AS20" i="12"/>
  <c r="AU20" i="12"/>
  <c r="AW20" i="12"/>
  <c r="AY20" i="12"/>
  <c r="BA20" i="12"/>
  <c r="BC20" i="12"/>
  <c r="BE20" i="12"/>
  <c r="BG20" i="12"/>
  <c r="BH20" i="12"/>
  <c r="BJ20" i="12"/>
  <c r="BL20" i="12"/>
  <c r="BN20" i="12"/>
  <c r="BP20" i="12"/>
  <c r="BR20" i="12"/>
  <c r="BT20" i="12"/>
  <c r="BV20" i="12"/>
  <c r="BX20" i="12"/>
  <c r="BZ20" i="12"/>
  <c r="CB20" i="12"/>
  <c r="CD20" i="12"/>
  <c r="CF20" i="12"/>
  <c r="CG20" i="12"/>
  <c r="CI20" i="12"/>
  <c r="CK20" i="12"/>
  <c r="CM20" i="12"/>
  <c r="CO20" i="12"/>
  <c r="CQ20" i="12"/>
  <c r="CS20" i="12"/>
  <c r="CU20" i="12"/>
  <c r="CW20" i="12"/>
  <c r="CY20" i="12"/>
  <c r="DA20" i="12"/>
  <c r="DC20" i="12"/>
  <c r="DE20" i="12"/>
  <c r="DF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J21" i="12"/>
  <c r="L21" i="12"/>
  <c r="N21" i="12"/>
  <c r="P21" i="12"/>
  <c r="R21" i="12"/>
  <c r="T21" i="12"/>
  <c r="V21" i="12"/>
  <c r="X21" i="12"/>
  <c r="Z21" i="12"/>
  <c r="AB21" i="12"/>
  <c r="AD21" i="12"/>
  <c r="AF21" i="12"/>
  <c r="AH21" i="12"/>
  <c r="AI21" i="12"/>
  <c r="AK21" i="12"/>
  <c r="AM21" i="12"/>
  <c r="AO21" i="12"/>
  <c r="AQ21" i="12"/>
  <c r="AS21" i="12"/>
  <c r="AU21" i="12"/>
  <c r="AW21" i="12"/>
  <c r="AY21" i="12"/>
  <c r="BA21" i="12"/>
  <c r="BC21" i="12"/>
  <c r="BE21" i="12"/>
  <c r="BG21" i="12"/>
  <c r="BH21" i="12"/>
  <c r="BJ21" i="12"/>
  <c r="BL21" i="12"/>
  <c r="BN21" i="12"/>
  <c r="BP21" i="12"/>
  <c r="BR21" i="12"/>
  <c r="BT21" i="12"/>
  <c r="BV21" i="12"/>
  <c r="BX21" i="12"/>
  <c r="BZ21" i="12"/>
  <c r="CB21" i="12"/>
  <c r="CD21" i="12"/>
  <c r="CF21" i="12"/>
  <c r="CG21" i="12"/>
  <c r="CI21" i="12"/>
  <c r="CK21" i="12"/>
  <c r="CM21" i="12"/>
  <c r="CO21" i="12"/>
  <c r="CQ21" i="12"/>
  <c r="CS21" i="12"/>
  <c r="CU21" i="12"/>
  <c r="CW21" i="12"/>
  <c r="CY21" i="12"/>
  <c r="DA21" i="12"/>
  <c r="DC21" i="12"/>
  <c r="DE21" i="12"/>
  <c r="DF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K23" i="12"/>
  <c r="M23" i="12"/>
  <c r="O23" i="12"/>
  <c r="Q23" i="12"/>
  <c r="S23" i="12"/>
  <c r="U23" i="12"/>
  <c r="W23" i="12"/>
  <c r="Y23" i="12"/>
  <c r="AA23" i="12"/>
  <c r="AC23" i="12"/>
  <c r="AE23" i="12"/>
  <c r="AG23" i="12"/>
  <c r="AH23" i="12"/>
  <c r="AJ23" i="12"/>
  <c r="AL23" i="12"/>
  <c r="AN23" i="12"/>
  <c r="AP23" i="12"/>
  <c r="AR23" i="12"/>
  <c r="AT23" i="12"/>
  <c r="AV23" i="12"/>
  <c r="AX23" i="12"/>
  <c r="AZ23" i="12"/>
  <c r="BB23" i="12"/>
  <c r="BD23" i="12"/>
  <c r="BF23" i="12"/>
  <c r="BG23" i="12"/>
  <c r="BI23" i="12"/>
  <c r="BK23" i="12"/>
  <c r="BM23" i="12"/>
  <c r="BO23" i="12"/>
  <c r="BQ23" i="12"/>
  <c r="BS23" i="12"/>
  <c r="BU23" i="12"/>
  <c r="BW23" i="12"/>
  <c r="BY23" i="12"/>
  <c r="CA23" i="12"/>
  <c r="CC23" i="12"/>
  <c r="CE23" i="12"/>
  <c r="CF23" i="12"/>
  <c r="CH23" i="12"/>
  <c r="CJ23" i="12"/>
  <c r="CL23" i="12"/>
  <c r="CN23" i="12"/>
  <c r="CP23" i="12"/>
  <c r="CR23" i="12"/>
  <c r="CT23" i="12"/>
  <c r="CV23" i="12"/>
  <c r="CX23" i="12"/>
  <c r="CZ23" i="12"/>
  <c r="DB23" i="12"/>
  <c r="DD23" i="12"/>
  <c r="DE23" i="12"/>
  <c r="DG23" i="12"/>
  <c r="DS23" i="12"/>
  <c r="EF23" i="12"/>
  <c r="F4" i="42"/>
  <c r="F5" i="42"/>
  <c r="F6" i="42"/>
  <c r="F7" i="42"/>
  <c r="G15" i="42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M31" i="43"/>
  <c r="AO31" i="43"/>
  <c r="AQ31" i="43"/>
  <c r="AS31" i="43"/>
  <c r="AU31" i="43"/>
  <c r="AW31" i="43"/>
  <c r="AY31" i="43"/>
  <c r="BA31" i="43"/>
  <c r="BC31" i="43"/>
  <c r="BE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V31" i="43"/>
  <c r="DX31" i="43"/>
  <c r="DZ31" i="43"/>
  <c r="EB31" i="43"/>
  <c r="EE31" i="43"/>
  <c r="EG31" i="43"/>
  <c r="EI31" i="43"/>
  <c r="EK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P31" i="43"/>
  <c r="HR31" i="43"/>
  <c r="HT31" i="43"/>
  <c r="HV31" i="43"/>
  <c r="HX31" i="43"/>
  <c r="J32" i="43"/>
  <c r="L32" i="43"/>
  <c r="N32" i="43"/>
  <c r="P32" i="43"/>
  <c r="R32" i="43"/>
  <c r="T32" i="43"/>
  <c r="V32" i="43"/>
  <c r="X32" i="43"/>
  <c r="Z32" i="43"/>
  <c r="AB32" i="43"/>
  <c r="AD32" i="43"/>
  <c r="AF32" i="43"/>
  <c r="AI32" i="43"/>
  <c r="AK32" i="43"/>
  <c r="AM32" i="43"/>
  <c r="AO32" i="43"/>
  <c r="AQ32" i="43"/>
  <c r="AS32" i="43"/>
  <c r="AU32" i="43"/>
  <c r="AW32" i="43"/>
  <c r="AY32" i="43"/>
  <c r="BA32" i="43"/>
  <c r="BC32" i="43"/>
  <c r="BE32" i="43"/>
  <c r="BH32" i="43"/>
  <c r="BJ32" i="43"/>
  <c r="BL32" i="43"/>
  <c r="BN32" i="43"/>
  <c r="BP32" i="43"/>
  <c r="BR32" i="43"/>
  <c r="BT32" i="43"/>
  <c r="BV32" i="43"/>
  <c r="BX32" i="43"/>
  <c r="BZ32" i="43"/>
  <c r="CB32" i="43"/>
  <c r="CD32" i="43"/>
  <c r="CG32" i="43"/>
  <c r="CI32" i="43"/>
  <c r="CK32" i="43"/>
  <c r="CM32" i="43"/>
  <c r="CO32" i="43"/>
  <c r="CQ32" i="43"/>
  <c r="CS32" i="43"/>
  <c r="CU32" i="43"/>
  <c r="CW32" i="43"/>
  <c r="CY32" i="43"/>
  <c r="DA32" i="43"/>
  <c r="DC32" i="43"/>
  <c r="DF32" i="43"/>
  <c r="DH32" i="43"/>
  <c r="DJ32" i="43"/>
  <c r="DL32" i="43"/>
  <c r="DN32" i="43"/>
  <c r="DP32" i="43"/>
  <c r="DR32" i="43"/>
  <c r="DT32" i="43"/>
  <c r="DV32" i="43"/>
  <c r="DX32" i="43"/>
  <c r="DZ32" i="43"/>
  <c r="EB32" i="43"/>
  <c r="EE32" i="43"/>
  <c r="EG32" i="43"/>
  <c r="EI32" i="43"/>
  <c r="EK32" i="43"/>
  <c r="EM32" i="43"/>
  <c r="EO32" i="43"/>
  <c r="EQ32" i="43"/>
  <c r="ES32" i="43"/>
  <c r="EU32" i="43"/>
  <c r="EW32" i="43"/>
  <c r="EY32" i="43"/>
  <c r="FA32" i="43"/>
  <c r="FD32" i="43"/>
  <c r="FF32" i="43"/>
  <c r="FH32" i="43"/>
  <c r="FJ32" i="43"/>
  <c r="FL32" i="43"/>
  <c r="FN32" i="43"/>
  <c r="FP32" i="43"/>
  <c r="FR32" i="43"/>
  <c r="FT32" i="43"/>
  <c r="FV32" i="43"/>
  <c r="FX32" i="43"/>
  <c r="FZ32" i="43"/>
  <c r="GC32" i="43"/>
  <c r="GE32" i="43"/>
  <c r="GG32" i="43"/>
  <c r="GI32" i="43"/>
  <c r="GK32" i="43"/>
  <c r="GM32" i="43"/>
  <c r="GO32" i="43"/>
  <c r="GQ32" i="43"/>
  <c r="GS32" i="43"/>
  <c r="GU32" i="43"/>
  <c r="GW32" i="43"/>
  <c r="GY32" i="43"/>
  <c r="HB32" i="43"/>
  <c r="HD32" i="43"/>
  <c r="HF32" i="43"/>
  <c r="HH32" i="43"/>
  <c r="HJ32" i="43"/>
  <c r="HL32" i="43"/>
  <c r="HN32" i="43"/>
  <c r="HP32" i="43"/>
  <c r="HR32" i="43"/>
  <c r="HT32" i="43"/>
  <c r="HV32" i="43"/>
  <c r="HX32" i="43"/>
  <c r="J33" i="43"/>
  <c r="L33" i="43"/>
  <c r="N33" i="43"/>
  <c r="P33" i="43"/>
  <c r="R33" i="43"/>
  <c r="T33" i="43"/>
  <c r="V33" i="43"/>
  <c r="X33" i="43"/>
  <c r="Z33" i="43"/>
  <c r="AB33" i="43"/>
  <c r="AD33" i="43"/>
  <c r="AF33" i="43"/>
  <c r="AI33" i="43"/>
  <c r="AK33" i="43"/>
  <c r="AM33" i="43"/>
  <c r="AO33" i="43"/>
  <c r="AQ33" i="43"/>
  <c r="AS33" i="43"/>
  <c r="AU33" i="43"/>
  <c r="AW33" i="43"/>
  <c r="AY33" i="43"/>
  <c r="BA33" i="43"/>
  <c r="BC33" i="43"/>
  <c r="BE33" i="43"/>
  <c r="BH33" i="43"/>
  <c r="BJ33" i="43"/>
  <c r="BL33" i="43"/>
  <c r="BN33" i="43"/>
  <c r="BP33" i="43"/>
  <c r="BR33" i="43"/>
  <c r="BT33" i="43"/>
  <c r="BV33" i="43"/>
  <c r="BX33" i="43"/>
  <c r="BZ33" i="43"/>
  <c r="CB33" i="43"/>
  <c r="CD33" i="43"/>
  <c r="CG33" i="43"/>
  <c r="CI33" i="43"/>
  <c r="CK33" i="43"/>
  <c r="CM33" i="43"/>
  <c r="CO33" i="43"/>
  <c r="CQ33" i="43"/>
  <c r="CS33" i="43"/>
  <c r="CU33" i="43"/>
  <c r="CW33" i="43"/>
  <c r="CY33" i="43"/>
  <c r="DA33" i="43"/>
  <c r="DC33" i="43"/>
  <c r="DF33" i="43"/>
  <c r="DH33" i="43"/>
  <c r="DJ33" i="43"/>
  <c r="DL33" i="43"/>
  <c r="DN33" i="43"/>
  <c r="DP33" i="43"/>
  <c r="DR33" i="43"/>
  <c r="DT33" i="43"/>
  <c r="DV33" i="43"/>
  <c r="DX33" i="43"/>
  <c r="DZ33" i="43"/>
  <c r="EB33" i="43"/>
  <c r="EE33" i="43"/>
  <c r="EG33" i="43"/>
  <c r="EI33" i="43"/>
  <c r="EK33" i="43"/>
  <c r="EM33" i="43"/>
  <c r="EO33" i="43"/>
  <c r="EQ33" i="43"/>
  <c r="ES33" i="43"/>
  <c r="EU33" i="43"/>
  <c r="EW33" i="43"/>
  <c r="EY33" i="43"/>
  <c r="FA33" i="43"/>
  <c r="FD33" i="43"/>
  <c r="FF33" i="43"/>
  <c r="FH33" i="43"/>
  <c r="FJ33" i="43"/>
  <c r="FL33" i="43"/>
  <c r="FN33" i="43"/>
  <c r="FP33" i="43"/>
  <c r="FR33" i="43"/>
  <c r="FT33" i="43"/>
  <c r="FV33" i="43"/>
  <c r="FX33" i="43"/>
  <c r="FZ33" i="43"/>
  <c r="GC33" i="43"/>
  <c r="GE33" i="43"/>
  <c r="GG33" i="43"/>
  <c r="GI33" i="43"/>
  <c r="GK33" i="43"/>
  <c r="GM33" i="43"/>
  <c r="GO33" i="43"/>
  <c r="GQ33" i="43"/>
  <c r="GS33" i="43"/>
  <c r="GU33" i="43"/>
  <c r="GW33" i="43"/>
  <c r="GY33" i="43"/>
  <c r="HB33" i="43"/>
  <c r="HD33" i="43"/>
  <c r="HF33" i="43"/>
  <c r="HH33" i="43"/>
  <c r="HJ33" i="43"/>
  <c r="HL33" i="43"/>
  <c r="HN33" i="43"/>
  <c r="HP33" i="43"/>
  <c r="HR33" i="43"/>
  <c r="HT33" i="43"/>
  <c r="HV33" i="43"/>
  <c r="HX33" i="43"/>
  <c r="J34" i="43"/>
  <c r="L34" i="43"/>
  <c r="N34" i="43"/>
  <c r="P34" i="43"/>
  <c r="R34" i="43"/>
  <c r="T34" i="43"/>
  <c r="V34" i="43"/>
  <c r="X34" i="43"/>
  <c r="Z34" i="43"/>
  <c r="AB34" i="43"/>
  <c r="AD34" i="43"/>
  <c r="AF34" i="43"/>
  <c r="AI34" i="43"/>
  <c r="AK34" i="43"/>
  <c r="AM34" i="43"/>
  <c r="AO34" i="43"/>
  <c r="AQ34" i="43"/>
  <c r="AS34" i="43"/>
  <c r="AU34" i="43"/>
  <c r="AW34" i="43"/>
  <c r="AY34" i="43"/>
  <c r="BA34" i="43"/>
  <c r="BC34" i="43"/>
  <c r="BE34" i="43"/>
  <c r="BH34" i="43"/>
  <c r="BJ34" i="43"/>
  <c r="BL34" i="43"/>
  <c r="BN34" i="43"/>
  <c r="BP34" i="43"/>
  <c r="BR34" i="43"/>
  <c r="BT34" i="43"/>
  <c r="BV34" i="43"/>
  <c r="BX34" i="43"/>
  <c r="BZ34" i="43"/>
  <c r="CB34" i="43"/>
  <c r="CD34" i="43"/>
  <c r="CG34" i="43"/>
  <c r="CI34" i="43"/>
  <c r="CK34" i="43"/>
  <c r="CM34" i="43"/>
  <c r="CO34" i="43"/>
  <c r="CQ34" i="43"/>
  <c r="CS34" i="43"/>
  <c r="CU34" i="43"/>
  <c r="CW34" i="43"/>
  <c r="CY34" i="43"/>
  <c r="DA34" i="43"/>
  <c r="DC34" i="43"/>
  <c r="DF34" i="43"/>
  <c r="DH34" i="43"/>
  <c r="DJ34" i="43"/>
  <c r="DL34" i="43"/>
  <c r="DN34" i="43"/>
  <c r="DP34" i="43"/>
  <c r="DR34" i="43"/>
  <c r="DT34" i="43"/>
  <c r="DV34" i="43"/>
  <c r="DX34" i="43"/>
  <c r="DZ34" i="43"/>
  <c r="EB34" i="43"/>
  <c r="EE34" i="43"/>
  <c r="EG34" i="43"/>
  <c r="EI34" i="43"/>
  <c r="EK34" i="43"/>
  <c r="EM34" i="43"/>
  <c r="EO34" i="43"/>
  <c r="EQ34" i="43"/>
  <c r="ES34" i="43"/>
  <c r="EU34" i="43"/>
  <c r="EW34" i="43"/>
  <c r="EY34" i="43"/>
  <c r="FA34" i="43"/>
  <c r="FD34" i="43"/>
  <c r="FF34" i="43"/>
  <c r="FH34" i="43"/>
  <c r="FJ34" i="43"/>
  <c r="FL34" i="43"/>
  <c r="FN34" i="43"/>
  <c r="FP34" i="43"/>
  <c r="FR34" i="43"/>
  <c r="FT34" i="43"/>
  <c r="FV34" i="43"/>
  <c r="FX34" i="43"/>
  <c r="FZ34" i="43"/>
  <c r="GC34" i="43"/>
  <c r="GE34" i="43"/>
  <c r="GG34" i="43"/>
  <c r="GI34" i="43"/>
  <c r="GK34" i="43"/>
  <c r="GM34" i="43"/>
  <c r="GO34" i="43"/>
  <c r="GQ34" i="43"/>
  <c r="GS34" i="43"/>
  <c r="GU34" i="43"/>
  <c r="GW34" i="43"/>
  <c r="GY34" i="43"/>
  <c r="HB34" i="43"/>
  <c r="HD34" i="43"/>
  <c r="HF34" i="43"/>
  <c r="HH34" i="43"/>
  <c r="HJ34" i="43"/>
  <c r="HL34" i="43"/>
  <c r="HN34" i="43"/>
  <c r="HP34" i="43"/>
  <c r="HR34" i="43"/>
  <c r="HT34" i="43"/>
  <c r="HV34" i="43"/>
  <c r="HX34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J36" i="43"/>
  <c r="L36" i="43"/>
  <c r="N36" i="43"/>
  <c r="P36" i="43"/>
  <c r="R36" i="43"/>
  <c r="T36" i="43"/>
  <c r="V36" i="43"/>
  <c r="X36" i="43"/>
  <c r="Z36" i="43"/>
  <c r="AB36" i="43"/>
  <c r="AD36" i="43"/>
  <c r="AF36" i="43"/>
  <c r="AI36" i="43"/>
  <c r="AK36" i="43"/>
  <c r="AQ36" i="43"/>
  <c r="AS36" i="43"/>
  <c r="AU36" i="43"/>
  <c r="AW36" i="43"/>
  <c r="AY36" i="43"/>
  <c r="BA36" i="43"/>
  <c r="BC36" i="43"/>
  <c r="BH36" i="43"/>
  <c r="BJ36" i="43"/>
  <c r="BL36" i="43"/>
  <c r="BN36" i="43"/>
  <c r="BP36" i="43"/>
  <c r="BR36" i="43"/>
  <c r="BT36" i="43"/>
  <c r="BV36" i="43"/>
  <c r="BX36" i="43"/>
  <c r="BZ36" i="43"/>
  <c r="CB36" i="43"/>
  <c r="CD36" i="43"/>
  <c r="CG36" i="43"/>
  <c r="CI36" i="43"/>
  <c r="CK36" i="43"/>
  <c r="CM36" i="43"/>
  <c r="CO36" i="43"/>
  <c r="CQ36" i="43"/>
  <c r="CS36" i="43"/>
  <c r="CU36" i="43"/>
  <c r="CW36" i="43"/>
  <c r="CY36" i="43"/>
  <c r="DA36" i="43"/>
  <c r="DC36" i="43"/>
  <c r="DF36" i="43"/>
  <c r="DH36" i="43"/>
  <c r="DJ36" i="43"/>
  <c r="DL36" i="43"/>
  <c r="DN36" i="43"/>
  <c r="DP36" i="43"/>
  <c r="DR36" i="43"/>
  <c r="DT36" i="43"/>
  <c r="DX36" i="43"/>
  <c r="DZ36" i="43"/>
  <c r="EB36" i="43"/>
  <c r="EE36" i="43"/>
  <c r="EG36" i="43"/>
  <c r="EM36" i="43"/>
  <c r="EO36" i="43"/>
  <c r="EQ36" i="43"/>
  <c r="ES36" i="43"/>
  <c r="EU36" i="43"/>
  <c r="EW36" i="43"/>
  <c r="EY36" i="43"/>
  <c r="FA36" i="43"/>
  <c r="FD36" i="43"/>
  <c r="FF36" i="43"/>
  <c r="FH36" i="43"/>
  <c r="FJ36" i="43"/>
  <c r="FL36" i="43"/>
  <c r="FN36" i="43"/>
  <c r="FP36" i="43"/>
  <c r="FR36" i="43"/>
  <c r="FT36" i="43"/>
  <c r="FV36" i="43"/>
  <c r="FX36" i="43"/>
  <c r="FZ36" i="43"/>
  <c r="GC36" i="43"/>
  <c r="GE36" i="43"/>
  <c r="GG36" i="43"/>
  <c r="GI36" i="43"/>
  <c r="GK36" i="43"/>
  <c r="GM36" i="43"/>
  <c r="GO36" i="43"/>
  <c r="GQ36" i="43"/>
  <c r="GS36" i="43"/>
  <c r="GU36" i="43"/>
  <c r="GW36" i="43"/>
  <c r="GY36" i="43"/>
  <c r="HB36" i="43"/>
  <c r="HD36" i="43"/>
  <c r="HF36" i="43"/>
  <c r="HH36" i="43"/>
  <c r="HJ36" i="43"/>
  <c r="HL36" i="43"/>
  <c r="HN36" i="43"/>
  <c r="HR36" i="43"/>
  <c r="HT36" i="43"/>
  <c r="HV36" i="43"/>
  <c r="HX36" i="43"/>
  <c r="I37" i="43"/>
  <c r="K37" i="43"/>
  <c r="M37" i="43"/>
  <c r="O37" i="43"/>
  <c r="Q37" i="43"/>
  <c r="S37" i="43"/>
  <c r="U37" i="43"/>
  <c r="W37" i="43"/>
  <c r="Y37" i="43"/>
  <c r="AA37" i="43"/>
  <c r="AC37" i="43"/>
  <c r="AE37" i="43"/>
  <c r="AG37" i="43"/>
  <c r="AH37" i="43"/>
  <c r="AJ37" i="43"/>
  <c r="AL37" i="43"/>
  <c r="AN37" i="43"/>
  <c r="AP37" i="43"/>
  <c r="AR37" i="43"/>
  <c r="AT37" i="43"/>
  <c r="AV37" i="43"/>
  <c r="AX37" i="43"/>
  <c r="AZ37" i="43"/>
  <c r="BB37" i="43"/>
  <c r="BD37" i="43"/>
  <c r="BF37" i="43"/>
  <c r="BG37" i="43"/>
  <c r="BI37" i="43"/>
  <c r="BK37" i="43"/>
  <c r="BM37" i="43"/>
  <c r="BO37" i="43"/>
  <c r="BQ37" i="43"/>
  <c r="BS37" i="43"/>
  <c r="BU37" i="43"/>
  <c r="BW37" i="43"/>
  <c r="BY37" i="43"/>
  <c r="CA37" i="43"/>
  <c r="CC37" i="43"/>
  <c r="CE37" i="43"/>
  <c r="CF37" i="43"/>
  <c r="CH37" i="43"/>
  <c r="CJ37" i="43"/>
  <c r="CL37" i="43"/>
  <c r="CN37" i="43"/>
  <c r="CP37" i="43"/>
  <c r="CR37" i="43"/>
  <c r="CT37" i="43"/>
  <c r="CV37" i="43"/>
  <c r="CX37" i="43"/>
  <c r="CZ37" i="43"/>
  <c r="DB37" i="43"/>
  <c r="DD37" i="43"/>
  <c r="DE37" i="43"/>
  <c r="DG37" i="43"/>
  <c r="DI37" i="43"/>
  <c r="DK37" i="43"/>
  <c r="DM37" i="43"/>
  <c r="DO37" i="43"/>
  <c r="DQ37" i="43"/>
  <c r="DS37" i="43"/>
  <c r="DU37" i="43"/>
  <c r="DW37" i="43"/>
  <c r="DY37" i="43"/>
  <c r="EA37" i="43"/>
  <c r="EC37" i="43"/>
  <c r="ED37" i="43"/>
  <c r="EF37" i="43"/>
  <c r="EH37" i="43"/>
  <c r="EJ37" i="43"/>
  <c r="EL37" i="43"/>
  <c r="EN37" i="43"/>
  <c r="EP37" i="43"/>
  <c r="ER37" i="43"/>
  <c r="ET37" i="43"/>
  <c r="EV37" i="43"/>
  <c r="EX37" i="43"/>
  <c r="EZ37" i="43"/>
  <c r="FB37" i="43"/>
  <c r="FC37" i="43"/>
  <c r="FE37" i="43"/>
  <c r="FG37" i="43"/>
  <c r="FI37" i="43"/>
  <c r="FK37" i="43"/>
  <c r="FM37" i="43"/>
  <c r="FO37" i="43"/>
  <c r="FQ37" i="43"/>
  <c r="FS37" i="43"/>
  <c r="FU37" i="43"/>
  <c r="FW37" i="43"/>
  <c r="FY37" i="43"/>
  <c r="GA37" i="43"/>
  <c r="GB37" i="43"/>
  <c r="GD37" i="43"/>
  <c r="GF37" i="43"/>
  <c r="GH37" i="43"/>
  <c r="GJ37" i="43"/>
  <c r="GL37" i="43"/>
  <c r="GN37" i="43"/>
  <c r="GP37" i="43"/>
  <c r="GR37" i="43"/>
  <c r="GT37" i="43"/>
  <c r="GV37" i="43"/>
  <c r="GX37" i="43"/>
  <c r="GZ37" i="43"/>
  <c r="HA37" i="43"/>
  <c r="HC37" i="43"/>
  <c r="HE37" i="43"/>
  <c r="HG37" i="43"/>
  <c r="HI37" i="43"/>
  <c r="HK37" i="43"/>
  <c r="HM37" i="43"/>
  <c r="HO37" i="43"/>
  <c r="HQ37" i="43"/>
  <c r="HS37" i="43"/>
  <c r="HU37" i="43"/>
  <c r="HW37" i="43"/>
  <c r="HY37" i="43"/>
  <c r="I38" i="43"/>
  <c r="K38" i="43"/>
  <c r="M38" i="43"/>
  <c r="O38" i="43"/>
  <c r="Q38" i="43"/>
  <c r="S38" i="43"/>
  <c r="U38" i="43"/>
  <c r="W38" i="43"/>
  <c r="Y38" i="43"/>
  <c r="AA38" i="43"/>
  <c r="AC38" i="43"/>
  <c r="AE38" i="43"/>
  <c r="AG38" i="43"/>
  <c r="AH38" i="43"/>
  <c r="AJ38" i="43"/>
  <c r="AL38" i="43"/>
  <c r="AN38" i="43"/>
  <c r="AP38" i="43"/>
  <c r="AR38" i="43"/>
  <c r="AT38" i="43"/>
  <c r="AV38" i="43"/>
  <c r="AX38" i="43"/>
  <c r="AZ38" i="43"/>
  <c r="BB38" i="43"/>
  <c r="BD38" i="43"/>
  <c r="BF38" i="43"/>
  <c r="BG38" i="43"/>
  <c r="BI38" i="43"/>
  <c r="BK38" i="43"/>
  <c r="BM38" i="43"/>
  <c r="BO38" i="43"/>
  <c r="BQ38" i="43"/>
  <c r="BS38" i="43"/>
  <c r="BU38" i="43"/>
  <c r="BW38" i="43"/>
  <c r="BY38" i="43"/>
  <c r="CA38" i="43"/>
  <c r="CC38" i="43"/>
  <c r="CE38" i="43"/>
  <c r="CF38" i="43"/>
  <c r="CH38" i="43"/>
  <c r="CJ38" i="43"/>
  <c r="CL38" i="43"/>
  <c r="CN38" i="43"/>
  <c r="CP38" i="43"/>
  <c r="CR38" i="43"/>
  <c r="CT38" i="43"/>
  <c r="CV38" i="43"/>
  <c r="CX38" i="43"/>
  <c r="CZ38" i="43"/>
  <c r="DB38" i="43"/>
  <c r="DD38" i="43"/>
  <c r="DE38" i="43"/>
  <c r="DG38" i="43"/>
  <c r="DI38" i="43"/>
  <c r="DK38" i="43"/>
  <c r="DM38" i="43"/>
  <c r="DO38" i="43"/>
  <c r="DQ38" i="43"/>
  <c r="DS38" i="43"/>
  <c r="DU38" i="43"/>
  <c r="DW38" i="43"/>
  <c r="DY38" i="43"/>
  <c r="EA38" i="43"/>
  <c r="EC38" i="43"/>
  <c r="ED38" i="43"/>
  <c r="EF38" i="43"/>
  <c r="EH38" i="43"/>
  <c r="EJ38" i="43"/>
  <c r="EL38" i="43"/>
  <c r="EN38" i="43"/>
  <c r="EP38" i="43"/>
  <c r="ER38" i="43"/>
  <c r="ET38" i="43"/>
  <c r="EV38" i="43"/>
  <c r="EX38" i="43"/>
  <c r="EZ38" i="43"/>
  <c r="FB38" i="43"/>
  <c r="FC38" i="43"/>
  <c r="FE38" i="43"/>
  <c r="FG38" i="43"/>
  <c r="FI38" i="43"/>
  <c r="FK38" i="43"/>
  <c r="FM38" i="43"/>
  <c r="FO38" i="43"/>
  <c r="FQ38" i="43"/>
  <c r="FS38" i="43"/>
  <c r="FU38" i="43"/>
  <c r="FW38" i="43"/>
  <c r="FY38" i="43"/>
  <c r="GA38" i="43"/>
  <c r="GB38" i="43"/>
  <c r="GD38" i="43"/>
  <c r="GF38" i="43"/>
  <c r="GH38" i="43"/>
  <c r="GJ38" i="43"/>
  <c r="GL38" i="43"/>
  <c r="GN38" i="43"/>
  <c r="GP38" i="43"/>
  <c r="GR38" i="43"/>
  <c r="GT38" i="43"/>
  <c r="GV38" i="43"/>
  <c r="GX38" i="43"/>
  <c r="GZ38" i="43"/>
  <c r="HA38" i="43"/>
  <c r="HC38" i="43"/>
  <c r="HE38" i="43"/>
  <c r="HG38" i="43"/>
  <c r="HI38" i="43"/>
  <c r="HK38" i="43"/>
  <c r="HM38" i="43"/>
  <c r="HO38" i="43"/>
  <c r="HQ38" i="43"/>
  <c r="HS38" i="43"/>
  <c r="HU38" i="43"/>
  <c r="HW38" i="43"/>
  <c r="HY38" i="43"/>
  <c r="J40" i="43"/>
  <c r="L40" i="43"/>
  <c r="N40" i="43"/>
  <c r="P40" i="43"/>
  <c r="R40" i="43"/>
  <c r="T40" i="43"/>
  <c r="V40" i="43"/>
  <c r="X40" i="43"/>
  <c r="Z40" i="43"/>
  <c r="AB40" i="43"/>
  <c r="AD40" i="43"/>
  <c r="AF40" i="43"/>
  <c r="AG40" i="43"/>
  <c r="AI40" i="43"/>
  <c r="AK40" i="43"/>
  <c r="AM40" i="43"/>
  <c r="AO40" i="43"/>
  <c r="AQ40" i="43"/>
  <c r="AS40" i="43"/>
  <c r="AU40" i="43"/>
  <c r="AW40" i="43"/>
  <c r="AY40" i="43"/>
  <c r="BA40" i="43"/>
  <c r="BC40" i="43"/>
  <c r="BE40" i="43"/>
  <c r="BF40" i="43"/>
  <c r="BH40" i="43"/>
  <c r="BJ40" i="43"/>
  <c r="BL40" i="43"/>
  <c r="BN40" i="43"/>
  <c r="BP40" i="43"/>
  <c r="BR40" i="43"/>
  <c r="BT40" i="43"/>
  <c r="BV40" i="43"/>
  <c r="BX40" i="43"/>
  <c r="BZ40" i="43"/>
  <c r="CB40" i="43"/>
  <c r="CD40" i="43"/>
  <c r="CE40" i="43"/>
  <c r="CG40" i="43"/>
  <c r="CI40" i="43"/>
  <c r="CK40" i="43"/>
  <c r="CM40" i="43"/>
  <c r="CO40" i="43"/>
  <c r="CQ40" i="43"/>
  <c r="CS40" i="43"/>
  <c r="CU40" i="43"/>
  <c r="CW40" i="43"/>
  <c r="CY40" i="43"/>
  <c r="DA40" i="43"/>
  <c r="DC40" i="43"/>
  <c r="DD40" i="43"/>
  <c r="DF40" i="43"/>
  <c r="DH40" i="43"/>
  <c r="DJ40" i="43"/>
  <c r="DL40" i="43"/>
  <c r="DN40" i="43"/>
  <c r="DP40" i="43"/>
  <c r="DR40" i="43"/>
  <c r="DT40" i="43"/>
  <c r="DV40" i="43"/>
  <c r="DX40" i="43"/>
  <c r="DZ40" i="43"/>
  <c r="EB40" i="43"/>
  <c r="EC40" i="43"/>
  <c r="EE40" i="43"/>
  <c r="EG40" i="43"/>
  <c r="EI40" i="43"/>
  <c r="EK40" i="43"/>
  <c r="EM40" i="43"/>
  <c r="EO40" i="43"/>
  <c r="EQ40" i="43"/>
  <c r="ES40" i="43"/>
  <c r="EU40" i="43"/>
  <c r="EW40" i="43"/>
  <c r="EY40" i="43"/>
  <c r="FA40" i="43"/>
  <c r="FB40" i="43"/>
  <c r="FD40" i="43"/>
  <c r="FF40" i="43"/>
  <c r="FH40" i="43"/>
  <c r="FJ40" i="43"/>
  <c r="FL40" i="43"/>
  <c r="FN40" i="43"/>
  <c r="FP40" i="43"/>
  <c r="FR40" i="43"/>
  <c r="FT40" i="43"/>
  <c r="FV40" i="43"/>
  <c r="FX40" i="43"/>
  <c r="FZ40" i="43"/>
  <c r="GA40" i="43"/>
  <c r="GC40" i="43"/>
  <c r="GE40" i="43"/>
  <c r="GG40" i="43"/>
  <c r="GI40" i="43"/>
  <c r="GK40" i="43"/>
  <c r="GM40" i="43"/>
  <c r="GO40" i="43"/>
  <c r="GQ40" i="43"/>
  <c r="GS40" i="43"/>
  <c r="GU40" i="43"/>
  <c r="GW40" i="43"/>
  <c r="GY40" i="43"/>
  <c r="GZ40" i="43"/>
  <c r="HB40" i="43"/>
  <c r="HD40" i="43"/>
  <c r="HF40" i="43"/>
  <c r="HH40" i="43"/>
  <c r="HJ40" i="43"/>
  <c r="HL40" i="43"/>
  <c r="HN40" i="43"/>
  <c r="HP40" i="43"/>
  <c r="HR40" i="43"/>
  <c r="HT40" i="43"/>
  <c r="HV40" i="43"/>
  <c r="HX40" i="43"/>
  <c r="HY40" i="43"/>
  <c r="B7" i="44"/>
  <c r="C7" i="44"/>
  <c r="D7" i="44"/>
  <c r="E7" i="44"/>
  <c r="F7" i="44"/>
  <c r="G7" i="44"/>
  <c r="H7" i="44"/>
  <c r="I7" i="44"/>
  <c r="J7" i="44"/>
  <c r="B12" i="44"/>
  <c r="C12" i="44"/>
  <c r="D12" i="44"/>
  <c r="E12" i="44"/>
  <c r="F12" i="44"/>
  <c r="G12" i="44"/>
  <c r="B15" i="44"/>
  <c r="C15" i="44"/>
  <c r="D15" i="44"/>
  <c r="E15" i="44"/>
  <c r="F15" i="44"/>
  <c r="G15" i="44"/>
  <c r="H15" i="44"/>
  <c r="I15" i="44"/>
  <c r="J15" i="44"/>
  <c r="B17" i="44"/>
  <c r="C17" i="44"/>
  <c r="D17" i="44"/>
  <c r="E17" i="44"/>
  <c r="F17" i="44"/>
  <c r="G17" i="44"/>
  <c r="B22" i="44"/>
  <c r="C22" i="44"/>
  <c r="D22" i="44"/>
  <c r="E22" i="44"/>
  <c r="F22" i="44"/>
  <c r="G22" i="44"/>
  <c r="H22" i="44"/>
  <c r="I22" i="44"/>
  <c r="J22" i="44"/>
  <c r="B25" i="44"/>
  <c r="C25" i="44"/>
  <c r="D25" i="44"/>
  <c r="E25" i="44"/>
  <c r="F25" i="44"/>
  <c r="G25" i="44"/>
  <c r="H25" i="44"/>
  <c r="I25" i="44"/>
  <c r="J25" i="44"/>
  <c r="B32" i="44"/>
  <c r="C32" i="44"/>
  <c r="D32" i="44"/>
  <c r="E32" i="44"/>
  <c r="F32" i="44"/>
  <c r="G32" i="44"/>
  <c r="H32" i="44"/>
  <c r="I32" i="44"/>
  <c r="J32" i="44"/>
  <c r="B36" i="44"/>
  <c r="C36" i="44"/>
  <c r="D36" i="44"/>
  <c r="E36" i="44"/>
  <c r="F36" i="44"/>
  <c r="G36" i="44"/>
  <c r="H36" i="44"/>
  <c r="I36" i="44"/>
  <c r="J36" i="44"/>
  <c r="B38" i="44"/>
  <c r="C38" i="44"/>
  <c r="D38" i="44"/>
  <c r="E38" i="44"/>
  <c r="F38" i="44"/>
  <c r="G38" i="44"/>
  <c r="H38" i="44"/>
  <c r="I38" i="44"/>
  <c r="J38" i="44"/>
  <c r="B42" i="44"/>
  <c r="C42" i="44"/>
  <c r="D42" i="44"/>
  <c r="E42" i="44"/>
  <c r="F42" i="44"/>
  <c r="G42" i="44"/>
  <c r="H42" i="44"/>
  <c r="I42" i="44"/>
  <c r="J42" i="44"/>
  <c r="B44" i="44"/>
  <c r="C44" i="44"/>
  <c r="D44" i="44"/>
  <c r="E44" i="44"/>
  <c r="F44" i="44"/>
  <c r="G44" i="44"/>
  <c r="H44" i="44"/>
  <c r="I44" i="44"/>
  <c r="J44" i="44"/>
  <c r="B49" i="44"/>
  <c r="C49" i="44"/>
  <c r="D49" i="44"/>
  <c r="E49" i="44"/>
  <c r="F49" i="44"/>
  <c r="G49" i="44"/>
  <c r="H49" i="44"/>
  <c r="I49" i="44"/>
  <c r="J49" i="44"/>
  <c r="B51" i="44"/>
  <c r="C51" i="44"/>
  <c r="D51" i="44"/>
  <c r="E51" i="44"/>
  <c r="F51" i="44"/>
  <c r="G51" i="44"/>
  <c r="H51" i="44"/>
  <c r="I51" i="44"/>
  <c r="J51" i="44"/>
  <c r="B53" i="44"/>
  <c r="C53" i="44"/>
  <c r="D53" i="44"/>
  <c r="E53" i="44"/>
  <c r="F53" i="44"/>
  <c r="G53" i="44"/>
  <c r="H53" i="44"/>
  <c r="I53" i="44"/>
  <c r="J53" i="44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Q52" i="39"/>
  <c r="S52" i="39"/>
  <c r="U52" i="39"/>
  <c r="W52" i="39"/>
  <c r="Y52" i="39"/>
  <c r="AA52" i="39"/>
  <c r="AC52" i="39"/>
  <c r="AE52" i="39"/>
  <c r="AG52" i="39"/>
  <c r="AH52" i="39"/>
  <c r="AJ52" i="39"/>
  <c r="AL52" i="39"/>
  <c r="AN52" i="39"/>
  <c r="AP52" i="39"/>
  <c r="AR52" i="39"/>
  <c r="AT52" i="39"/>
  <c r="AV52" i="39"/>
  <c r="AX52" i="39"/>
  <c r="AZ52" i="39"/>
  <c r="BB52" i="39"/>
  <c r="BD52" i="39"/>
  <c r="BF52" i="39"/>
  <c r="BG52" i="39"/>
  <c r="BI52" i="39"/>
  <c r="BK52" i="39"/>
  <c r="BM52" i="39"/>
  <c r="BO52" i="39"/>
  <c r="BQ52" i="39"/>
  <c r="BS52" i="39"/>
  <c r="BU52" i="39"/>
  <c r="BW52" i="39"/>
  <c r="BY52" i="39"/>
  <c r="CA52" i="39"/>
  <c r="CC52" i="39"/>
  <c r="CE52" i="39"/>
  <c r="CF52" i="39"/>
  <c r="CH52" i="39"/>
  <c r="CJ52" i="39"/>
  <c r="CL52" i="39"/>
  <c r="CN52" i="39"/>
  <c r="CP52" i="39"/>
  <c r="CR52" i="39"/>
  <c r="CT52" i="39"/>
  <c r="CV52" i="39"/>
  <c r="CX52" i="39"/>
  <c r="CZ52" i="39"/>
  <c r="DB52" i="39"/>
  <c r="DD52" i="39"/>
  <c r="DE52" i="39"/>
  <c r="DG52" i="39"/>
  <c r="DI52" i="39"/>
  <c r="DK52" i="39"/>
  <c r="DM52" i="39"/>
  <c r="DO52" i="39"/>
  <c r="DQ52" i="39"/>
  <c r="DS52" i="39"/>
  <c r="DU52" i="39"/>
  <c r="DW52" i="39"/>
  <c r="DY52" i="39"/>
  <c r="EA52" i="39"/>
  <c r="EC52" i="39"/>
  <c r="ED52" i="39"/>
  <c r="EF52" i="39"/>
  <c r="EH52" i="39"/>
  <c r="EJ52" i="39"/>
  <c r="EL52" i="39"/>
  <c r="EN52" i="39"/>
  <c r="EP52" i="39"/>
  <c r="ER52" i="39"/>
  <c r="ET52" i="39"/>
  <c r="EV52" i="39"/>
  <c r="EX52" i="39"/>
  <c r="EZ52" i="39"/>
  <c r="FB52" i="39"/>
  <c r="FC52" i="39"/>
  <c r="FE52" i="39"/>
  <c r="FG52" i="39"/>
  <c r="FI52" i="39"/>
  <c r="FK52" i="39"/>
  <c r="FM52" i="39"/>
  <c r="FO52" i="39"/>
  <c r="FQ52" i="39"/>
  <c r="FS52" i="39"/>
  <c r="FU52" i="39"/>
  <c r="FW52" i="39"/>
  <c r="FY52" i="39"/>
  <c r="GA52" i="39"/>
  <c r="GB52" i="39"/>
  <c r="GD52" i="39"/>
  <c r="GF52" i="39"/>
  <c r="GH52" i="39"/>
  <c r="GJ52" i="39"/>
  <c r="GL52" i="39"/>
  <c r="GN52" i="39"/>
  <c r="GP52" i="39"/>
  <c r="GR52" i="39"/>
  <c r="GT52" i="39"/>
  <c r="GV52" i="39"/>
  <c r="GX52" i="39"/>
  <c r="GZ52" i="39"/>
  <c r="HA52" i="39"/>
  <c r="HC52" i="39"/>
  <c r="HE52" i="39"/>
  <c r="HG52" i="39"/>
  <c r="HI52" i="39"/>
  <c r="HK52" i="39"/>
  <c r="HM52" i="39"/>
  <c r="HO52" i="39"/>
  <c r="HQ52" i="39"/>
  <c r="HS52" i="39"/>
  <c r="HU52" i="39"/>
  <c r="HW52" i="39"/>
  <c r="HY52" i="39"/>
  <c r="I53" i="39"/>
  <c r="K53" i="39"/>
  <c r="M53" i="39"/>
  <c r="O53" i="39"/>
  <c r="Q53" i="39"/>
  <c r="S53" i="39"/>
  <c r="U53" i="39"/>
  <c r="W53" i="39"/>
  <c r="Y53" i="39"/>
  <c r="AA53" i="39"/>
  <c r="AC53" i="39"/>
  <c r="AE53" i="39"/>
  <c r="AG53" i="39"/>
  <c r="AH53" i="39"/>
  <c r="AJ53" i="39"/>
  <c r="AL53" i="39"/>
  <c r="AN53" i="39"/>
  <c r="AP53" i="39"/>
  <c r="AR53" i="39"/>
  <c r="AT53" i="39"/>
  <c r="AV53" i="39"/>
  <c r="AX53" i="39"/>
  <c r="AZ53" i="39"/>
  <c r="BB53" i="39"/>
  <c r="BD53" i="39"/>
  <c r="BF53" i="39"/>
  <c r="BG53" i="39"/>
  <c r="BI53" i="39"/>
  <c r="BK53" i="39"/>
  <c r="BM53" i="39"/>
  <c r="BO53" i="39"/>
  <c r="BQ53" i="39"/>
  <c r="BS53" i="39"/>
  <c r="BU53" i="39"/>
  <c r="BW53" i="39"/>
  <c r="BY53" i="39"/>
  <c r="CA53" i="39"/>
  <c r="CC53" i="39"/>
  <c r="CE53" i="39"/>
  <c r="CF53" i="39"/>
  <c r="CH53" i="39"/>
  <c r="CJ53" i="39"/>
  <c r="CL53" i="39"/>
  <c r="CN53" i="39"/>
  <c r="CP53" i="39"/>
  <c r="CR53" i="39"/>
  <c r="CT53" i="39"/>
  <c r="CV53" i="39"/>
  <c r="CX53" i="39"/>
  <c r="CZ53" i="39"/>
  <c r="DB53" i="39"/>
  <c r="DD53" i="39"/>
  <c r="DE53" i="39"/>
  <c r="DG53" i="39"/>
  <c r="DI53" i="39"/>
  <c r="DK53" i="39"/>
  <c r="DM53" i="39"/>
  <c r="DO53" i="39"/>
  <c r="DQ53" i="39"/>
  <c r="DS53" i="39"/>
  <c r="DU53" i="39"/>
  <c r="DW53" i="39"/>
  <c r="DY53" i="39"/>
  <c r="EA53" i="39"/>
  <c r="EC53" i="39"/>
  <c r="ED53" i="39"/>
  <c r="EF53" i="39"/>
  <c r="EH53" i="39"/>
  <c r="EJ53" i="39"/>
  <c r="EL53" i="39"/>
  <c r="EN53" i="39"/>
  <c r="EP53" i="39"/>
  <c r="ER53" i="39"/>
  <c r="ET53" i="39"/>
  <c r="EV53" i="39"/>
  <c r="EX53" i="39"/>
  <c r="EZ53" i="39"/>
  <c r="FB53" i="39"/>
  <c r="FC53" i="39"/>
  <c r="FE53" i="39"/>
  <c r="FG53" i="39"/>
  <c r="FI53" i="39"/>
  <c r="FK53" i="39"/>
  <c r="FM53" i="39"/>
  <c r="FO53" i="39"/>
  <c r="FQ53" i="39"/>
  <c r="FS53" i="39"/>
  <c r="FU53" i="39"/>
  <c r="FW53" i="39"/>
  <c r="FY53" i="39"/>
  <c r="GA53" i="39"/>
  <c r="GB53" i="39"/>
  <c r="GD53" i="39"/>
  <c r="GF53" i="39"/>
  <c r="GH53" i="39"/>
  <c r="GJ53" i="39"/>
  <c r="GL53" i="39"/>
  <c r="GN53" i="39"/>
  <c r="GP53" i="39"/>
  <c r="GR53" i="39"/>
  <c r="GT53" i="39"/>
  <c r="GV53" i="39"/>
  <c r="GX53" i="39"/>
  <c r="GZ53" i="39"/>
  <c r="HA53" i="39"/>
  <c r="HC53" i="39"/>
  <c r="HE53" i="39"/>
  <c r="HG53" i="39"/>
  <c r="HI53" i="39"/>
  <c r="HK53" i="39"/>
  <c r="HM53" i="39"/>
  <c r="HO53" i="39"/>
  <c r="HQ53" i="39"/>
  <c r="HS53" i="39"/>
  <c r="HU53" i="39"/>
  <c r="HW53" i="39"/>
  <c r="HY53" i="39"/>
  <c r="EC54" i="39"/>
  <c r="J55" i="39"/>
  <c r="L55" i="39"/>
  <c r="N55" i="39"/>
  <c r="P55" i="39"/>
  <c r="R55" i="39"/>
  <c r="T55" i="39"/>
  <c r="V55" i="39"/>
  <c r="X55" i="39"/>
  <c r="Z55" i="39"/>
  <c r="AB55" i="39"/>
  <c r="AD55" i="39"/>
  <c r="AF55" i="39"/>
  <c r="AG55" i="39"/>
  <c r="AI55" i="39"/>
  <c r="AK55" i="39"/>
  <c r="AM55" i="39"/>
  <c r="AO55" i="39"/>
  <c r="AQ55" i="39"/>
  <c r="AS55" i="39"/>
  <c r="AU55" i="39"/>
  <c r="AW55" i="39"/>
  <c r="AY55" i="39"/>
  <c r="BA55" i="39"/>
  <c r="BC55" i="39"/>
  <c r="BE55" i="39"/>
  <c r="BF55" i="39"/>
  <c r="BH55" i="39"/>
  <c r="BJ55" i="39"/>
  <c r="BL55" i="39"/>
  <c r="BN55" i="39"/>
  <c r="BP55" i="39"/>
  <c r="BR55" i="39"/>
  <c r="BT55" i="39"/>
  <c r="BV55" i="39"/>
  <c r="BX55" i="39"/>
  <c r="BZ55" i="39"/>
  <c r="CB55" i="39"/>
  <c r="CD55" i="39"/>
  <c r="CE55" i="39"/>
  <c r="CG55" i="39"/>
  <c r="CI55" i="39"/>
  <c r="CK55" i="39"/>
  <c r="CM55" i="39"/>
  <c r="CO55" i="39"/>
  <c r="CQ55" i="39"/>
  <c r="CS55" i="39"/>
  <c r="CU55" i="39"/>
  <c r="CW55" i="39"/>
  <c r="CY55" i="39"/>
  <c r="DA55" i="39"/>
  <c r="DC55" i="39"/>
  <c r="DD55" i="39"/>
  <c r="DF55" i="39"/>
  <c r="DH55" i="39"/>
  <c r="DJ55" i="39"/>
  <c r="DL55" i="39"/>
  <c r="DN55" i="39"/>
  <c r="DP55" i="39"/>
  <c r="DR55" i="39"/>
  <c r="DT55" i="39"/>
  <c r="DV55" i="39"/>
  <c r="DX55" i="39"/>
  <c r="DZ55" i="39"/>
  <c r="EB55" i="39"/>
  <c r="EC55" i="39"/>
  <c r="EE55" i="39"/>
  <c r="EG55" i="39"/>
  <c r="EI55" i="39"/>
  <c r="EK55" i="39"/>
  <c r="EM55" i="39"/>
  <c r="EO55" i="39"/>
  <c r="EQ55" i="39"/>
  <c r="ES55" i="39"/>
  <c r="EU55" i="39"/>
  <c r="EW55" i="39"/>
  <c r="EY55" i="39"/>
  <c r="FA55" i="39"/>
  <c r="FB55" i="39"/>
  <c r="FD55" i="39"/>
  <c r="FF55" i="39"/>
  <c r="FH55" i="39"/>
  <c r="FJ55" i="39"/>
  <c r="FL55" i="39"/>
  <c r="FN55" i="39"/>
  <c r="FP55" i="39"/>
  <c r="FR55" i="39"/>
  <c r="FT55" i="39"/>
  <c r="FV55" i="39"/>
  <c r="FX55" i="39"/>
  <c r="FZ55" i="39"/>
  <c r="GA55" i="39"/>
  <c r="GC55" i="39"/>
  <c r="GE55" i="39"/>
  <c r="GG55" i="39"/>
  <c r="GI55" i="39"/>
  <c r="GK55" i="39"/>
  <c r="GM55" i="39"/>
  <c r="GO55" i="39"/>
  <c r="GQ55" i="39"/>
  <c r="GS55" i="39"/>
  <c r="GU55" i="39"/>
  <c r="GW55" i="39"/>
  <c r="GY55" i="39"/>
  <c r="GZ55" i="39"/>
  <c r="HB55" i="39"/>
  <c r="HD55" i="39"/>
  <c r="HF55" i="39"/>
  <c r="HH55" i="39"/>
  <c r="HJ55" i="39"/>
  <c r="HL55" i="39"/>
  <c r="HN55" i="39"/>
  <c r="HP55" i="39"/>
  <c r="HR55" i="39"/>
  <c r="HT55" i="39"/>
  <c r="HV55" i="39"/>
  <c r="HX55" i="39"/>
  <c r="HY55" i="39"/>
</calcChain>
</file>

<file path=xl/sharedStrings.xml><?xml version="1.0" encoding="utf-8"?>
<sst xmlns="http://schemas.openxmlformats.org/spreadsheetml/2006/main" count="508" uniqueCount="191">
  <si>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</si>
  <si>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</si>
  <si>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</si>
  <si>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</si>
  <si>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</si>
  <si>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</si>
  <si>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</si>
  <si>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</si>
  <si>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</si>
  <si>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</si>
  <si>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</si>
  <si>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</si>
  <si>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</si>
  <si>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</si>
  <si>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</si>
  <si>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</si>
  <si>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</si>
  <si>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</si>
  <si>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</si>
  <si>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</si>
  <si>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</si>
  <si>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</si>
  <si>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</si>
  <si>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</si>
  <si>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</si>
  <si>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</si>
  <si>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</si>
  <si>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</si>
  <si>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</si>
  <si>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</si>
  <si>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</si>
  <si>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</si>
  <si>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</si>
  <si>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</si>
  <si>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</si>
  <si>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</si>
  <si>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</si>
  <si>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</si>
  <si>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</si>
  <si>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</si>
  <si>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</si>
  <si>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</si>
  <si>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</si>
  <si>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</si>
  <si>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</si>
  <si>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</si>
  <si>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</si>
  <si>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</si>
  <si>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</si>
  <si>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SUBSCRIBED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</si>
  <si>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</si>
  <si>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</si>
  <si>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FTS-2</t>
  </si>
  <si>
    <t>Ignacio to Blanco:</t>
  </si>
  <si>
    <t>Sid/Bass</t>
  </si>
  <si>
    <t>Astra</t>
  </si>
  <si>
    <t>WGR</t>
  </si>
  <si>
    <t>Frito Lay</t>
  </si>
  <si>
    <t>US Gypsum</t>
  </si>
  <si>
    <t>PPL</t>
  </si>
  <si>
    <t>4 yr ext at disc</t>
  </si>
  <si>
    <t>?</t>
  </si>
  <si>
    <t>Updated 2/5/2002</t>
  </si>
  <si>
    <t>Rate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</si>
  <si>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</si>
  <si>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</si>
  <si>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</si>
  <si>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</si>
  <si>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</si>
  <si>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</si>
  <si>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</si>
  <si>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</si>
  <si>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</si>
  <si>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</si>
  <si>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</si>
  <si>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</si>
  <si>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</si>
  <si>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</si>
  <si>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</si>
  <si>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</si>
  <si>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</si>
  <si>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</si>
  <si>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</si>
  <si>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</si>
  <si>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</si>
  <si>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</si>
  <si>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Annual</t>
  </si>
  <si>
    <t>Note:  Zero rates indicate that the rate is allocated to another segment of the pipe (West of Thoreau most likely).  The contract path crosses multiple pipeline segments.</t>
  </si>
  <si>
    <t xml:space="preserve">     WEST</t>
  </si>
  <si>
    <t xml:space="preserve">          System Capacity</t>
  </si>
  <si>
    <t xml:space="preserve">          Revenue</t>
  </si>
  <si>
    <t xml:space="preserve">     EAST</t>
  </si>
  <si>
    <t xml:space="preserve">     IGNACIO TO BLANCO</t>
  </si>
  <si>
    <t xml:space="preserve">     SAN JUAN (BL TO TH)</t>
  </si>
  <si>
    <t xml:space="preserve">     TOTAL SUBSCRIBED REVENUE</t>
  </si>
  <si>
    <t xml:space="preserve">     TOTAL UNSUBSCRIBED REVENUE</t>
  </si>
  <si>
    <t>TOTAL REVENUE</t>
  </si>
  <si>
    <t xml:space="preserve">          Subscribed Volume</t>
  </si>
  <si>
    <t xml:space="preserve">          ReSubscribed Volume</t>
  </si>
  <si>
    <t>UNSUBSCRIBED (at Risk)</t>
  </si>
  <si>
    <t xml:space="preserve">          Historical Average Rate</t>
  </si>
  <si>
    <t xml:space="preserve">          Contractual Average Rate</t>
  </si>
  <si>
    <t>Case 1</t>
  </si>
  <si>
    <t>Ignacio to Blanco</t>
  </si>
  <si>
    <t>Case 2</t>
  </si>
  <si>
    <t>Case 3</t>
  </si>
  <si>
    <t>2002 - 2006</t>
  </si>
  <si>
    <t>2007 - 2010</t>
  </si>
  <si>
    <t>Max</t>
  </si>
  <si>
    <t>Hist Ave</t>
  </si>
  <si>
    <t>Curve</t>
  </si>
  <si>
    <t xml:space="preserve">Hist Ave </t>
  </si>
  <si>
    <t>"Max Rates"</t>
  </si>
  <si>
    <t>"Historical Average Rates"</t>
  </si>
  <si>
    <t>"Future Curve Value"</t>
  </si>
  <si>
    <t>FUEL</t>
  </si>
  <si>
    <t>24,000/d @ future</t>
  </si>
  <si>
    <t>54% (1)</t>
  </si>
  <si>
    <t>reduce by 200,000/d (2)</t>
  </si>
  <si>
    <t>(1)  To reflect capturing "incremental" San Juan rate only for volumes delivered off-system to EP/Blanco and not on volumes</t>
  </si>
  <si>
    <t xml:space="preserve">     continuing on Transwestern's system.  54% is the two year historical average volume delivered to EP/Blanco.</t>
  </si>
  <si>
    <t>in rate</t>
  </si>
  <si>
    <t>Fuel</t>
  </si>
  <si>
    <t>value now</t>
  </si>
  <si>
    <t xml:space="preserve">captured </t>
  </si>
  <si>
    <t>Hist ave</t>
  </si>
  <si>
    <t>("fuel value" calculated using 2007 average price of $3.27 at 2.5%)</t>
  </si>
  <si>
    <t>*</t>
  </si>
  <si>
    <t>*Historical Average West Rate for 2007 - 2010 (Case 2)</t>
  </si>
  <si>
    <t>rate</t>
  </si>
  <si>
    <t>w/fuel</t>
  </si>
  <si>
    <t>factor</t>
  </si>
  <si>
    <t>to west hist ave rate</t>
  </si>
  <si>
    <t>Fuel Price tab)</t>
  </si>
  <si>
    <t>2002 Q1</t>
  </si>
  <si>
    <t>2002 Q2</t>
  </si>
  <si>
    <t>2002 Q3</t>
  </si>
  <si>
    <t>2002 Q4</t>
  </si>
  <si>
    <t>2003 Q1</t>
  </si>
  <si>
    <t>2003 Q2</t>
  </si>
  <si>
    <t>2004 Q2</t>
  </si>
  <si>
    <t>2005 Q2</t>
  </si>
  <si>
    <t>2003 Q3</t>
  </si>
  <si>
    <t>2003 Q4</t>
  </si>
  <si>
    <t>2004 Q1</t>
  </si>
  <si>
    <t>2004 Q3</t>
  </si>
  <si>
    <t>2004 Q4</t>
  </si>
  <si>
    <t>2005 Q1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</si>
  <si>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</si>
  <si>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</si>
  <si>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</si>
  <si>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</si>
  <si>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</si>
  <si>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</si>
  <si>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</si>
  <si>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</si>
  <si>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</si>
  <si>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</si>
  <si>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</si>
  <si>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</si>
  <si>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</si>
  <si>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</si>
  <si>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</si>
  <si>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</si>
  <si>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</si>
  <si>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</si>
  <si>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</si>
  <si>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</si>
  <si>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</si>
  <si>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</si>
  <si>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Notes:</t>
  </si>
  <si>
    <t>Used weighted average price of 19,000/d at</t>
  </si>
  <si>
    <t>NYMEX quotes and 5,000/d at $2.49 (deal</t>
  </si>
  <si>
    <t>already done for 2003)</t>
  </si>
  <si>
    <t>Used blended annual rate of deals already done for 2002</t>
  </si>
  <si>
    <t xml:space="preserve">Fuel Prices </t>
  </si>
  <si>
    <t>*add-in 2.5% fuel value</t>
  </si>
  <si>
    <t xml:space="preserve">          ReSubscribed Vol - Cases 1 &amp; 3</t>
  </si>
  <si>
    <t xml:space="preserve">          Resubscribed Vol - Case 2</t>
  </si>
  <si>
    <t>MAX RATES</t>
  </si>
  <si>
    <t>HISTORICAL AVERAGE RATES</t>
  </si>
  <si>
    <t>price curve (see</t>
  </si>
  <si>
    <t>See Rates tab*</t>
  </si>
  <si>
    <t>(4) See Rates tab for Max &amp; Hist Ave rates</t>
  </si>
  <si>
    <t>(3) See Summary Ctrc's &amp; Resubscription tab for resubscription volumes</t>
  </si>
  <si>
    <t>(2)  To reflect resubscribing the 400,000/d East deal at 1/2 the current rate, assumed 1/2 the volume.  (Expires Mar'03.</t>
  </si>
  <si>
    <t xml:space="preserve">     The annual weighted average volume for 2003 is 151,000/d)</t>
  </si>
  <si>
    <t>RESUBSCRIPTION RATES (4)</t>
  </si>
  <si>
    <t>RESUBSCRIPTION VOLUMES (3)</t>
  </si>
  <si>
    <t>2004-2010</t>
  </si>
  <si>
    <t>Prices from Paul 2/15/02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</si>
</sst>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9" formatCode="[$$-C09]#,##0.0000"/>
    <numFmt numFmtId="178" formatCode="#,##0.0000"/>
    <numFmt numFmtId="179" formatCode="&quot;$&quot;#,##0.0000"/>
    <numFmt numFmtId="180" formatCode="&quot;$&quot;#,##0"/>
    <numFmt numFmtId="181" formatCode="&quot;$&quot;#,##0.00"/>
  </numFmts>
  <fonts count="12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7" fillId="0" borderId="0" xfId="0" applyFont="1"/>
    <xf numFmtId="0" fontId="8" fillId="0" borderId="0" xfId="0" applyFont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9" fontId="0" fillId="0" borderId="0" xfId="0" applyNumberFormat="1" applyFill="1"/>
    <xf numFmtId="0" fontId="9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9" fontId="0" fillId="2" borderId="0" xfId="0" applyNumberFormat="1" applyFill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7" xfId="0" applyNumberFormat="1" applyBorder="1"/>
    <xf numFmtId="3" fontId="0" fillId="0" borderId="8" xfId="0" applyNumberFormat="1" applyBorder="1"/>
    <xf numFmtId="179" fontId="1" fillId="0" borderId="0" xfId="0" applyNumberFormat="1" applyFont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1" fontId="0" fillId="0" borderId="0" xfId="0" applyNumberFormat="1"/>
    <xf numFmtId="17" fontId="0" fillId="3" borderId="0" xfId="0" applyNumberFormat="1" applyFill="1" applyBorder="1"/>
    <xf numFmtId="180" fontId="1" fillId="0" borderId="0" xfId="0" applyNumberFormat="1" applyFont="1"/>
    <xf numFmtId="0" fontId="0" fillId="0" borderId="9" xfId="0" applyBorder="1" applyAlignment="1">
      <alignment horizontal="center"/>
    </xf>
    <xf numFmtId="9" fontId="0" fillId="0" borderId="0" xfId="0" applyNumberFormat="1"/>
    <xf numFmtId="0" fontId="1" fillId="0" borderId="10" xfId="0" applyFont="1" applyBorder="1"/>
    <xf numFmtId="49" fontId="0" fillId="0" borderId="3" xfId="0" applyNumberFormat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79" fontId="1" fillId="2" borderId="0" xfId="0" applyNumberFormat="1" applyFont="1" applyFill="1"/>
    <xf numFmtId="0" fontId="10" fillId="0" borderId="0" xfId="0" applyFont="1"/>
    <xf numFmtId="0" fontId="3" fillId="0" borderId="2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0" xfId="0" applyFont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/>
  </sheetViews>
  <sheetFormatPr defaultRowHeight="12.75" x14ac:dyDescent="0.2"/>
  <cols>
    <col min="1" max="1" width="30.85546875" customWidth="1"/>
    <col min="2" max="7" width="19.7109375" customWidth="1"/>
  </cols>
  <sheetData>
    <row r="1" spans="1:7" ht="13.5" thickBot="1" x14ac:dyDescent="0.25"/>
    <row r="2" spans="1:7" ht="13.5" thickBot="1" x14ac:dyDescent="0.25">
      <c r="B2" s="152" t="s">
        <v>102</v>
      </c>
      <c r="C2" s="153"/>
      <c r="D2" s="152" t="s">
        <v>104</v>
      </c>
      <c r="E2" s="153"/>
      <c r="F2" s="152" t="s">
        <v>105</v>
      </c>
      <c r="G2" s="153"/>
    </row>
    <row r="3" spans="1:7" x14ac:dyDescent="0.2">
      <c r="B3" s="154" t="s">
        <v>112</v>
      </c>
      <c r="C3" s="155"/>
      <c r="D3" s="154" t="s">
        <v>113</v>
      </c>
      <c r="E3" s="155"/>
      <c r="F3" s="154" t="s">
        <v>114</v>
      </c>
      <c r="G3" s="155"/>
    </row>
    <row r="4" spans="1:7" x14ac:dyDescent="0.2">
      <c r="B4" s="133" t="s">
        <v>106</v>
      </c>
      <c r="C4" s="134" t="s">
        <v>107</v>
      </c>
      <c r="D4" s="145" t="s">
        <v>106</v>
      </c>
      <c r="E4" s="146" t="s">
        <v>107</v>
      </c>
      <c r="F4" s="145" t="s">
        <v>106</v>
      </c>
      <c r="G4" s="146" t="s">
        <v>107</v>
      </c>
    </row>
    <row r="5" spans="1:7" x14ac:dyDescent="0.2">
      <c r="A5" s="124" t="s">
        <v>187</v>
      </c>
      <c r="B5" s="135"/>
      <c r="C5" s="136"/>
      <c r="D5" s="135"/>
      <c r="E5" s="136"/>
      <c r="F5" s="135"/>
      <c r="G5" s="136"/>
    </row>
    <row r="6" spans="1:7" x14ac:dyDescent="0.2">
      <c r="A6" s="61" t="s">
        <v>68</v>
      </c>
      <c r="B6" s="137" t="s">
        <v>108</v>
      </c>
      <c r="C6" s="138" t="s">
        <v>108</v>
      </c>
      <c r="D6" s="137" t="s">
        <v>109</v>
      </c>
      <c r="E6" s="138" t="s">
        <v>182</v>
      </c>
      <c r="F6" s="137" t="s">
        <v>110</v>
      </c>
      <c r="G6" s="138" t="s">
        <v>110</v>
      </c>
    </row>
    <row r="7" spans="1:7" x14ac:dyDescent="0.2">
      <c r="A7" s="61" t="s">
        <v>71</v>
      </c>
      <c r="B7" s="137" t="s">
        <v>108</v>
      </c>
      <c r="C7" s="138" t="s">
        <v>108</v>
      </c>
      <c r="D7" s="137" t="s">
        <v>109</v>
      </c>
      <c r="E7" s="138" t="s">
        <v>109</v>
      </c>
      <c r="F7" s="137" t="s">
        <v>111</v>
      </c>
      <c r="G7" s="138" t="s">
        <v>111</v>
      </c>
    </row>
    <row r="8" spans="1:7" x14ac:dyDescent="0.2">
      <c r="A8" s="61" t="s">
        <v>103</v>
      </c>
      <c r="B8" s="137" t="s">
        <v>109</v>
      </c>
      <c r="C8" s="138" t="s">
        <v>109</v>
      </c>
      <c r="D8" s="137" t="s">
        <v>109</v>
      </c>
      <c r="E8" s="138" t="s">
        <v>109</v>
      </c>
      <c r="F8" s="137" t="s">
        <v>109</v>
      </c>
      <c r="G8" s="138" t="s">
        <v>109</v>
      </c>
    </row>
    <row r="9" spans="1:7" x14ac:dyDescent="0.2">
      <c r="A9" s="61" t="s">
        <v>69</v>
      </c>
      <c r="B9" s="137" t="s">
        <v>109</v>
      </c>
      <c r="C9" s="138" t="s">
        <v>109</v>
      </c>
      <c r="D9" s="137" t="s">
        <v>109</v>
      </c>
      <c r="E9" s="138" t="s">
        <v>109</v>
      </c>
      <c r="F9" s="137" t="s">
        <v>109</v>
      </c>
      <c r="G9" s="138" t="s">
        <v>109</v>
      </c>
    </row>
    <row r="10" spans="1:7" x14ac:dyDescent="0.2">
      <c r="A10" s="100"/>
      <c r="B10" s="139"/>
      <c r="C10" s="140"/>
      <c r="D10" s="139"/>
      <c r="E10" s="140"/>
      <c r="F10" s="139"/>
      <c r="G10" s="140"/>
    </row>
    <row r="11" spans="1:7" x14ac:dyDescent="0.2">
      <c r="A11" s="124" t="s">
        <v>115</v>
      </c>
      <c r="B11" s="135"/>
      <c r="C11" s="136"/>
      <c r="D11" s="135"/>
      <c r="E11" s="136"/>
      <c r="F11" s="135"/>
      <c r="G11" s="136"/>
    </row>
    <row r="12" spans="1:7" x14ac:dyDescent="0.2">
      <c r="A12" s="125"/>
      <c r="B12" s="137" t="s">
        <v>116</v>
      </c>
      <c r="C12" s="138"/>
      <c r="D12" s="137" t="s">
        <v>116</v>
      </c>
      <c r="E12" s="138" t="s">
        <v>176</v>
      </c>
      <c r="F12" s="137" t="s">
        <v>116</v>
      </c>
      <c r="G12" s="138"/>
    </row>
    <row r="13" spans="1:7" x14ac:dyDescent="0.2">
      <c r="A13" s="61"/>
      <c r="B13" s="137" t="s">
        <v>181</v>
      </c>
      <c r="C13" s="138"/>
      <c r="D13" s="137" t="s">
        <v>181</v>
      </c>
      <c r="E13" s="138" t="s">
        <v>132</v>
      </c>
      <c r="F13" s="137" t="s">
        <v>181</v>
      </c>
      <c r="G13" s="138"/>
    </row>
    <row r="14" spans="1:7" x14ac:dyDescent="0.2">
      <c r="A14" s="61"/>
      <c r="B14" s="137" t="s">
        <v>133</v>
      </c>
      <c r="C14" s="138"/>
      <c r="D14" s="137" t="s">
        <v>133</v>
      </c>
      <c r="E14" s="138"/>
      <c r="F14" s="137" t="s">
        <v>133</v>
      </c>
      <c r="G14" s="138"/>
    </row>
    <row r="15" spans="1:7" x14ac:dyDescent="0.2">
      <c r="A15" s="100"/>
      <c r="B15" s="139"/>
      <c r="C15" s="140"/>
      <c r="D15" s="139"/>
      <c r="E15" s="140"/>
      <c r="F15" s="139"/>
      <c r="G15" s="140"/>
    </row>
    <row r="16" spans="1:7" x14ac:dyDescent="0.2">
      <c r="A16" s="124" t="s">
        <v>188</v>
      </c>
      <c r="B16" s="135"/>
      <c r="C16" s="136"/>
      <c r="D16" s="135"/>
      <c r="E16" s="136"/>
      <c r="F16" s="135"/>
      <c r="G16" s="136"/>
    </row>
    <row r="17" spans="1:7" x14ac:dyDescent="0.2">
      <c r="A17" s="61" t="s">
        <v>68</v>
      </c>
      <c r="B17" s="141">
        <v>1</v>
      </c>
      <c r="C17" s="142">
        <v>1</v>
      </c>
      <c r="D17" s="141">
        <v>1</v>
      </c>
      <c r="E17" s="142">
        <v>1</v>
      </c>
      <c r="F17" s="141">
        <v>1</v>
      </c>
      <c r="G17" s="142">
        <v>1</v>
      </c>
    </row>
    <row r="18" spans="1:7" x14ac:dyDescent="0.2">
      <c r="A18" s="61" t="s">
        <v>71</v>
      </c>
      <c r="B18" s="141">
        <v>1</v>
      </c>
      <c r="C18" s="142">
        <v>1</v>
      </c>
      <c r="D18" s="141">
        <v>1</v>
      </c>
      <c r="E18" s="142">
        <v>1</v>
      </c>
      <c r="F18" s="141">
        <v>1</v>
      </c>
      <c r="G18" s="142">
        <v>1</v>
      </c>
    </row>
    <row r="19" spans="1:7" x14ac:dyDescent="0.2">
      <c r="A19" s="61" t="s">
        <v>103</v>
      </c>
      <c r="B19" s="141">
        <v>1</v>
      </c>
      <c r="C19" s="142">
        <v>1</v>
      </c>
      <c r="D19" s="147" t="s">
        <v>117</v>
      </c>
      <c r="E19" s="148" t="s">
        <v>117</v>
      </c>
      <c r="F19" s="141">
        <v>1</v>
      </c>
      <c r="G19" s="142">
        <v>1</v>
      </c>
    </row>
    <row r="20" spans="1:7" ht="13.5" thickBot="1" x14ac:dyDescent="0.25">
      <c r="A20" s="100" t="s">
        <v>69</v>
      </c>
      <c r="B20" s="143">
        <v>1</v>
      </c>
      <c r="C20" s="144">
        <v>1</v>
      </c>
      <c r="D20" s="149" t="s">
        <v>118</v>
      </c>
      <c r="E20" s="150" t="s">
        <v>118</v>
      </c>
      <c r="F20" s="143">
        <v>1</v>
      </c>
      <c r="G20" s="144">
        <v>1</v>
      </c>
    </row>
    <row r="23" spans="1:7" x14ac:dyDescent="0.2">
      <c r="B23" s="123" t="s">
        <v>119</v>
      </c>
    </row>
    <row r="24" spans="1:7" x14ac:dyDescent="0.2">
      <c r="B24" s="123" t="s">
        <v>120</v>
      </c>
    </row>
    <row r="25" spans="1:7" x14ac:dyDescent="0.2">
      <c r="B25" s="123" t="s">
        <v>185</v>
      </c>
    </row>
    <row r="26" spans="1:7" x14ac:dyDescent="0.2">
      <c r="B26" s="123" t="s">
        <v>186</v>
      </c>
    </row>
    <row r="27" spans="1:7" x14ac:dyDescent="0.2">
      <c r="B27" s="123"/>
    </row>
    <row r="28" spans="1:7" x14ac:dyDescent="0.2">
      <c r="B28" s="123" t="s">
        <v>184</v>
      </c>
    </row>
    <row r="29" spans="1:7" x14ac:dyDescent="0.2">
      <c r="B29" s="123" t="s">
        <v>183</v>
      </c>
    </row>
  </sheetData>
  <mergeCells count="6">
    <mergeCell ref="B2:C2"/>
    <mergeCell ref="D2:E2"/>
    <mergeCell ref="F2:G2"/>
    <mergeCell ref="B3:C3"/>
    <mergeCell ref="D3:E3"/>
    <mergeCell ref="F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opLeftCell="A20" workbookViewId="0">
      <selection activeCell="A36" sqref="A36"/>
    </sheetView>
  </sheetViews>
  <sheetFormatPr defaultRowHeight="12.75" x14ac:dyDescent="0.2"/>
  <cols>
    <col min="1" max="1" width="33.7109375" customWidth="1"/>
    <col min="2" max="10" width="12.7109375" customWidth="1"/>
    <col min="11" max="18" width="10.7109375" customWidth="1"/>
  </cols>
  <sheetData>
    <row r="2" spans="1:10" x14ac:dyDescent="0.2">
      <c r="B2" s="97">
        <v>2002</v>
      </c>
      <c r="C2" s="97">
        <v>2003</v>
      </c>
      <c r="D2" s="97">
        <v>2004</v>
      </c>
      <c r="E2" s="97">
        <v>2005</v>
      </c>
      <c r="F2" s="97">
        <v>2006</v>
      </c>
      <c r="G2" s="97">
        <v>2007</v>
      </c>
      <c r="H2" s="97">
        <v>2008</v>
      </c>
      <c r="I2" s="97">
        <v>2009</v>
      </c>
      <c r="J2" s="97">
        <v>2010</v>
      </c>
    </row>
    <row r="3" spans="1:10" x14ac:dyDescent="0.2">
      <c r="A3" s="22" t="s">
        <v>49</v>
      </c>
    </row>
    <row r="4" spans="1:10" x14ac:dyDescent="0.2">
      <c r="A4" s="22" t="s">
        <v>88</v>
      </c>
    </row>
    <row r="5" spans="1:10" x14ac:dyDescent="0.2">
      <c r="A5" t="s">
        <v>89</v>
      </c>
      <c r="B5" s="3">
        <v>1160000</v>
      </c>
      <c r="C5" s="3">
        <v>1210000</v>
      </c>
      <c r="D5" s="3">
        <v>1210000</v>
      </c>
      <c r="E5" s="3">
        <v>1210000</v>
      </c>
      <c r="F5" s="3">
        <v>1210000</v>
      </c>
      <c r="G5" s="3">
        <v>1210000</v>
      </c>
      <c r="H5" s="3">
        <v>1210000</v>
      </c>
      <c r="I5" s="3">
        <v>1210000</v>
      </c>
      <c r="J5" s="3">
        <v>1210000</v>
      </c>
    </row>
    <row r="6" spans="1:10" x14ac:dyDescent="0.2">
      <c r="A6" t="s">
        <v>97</v>
      </c>
      <c r="B6" s="3">
        <v>1126842</v>
      </c>
      <c r="C6" s="3">
        <v>1083283</v>
      </c>
      <c r="D6" s="3">
        <v>999783</v>
      </c>
      <c r="E6" s="3">
        <v>846533</v>
      </c>
      <c r="F6" s="3">
        <v>477033</v>
      </c>
      <c r="G6" s="3">
        <v>262658</v>
      </c>
      <c r="H6" s="3">
        <v>184117</v>
      </c>
      <c r="I6" s="3">
        <v>101033</v>
      </c>
      <c r="J6" s="3">
        <v>98700</v>
      </c>
    </row>
    <row r="7" spans="1:10" x14ac:dyDescent="0.2">
      <c r="A7" t="s">
        <v>101</v>
      </c>
      <c r="B7" s="119">
        <f>B8/(B6*365)</f>
        <v>0.29309891946052752</v>
      </c>
      <c r="C7" s="119">
        <f t="shared" ref="C7:J7" si="0">C8/(C6*365)</f>
        <v>0.31389241068932783</v>
      </c>
      <c r="D7" s="119">
        <f t="shared" si="0"/>
        <v>0.32896172167990589</v>
      </c>
      <c r="E7" s="119">
        <f t="shared" si="0"/>
        <v>0.3377886198159199</v>
      </c>
      <c r="F7" s="119">
        <f t="shared" si="0"/>
        <v>0.30351540252707598</v>
      </c>
      <c r="G7" s="119">
        <f t="shared" si="0"/>
        <v>0.28535469374884803</v>
      </c>
      <c r="H7" s="119">
        <f t="shared" si="0"/>
        <v>0.27754350066712347</v>
      </c>
      <c r="I7" s="119">
        <f t="shared" si="0"/>
        <v>0.36184867849362656</v>
      </c>
      <c r="J7" s="119">
        <f t="shared" si="0"/>
        <v>0.36685764250322689</v>
      </c>
    </row>
    <row r="8" spans="1:10" x14ac:dyDescent="0.2">
      <c r="A8" t="s">
        <v>90</v>
      </c>
      <c r="B8" s="118">
        <v>120550803</v>
      </c>
      <c r="C8" s="118">
        <v>124112524</v>
      </c>
      <c r="D8" s="118">
        <v>120044973</v>
      </c>
      <c r="E8" s="118">
        <v>104371463</v>
      </c>
      <c r="F8" s="118">
        <v>52847205</v>
      </c>
      <c r="G8" s="118">
        <v>27357003</v>
      </c>
      <c r="H8" s="118">
        <v>18651674</v>
      </c>
      <c r="I8" s="118">
        <v>13343910</v>
      </c>
      <c r="J8" s="118">
        <v>13216230</v>
      </c>
    </row>
    <row r="9" spans="1:10" x14ac:dyDescent="0.2">
      <c r="A9" s="22" t="s">
        <v>91</v>
      </c>
    </row>
    <row r="10" spans="1:10" x14ac:dyDescent="0.2">
      <c r="A10" t="s">
        <v>89</v>
      </c>
      <c r="B10" s="3">
        <v>688827</v>
      </c>
      <c r="C10" s="3">
        <v>688827</v>
      </c>
      <c r="D10" s="3">
        <v>688827</v>
      </c>
      <c r="E10" s="3">
        <v>688827</v>
      </c>
      <c r="F10" s="3">
        <v>688827</v>
      </c>
      <c r="G10" s="3">
        <v>688827</v>
      </c>
      <c r="H10" s="3">
        <v>688827</v>
      </c>
      <c r="I10" s="3">
        <v>688827</v>
      </c>
      <c r="J10" s="3">
        <v>688827</v>
      </c>
    </row>
    <row r="11" spans="1:10" x14ac:dyDescent="0.2">
      <c r="A11" t="s">
        <v>97</v>
      </c>
      <c r="B11" s="3">
        <v>619809</v>
      </c>
      <c r="C11" s="3">
        <v>220196</v>
      </c>
      <c r="D11" s="3">
        <v>74363</v>
      </c>
      <c r="E11" s="3">
        <v>72218</v>
      </c>
      <c r="F11" s="3">
        <v>35500</v>
      </c>
      <c r="G11" s="3">
        <v>667</v>
      </c>
      <c r="H11" s="3">
        <v>0</v>
      </c>
      <c r="I11" s="3">
        <v>0</v>
      </c>
      <c r="J11" s="3">
        <v>0</v>
      </c>
    </row>
    <row r="12" spans="1:10" x14ac:dyDescent="0.2">
      <c r="A12" t="s">
        <v>101</v>
      </c>
      <c r="B12" s="72">
        <f t="shared" ref="B12:G12" si="1">B13/(B11*365)</f>
        <v>3.5654815180911785E-2</v>
      </c>
      <c r="C12" s="72">
        <f t="shared" si="1"/>
        <v>4.6842713229085821E-2</v>
      </c>
      <c r="D12" s="72">
        <f t="shared" si="1"/>
        <v>6.8284842642505783E-2</v>
      </c>
      <c r="E12" s="72">
        <f t="shared" si="1"/>
        <v>6.8367276097447721E-2</v>
      </c>
      <c r="F12" s="72">
        <f t="shared" si="1"/>
        <v>7.3199305421570521E-2</v>
      </c>
      <c r="G12" s="72">
        <f t="shared" si="1"/>
        <v>4.9947628925263395E-2</v>
      </c>
      <c r="H12" s="72">
        <v>0</v>
      </c>
      <c r="I12" s="72">
        <v>0</v>
      </c>
      <c r="J12" s="72">
        <v>0</v>
      </c>
    </row>
    <row r="13" spans="1:10" x14ac:dyDescent="0.2">
      <c r="A13" t="s">
        <v>90</v>
      </c>
      <c r="B13" s="118">
        <v>8066199</v>
      </c>
      <c r="C13" s="118">
        <v>3764821</v>
      </c>
      <c r="D13" s="118">
        <v>1853421</v>
      </c>
      <c r="E13" s="118">
        <v>1802132</v>
      </c>
      <c r="F13" s="118">
        <v>948480</v>
      </c>
      <c r="G13" s="118">
        <v>12160</v>
      </c>
      <c r="H13" s="118">
        <v>0</v>
      </c>
      <c r="I13" s="118">
        <v>0</v>
      </c>
      <c r="J13" s="118">
        <v>0</v>
      </c>
    </row>
    <row r="14" spans="1:10" x14ac:dyDescent="0.2">
      <c r="A14" s="22" t="s">
        <v>92</v>
      </c>
    </row>
    <row r="15" spans="1:10" x14ac:dyDescent="0.2">
      <c r="A15" t="s">
        <v>89</v>
      </c>
      <c r="B15" s="3">
        <f>476000+205000</f>
        <v>681000</v>
      </c>
      <c r="C15" s="3">
        <f t="shared" ref="C15:J15" si="2">476000+205000</f>
        <v>681000</v>
      </c>
      <c r="D15" s="3">
        <f t="shared" si="2"/>
        <v>681000</v>
      </c>
      <c r="E15" s="3">
        <f t="shared" si="2"/>
        <v>681000</v>
      </c>
      <c r="F15" s="3">
        <f t="shared" si="2"/>
        <v>681000</v>
      </c>
      <c r="G15" s="3">
        <f t="shared" si="2"/>
        <v>681000</v>
      </c>
      <c r="H15" s="3">
        <f t="shared" si="2"/>
        <v>681000</v>
      </c>
      <c r="I15" s="3">
        <f t="shared" si="2"/>
        <v>681000</v>
      </c>
      <c r="J15" s="3">
        <f t="shared" si="2"/>
        <v>681000</v>
      </c>
    </row>
    <row r="16" spans="1:10" x14ac:dyDescent="0.2">
      <c r="A16" t="s">
        <v>97</v>
      </c>
      <c r="B16" s="3">
        <v>652000</v>
      </c>
      <c r="C16" s="3">
        <v>555000</v>
      </c>
      <c r="D16" s="3">
        <v>262917</v>
      </c>
      <c r="E16" s="3">
        <v>252500</v>
      </c>
      <c r="F16" s="3">
        <v>63542</v>
      </c>
      <c r="G16" s="3">
        <v>55000</v>
      </c>
      <c r="H16" s="3">
        <v>0</v>
      </c>
      <c r="I16" s="3">
        <v>0</v>
      </c>
      <c r="J16" s="3">
        <v>0</v>
      </c>
    </row>
    <row r="17" spans="1:10" x14ac:dyDescent="0.2">
      <c r="A17" t="s">
        <v>101</v>
      </c>
      <c r="B17" s="72">
        <f t="shared" ref="B17:G17" si="3">B18/(B16*365)</f>
        <v>4.5288053617951088E-2</v>
      </c>
      <c r="C17" s="72">
        <f t="shared" si="3"/>
        <v>3.733868937430581E-2</v>
      </c>
      <c r="D17" s="72">
        <f t="shared" si="3"/>
        <v>2.6894888073693345E-2</v>
      </c>
      <c r="E17" s="72">
        <f t="shared" si="3"/>
        <v>2.5530557439305573E-2</v>
      </c>
      <c r="F17" s="72">
        <f t="shared" si="3"/>
        <v>2.5559623383606053E-3</v>
      </c>
      <c r="G17" s="72">
        <f t="shared" si="3"/>
        <v>0</v>
      </c>
      <c r="H17" s="72">
        <v>0</v>
      </c>
      <c r="I17" s="72">
        <v>0</v>
      </c>
      <c r="J17" s="72">
        <v>0</v>
      </c>
    </row>
    <row r="18" spans="1:10" x14ac:dyDescent="0.2">
      <c r="A18" t="s">
        <v>90</v>
      </c>
      <c r="B18" s="118">
        <v>10777651</v>
      </c>
      <c r="C18" s="118">
        <v>7563885</v>
      </c>
      <c r="D18" s="118">
        <v>2580960</v>
      </c>
      <c r="E18" s="118">
        <v>2352960</v>
      </c>
      <c r="F18" s="118">
        <v>59280</v>
      </c>
      <c r="G18" s="118">
        <v>0</v>
      </c>
      <c r="H18" s="118">
        <v>0</v>
      </c>
      <c r="I18" s="118">
        <v>0</v>
      </c>
      <c r="J18" s="118">
        <v>0</v>
      </c>
    </row>
    <row r="19" spans="1:10" x14ac:dyDescent="0.2">
      <c r="A19" s="22" t="s">
        <v>93</v>
      </c>
    </row>
    <row r="20" spans="1:10" x14ac:dyDescent="0.2">
      <c r="A20" t="s">
        <v>89</v>
      </c>
      <c r="B20" s="3">
        <v>850000</v>
      </c>
      <c r="C20" s="3">
        <v>850000</v>
      </c>
      <c r="D20" s="3">
        <v>850000</v>
      </c>
      <c r="E20" s="3">
        <v>850000</v>
      </c>
      <c r="F20" s="3">
        <v>850000</v>
      </c>
      <c r="G20" s="3">
        <v>850000</v>
      </c>
      <c r="H20" s="3">
        <v>850000</v>
      </c>
      <c r="I20" s="3">
        <v>850000</v>
      </c>
      <c r="J20" s="3">
        <v>850000</v>
      </c>
    </row>
    <row r="21" spans="1:10" x14ac:dyDescent="0.2">
      <c r="A21" t="s">
        <v>97</v>
      </c>
      <c r="B21" s="3">
        <v>841863</v>
      </c>
      <c r="C21" s="3">
        <v>843929</v>
      </c>
      <c r="D21" s="3">
        <v>807333</v>
      </c>
      <c r="E21" s="3">
        <v>698000</v>
      </c>
      <c r="F21" s="3">
        <v>433500</v>
      </c>
      <c r="G21" s="3">
        <v>156000</v>
      </c>
      <c r="H21" s="3">
        <v>93083</v>
      </c>
      <c r="I21" s="3">
        <v>10000</v>
      </c>
      <c r="J21" s="3">
        <v>10000</v>
      </c>
    </row>
    <row r="22" spans="1:10" x14ac:dyDescent="0.2">
      <c r="A22" t="s">
        <v>101</v>
      </c>
      <c r="B22" s="72">
        <f>B23/(B21*365)</f>
        <v>7.0583661002728143E-2</v>
      </c>
      <c r="C22" s="72">
        <f t="shared" ref="C22:J22" si="4">C23/(C21*365)</f>
        <v>7.3011160437001635E-2</v>
      </c>
      <c r="D22" s="72">
        <f t="shared" si="4"/>
        <v>7.3804323313211101E-2</v>
      </c>
      <c r="E22" s="72">
        <f t="shared" si="4"/>
        <v>7.4355607018094752E-2</v>
      </c>
      <c r="F22" s="72">
        <f t="shared" si="4"/>
        <v>7.8431050228310498E-2</v>
      </c>
      <c r="G22" s="72">
        <f t="shared" si="4"/>
        <v>3.0646663154197402E-2</v>
      </c>
      <c r="H22" s="72">
        <f t="shared" si="4"/>
        <v>0</v>
      </c>
      <c r="I22" s="72">
        <f t="shared" si="4"/>
        <v>0</v>
      </c>
      <c r="J22" s="72">
        <f t="shared" si="4"/>
        <v>0</v>
      </c>
    </row>
    <row r="23" spans="1:10" x14ac:dyDescent="0.2">
      <c r="A23" t="s">
        <v>90</v>
      </c>
      <c r="B23" s="118">
        <v>21688947</v>
      </c>
      <c r="C23" s="118">
        <v>22489926</v>
      </c>
      <c r="D23" s="118">
        <v>21748403</v>
      </c>
      <c r="E23" s="118">
        <v>18943578</v>
      </c>
      <c r="F23" s="118">
        <v>12409949</v>
      </c>
      <c r="G23" s="118">
        <v>1745021</v>
      </c>
      <c r="H23" s="118">
        <v>0</v>
      </c>
      <c r="I23" s="118">
        <v>0</v>
      </c>
      <c r="J23" s="118">
        <v>0</v>
      </c>
    </row>
    <row r="25" spans="1:10" x14ac:dyDescent="0.2">
      <c r="A25" s="22" t="s">
        <v>94</v>
      </c>
      <c r="B25" s="118">
        <f>B8+B13+B18+B23</f>
        <v>161083600</v>
      </c>
      <c r="C25" s="118">
        <f t="shared" ref="C25:J25" si="5">C8+C13+C18+C23</f>
        <v>157931156</v>
      </c>
      <c r="D25" s="118">
        <f t="shared" si="5"/>
        <v>146227757</v>
      </c>
      <c r="E25" s="118">
        <f t="shared" si="5"/>
        <v>127470133</v>
      </c>
      <c r="F25" s="118">
        <f t="shared" si="5"/>
        <v>66264914</v>
      </c>
      <c r="G25" s="118">
        <f t="shared" si="5"/>
        <v>29114184</v>
      </c>
      <c r="H25" s="118">
        <f t="shared" si="5"/>
        <v>18651674</v>
      </c>
      <c r="I25" s="118">
        <f t="shared" si="5"/>
        <v>13343910</v>
      </c>
      <c r="J25" s="118">
        <f t="shared" si="5"/>
        <v>13216230</v>
      </c>
    </row>
    <row r="27" spans="1:10" x14ac:dyDescent="0.2">
      <c r="A27" s="22" t="s">
        <v>99</v>
      </c>
    </row>
    <row r="28" spans="1:10" x14ac:dyDescent="0.2">
      <c r="A28" s="22" t="s">
        <v>88</v>
      </c>
    </row>
    <row r="29" spans="1:10" x14ac:dyDescent="0.2">
      <c r="A29" t="s">
        <v>89</v>
      </c>
      <c r="B29" s="3">
        <v>1160000</v>
      </c>
      <c r="C29" s="3">
        <v>1210000</v>
      </c>
      <c r="D29" s="3">
        <v>1210000</v>
      </c>
      <c r="E29" s="3">
        <v>1210000</v>
      </c>
      <c r="F29" s="3">
        <v>1210000</v>
      </c>
      <c r="G29" s="3">
        <v>1210000</v>
      </c>
      <c r="H29" s="3">
        <v>1210000</v>
      </c>
      <c r="I29" s="3">
        <v>1210000</v>
      </c>
      <c r="J29" s="3">
        <v>1210000</v>
      </c>
    </row>
    <row r="30" spans="1:10" x14ac:dyDescent="0.2">
      <c r="A30" t="s">
        <v>98</v>
      </c>
      <c r="B30" s="3">
        <v>33158</v>
      </c>
      <c r="C30" s="3">
        <v>126717</v>
      </c>
      <c r="D30" s="3">
        <v>210217</v>
      </c>
      <c r="E30" s="3">
        <v>363467</v>
      </c>
      <c r="F30" s="3">
        <v>732967</v>
      </c>
      <c r="G30" s="3">
        <v>947342</v>
      </c>
      <c r="H30" s="3">
        <v>1025883</v>
      </c>
      <c r="I30" s="3">
        <v>1108967</v>
      </c>
      <c r="J30" s="3">
        <v>1111300</v>
      </c>
    </row>
    <row r="31" spans="1:10" x14ac:dyDescent="0.2">
      <c r="A31" t="s">
        <v>100</v>
      </c>
      <c r="B31" s="72">
        <v>0.25650000000000001</v>
      </c>
      <c r="C31" s="72">
        <v>0.25650000000000001</v>
      </c>
      <c r="D31" s="72">
        <v>0.25650000000000001</v>
      </c>
      <c r="E31" s="72">
        <v>0.25650000000000001</v>
      </c>
      <c r="F31" s="72">
        <v>0.25650000000000001</v>
      </c>
      <c r="G31" s="72">
        <v>0.25650000000000001</v>
      </c>
      <c r="H31" s="72">
        <v>0.25650000000000001</v>
      </c>
      <c r="I31" s="72">
        <v>0.25650000000000001</v>
      </c>
      <c r="J31" s="72">
        <v>0.25650000000000001</v>
      </c>
    </row>
    <row r="32" spans="1:10" x14ac:dyDescent="0.2">
      <c r="A32" t="s">
        <v>90</v>
      </c>
      <c r="B32" s="118">
        <f>B30*B31*365</f>
        <v>3104334.855</v>
      </c>
      <c r="C32" s="118">
        <f t="shared" ref="C32:J32" si="6">C30*C31*365</f>
        <v>11863562.332500001</v>
      </c>
      <c r="D32" s="118">
        <f t="shared" si="6"/>
        <v>19681041.0825</v>
      </c>
      <c r="E32" s="118">
        <f t="shared" si="6"/>
        <v>34028689.207499996</v>
      </c>
      <c r="F32" s="118">
        <f t="shared" si="6"/>
        <v>68622202.957499996</v>
      </c>
      <c r="G32" s="118">
        <f t="shared" si="6"/>
        <v>88692526.394999996</v>
      </c>
      <c r="H32" s="118">
        <f t="shared" si="6"/>
        <v>96045731.167500004</v>
      </c>
      <c r="I32" s="118">
        <f t="shared" si="6"/>
        <v>103824262.9575</v>
      </c>
      <c r="J32" s="118">
        <f t="shared" si="6"/>
        <v>104042684.25</v>
      </c>
    </row>
    <row r="33" spans="1:10" x14ac:dyDescent="0.2">
      <c r="A33" s="22" t="s">
        <v>91</v>
      </c>
    </row>
    <row r="34" spans="1:10" x14ac:dyDescent="0.2">
      <c r="A34" t="s">
        <v>89</v>
      </c>
      <c r="B34" s="3">
        <v>688827</v>
      </c>
      <c r="C34" s="3">
        <v>688827</v>
      </c>
      <c r="D34" s="3">
        <v>688827</v>
      </c>
      <c r="E34" s="3">
        <v>688827</v>
      </c>
      <c r="F34" s="3">
        <v>688827</v>
      </c>
      <c r="G34" s="3">
        <v>688827</v>
      </c>
      <c r="H34" s="3">
        <v>688827</v>
      </c>
      <c r="I34" s="3">
        <v>688827</v>
      </c>
      <c r="J34" s="3">
        <v>688827</v>
      </c>
    </row>
    <row r="35" spans="1:10" x14ac:dyDescent="0.2">
      <c r="A35" t="s">
        <v>177</v>
      </c>
      <c r="B35" s="3">
        <v>69018</v>
      </c>
      <c r="C35" s="3">
        <v>468631</v>
      </c>
      <c r="D35" s="3">
        <v>614464</v>
      </c>
      <c r="E35" s="3">
        <v>616609</v>
      </c>
      <c r="F35" s="3">
        <v>653327</v>
      </c>
      <c r="G35" s="3">
        <v>688160</v>
      </c>
      <c r="H35" s="3">
        <v>688827</v>
      </c>
      <c r="I35" s="3">
        <v>688827</v>
      </c>
      <c r="J35" s="3">
        <v>688827</v>
      </c>
    </row>
    <row r="36" spans="1:10" x14ac:dyDescent="0.2">
      <c r="A36" s="51" t="s">
        <v>178</v>
      </c>
      <c r="B36" s="52">
        <f>B35</f>
        <v>69018</v>
      </c>
      <c r="C36" s="52">
        <f>C35-151000</f>
        <v>317631</v>
      </c>
      <c r="D36" s="52">
        <f t="shared" ref="D36:J36" si="7">D35-200000</f>
        <v>414464</v>
      </c>
      <c r="E36" s="52">
        <f t="shared" si="7"/>
        <v>416609</v>
      </c>
      <c r="F36" s="52">
        <f t="shared" si="7"/>
        <v>453327</v>
      </c>
      <c r="G36" s="52">
        <f t="shared" si="7"/>
        <v>488160</v>
      </c>
      <c r="H36" s="52">
        <f t="shared" si="7"/>
        <v>488827</v>
      </c>
      <c r="I36" s="52">
        <f t="shared" si="7"/>
        <v>488827</v>
      </c>
      <c r="J36" s="52">
        <f t="shared" si="7"/>
        <v>488827</v>
      </c>
    </row>
    <row r="37" spans="1:10" x14ac:dyDescent="0.2">
      <c r="A37" t="s">
        <v>100</v>
      </c>
      <c r="B37" s="72">
        <v>5.91E-2</v>
      </c>
      <c r="C37" s="72">
        <v>5.91E-2</v>
      </c>
      <c r="D37" s="72">
        <v>5.91E-2</v>
      </c>
      <c r="E37" s="72">
        <v>5.91E-2</v>
      </c>
      <c r="F37" s="72">
        <v>5.91E-2</v>
      </c>
      <c r="G37" s="72">
        <v>5.91E-2</v>
      </c>
      <c r="H37" s="72">
        <v>5.91E-2</v>
      </c>
      <c r="I37" s="72">
        <v>5.91E-2</v>
      </c>
      <c r="J37" s="72">
        <v>5.91E-2</v>
      </c>
    </row>
    <row r="38" spans="1:10" x14ac:dyDescent="0.2">
      <c r="A38" t="s">
        <v>90</v>
      </c>
      <c r="B38" s="118">
        <f>B35*B37*365</f>
        <v>1488821.787</v>
      </c>
      <c r="C38" s="118">
        <f t="shared" ref="C38:J38" si="8">C35*C37*365</f>
        <v>10109073.616500001</v>
      </c>
      <c r="D38" s="118">
        <f t="shared" si="8"/>
        <v>13254910.175999999</v>
      </c>
      <c r="E38" s="118">
        <f t="shared" si="8"/>
        <v>13301181.043500001</v>
      </c>
      <c r="F38" s="118">
        <f t="shared" si="8"/>
        <v>14093243.380499998</v>
      </c>
      <c r="G38" s="118">
        <f t="shared" si="8"/>
        <v>14844643.440000001</v>
      </c>
      <c r="H38" s="118">
        <f t="shared" si="8"/>
        <v>14859031.6305</v>
      </c>
      <c r="I38" s="118">
        <f t="shared" si="8"/>
        <v>14859031.6305</v>
      </c>
      <c r="J38" s="118">
        <f t="shared" si="8"/>
        <v>14859031.6305</v>
      </c>
    </row>
    <row r="39" spans="1:10" x14ac:dyDescent="0.2">
      <c r="A39" s="22" t="s">
        <v>92</v>
      </c>
    </row>
    <row r="40" spans="1:10" x14ac:dyDescent="0.2">
      <c r="A40" t="s">
        <v>89</v>
      </c>
      <c r="B40" s="3">
        <v>681000</v>
      </c>
      <c r="C40" s="3">
        <v>681000</v>
      </c>
      <c r="D40" s="3">
        <v>681000</v>
      </c>
      <c r="E40" s="3">
        <v>681000</v>
      </c>
      <c r="F40" s="3">
        <v>681000</v>
      </c>
      <c r="G40" s="3">
        <v>681000</v>
      </c>
      <c r="H40" s="3">
        <v>681000</v>
      </c>
      <c r="I40" s="3">
        <v>681000</v>
      </c>
      <c r="J40" s="3">
        <v>681000</v>
      </c>
    </row>
    <row r="41" spans="1:10" x14ac:dyDescent="0.2">
      <c r="A41" t="s">
        <v>177</v>
      </c>
      <c r="B41" s="3">
        <v>29000</v>
      </c>
      <c r="C41" s="3">
        <v>126000</v>
      </c>
      <c r="D41" s="3">
        <v>418083</v>
      </c>
      <c r="E41" s="3">
        <v>428500</v>
      </c>
      <c r="F41" s="3">
        <v>617458</v>
      </c>
      <c r="G41" s="3">
        <v>626000</v>
      </c>
      <c r="H41" s="3">
        <v>681000</v>
      </c>
      <c r="I41" s="3">
        <v>681000</v>
      </c>
      <c r="J41" s="3">
        <v>681000</v>
      </c>
    </row>
    <row r="42" spans="1:10" x14ac:dyDescent="0.2">
      <c r="A42" s="51" t="s">
        <v>178</v>
      </c>
      <c r="B42" s="52">
        <f>B41*0.54</f>
        <v>15660.000000000002</v>
      </c>
      <c r="C42" s="52">
        <f t="shared" ref="C42:J42" si="9">C41*0.54</f>
        <v>68040</v>
      </c>
      <c r="D42" s="52">
        <f t="shared" si="9"/>
        <v>225764.82</v>
      </c>
      <c r="E42" s="52">
        <f t="shared" si="9"/>
        <v>231390.00000000003</v>
      </c>
      <c r="F42" s="52">
        <f t="shared" si="9"/>
        <v>333427.32</v>
      </c>
      <c r="G42" s="52">
        <f t="shared" si="9"/>
        <v>338040</v>
      </c>
      <c r="H42" s="52">
        <f t="shared" si="9"/>
        <v>367740</v>
      </c>
      <c r="I42" s="52">
        <f t="shared" si="9"/>
        <v>367740</v>
      </c>
      <c r="J42" s="52">
        <f t="shared" si="9"/>
        <v>367740</v>
      </c>
    </row>
    <row r="43" spans="1:10" x14ac:dyDescent="0.2">
      <c r="A43" t="s">
        <v>100</v>
      </c>
      <c r="B43" s="72">
        <v>4.2799999999999998E-2</v>
      </c>
      <c r="C43" s="72">
        <v>4.2799999999999998E-2</v>
      </c>
      <c r="D43" s="72">
        <v>4.2799999999999998E-2</v>
      </c>
      <c r="E43" s="72">
        <v>4.2799999999999998E-2</v>
      </c>
      <c r="F43" s="72">
        <v>4.2799999999999998E-2</v>
      </c>
      <c r="G43" s="72">
        <v>4.2799999999999998E-2</v>
      </c>
      <c r="H43" s="72">
        <v>4.2799999999999998E-2</v>
      </c>
      <c r="I43" s="72">
        <v>4.2799999999999998E-2</v>
      </c>
      <c r="J43" s="72">
        <v>4.2799999999999998E-2</v>
      </c>
    </row>
    <row r="44" spans="1:10" x14ac:dyDescent="0.2">
      <c r="A44" t="s">
        <v>90</v>
      </c>
      <c r="B44" s="118">
        <f>B41*B43*365</f>
        <v>453038</v>
      </c>
      <c r="C44" s="118">
        <f t="shared" ref="C44:J44" si="10">C41*C43*365</f>
        <v>1968371.9999999998</v>
      </c>
      <c r="D44" s="118">
        <f t="shared" si="10"/>
        <v>6531292.6259999992</v>
      </c>
      <c r="E44" s="118">
        <f t="shared" si="10"/>
        <v>6694027</v>
      </c>
      <c r="F44" s="118">
        <f t="shared" si="10"/>
        <v>9645928.8760000002</v>
      </c>
      <c r="G44" s="118">
        <f t="shared" si="10"/>
        <v>9779372</v>
      </c>
      <c r="H44" s="118">
        <f t="shared" si="10"/>
        <v>10638582</v>
      </c>
      <c r="I44" s="118">
        <f t="shared" si="10"/>
        <v>10638582</v>
      </c>
      <c r="J44" s="118">
        <f t="shared" si="10"/>
        <v>10638582</v>
      </c>
    </row>
    <row r="45" spans="1:10" x14ac:dyDescent="0.2">
      <c r="A45" s="22" t="s">
        <v>93</v>
      </c>
    </row>
    <row r="46" spans="1:10" x14ac:dyDescent="0.2">
      <c r="A46" t="s">
        <v>89</v>
      </c>
      <c r="B46" s="3">
        <v>850000</v>
      </c>
      <c r="C46" s="3">
        <v>850000</v>
      </c>
      <c r="D46" s="3">
        <v>850000</v>
      </c>
      <c r="E46" s="3">
        <v>850000</v>
      </c>
      <c r="F46" s="3">
        <v>850000</v>
      </c>
      <c r="G46" s="3">
        <v>850000</v>
      </c>
      <c r="H46" s="3">
        <v>850000</v>
      </c>
      <c r="I46" s="3">
        <v>850000</v>
      </c>
      <c r="J46" s="3">
        <v>850000</v>
      </c>
    </row>
    <row r="47" spans="1:10" x14ac:dyDescent="0.2">
      <c r="A47" t="s">
        <v>98</v>
      </c>
      <c r="B47" s="3">
        <v>8137</v>
      </c>
      <c r="C47" s="3">
        <v>6071</v>
      </c>
      <c r="D47" s="3">
        <v>42667</v>
      </c>
      <c r="E47" s="3">
        <v>152000</v>
      </c>
      <c r="F47" s="3">
        <v>416500</v>
      </c>
      <c r="G47" s="3">
        <v>694000</v>
      </c>
      <c r="H47" s="3">
        <v>756917</v>
      </c>
      <c r="I47" s="3">
        <v>840000</v>
      </c>
      <c r="J47" s="3">
        <v>840000</v>
      </c>
    </row>
    <row r="48" spans="1:10" x14ac:dyDescent="0.2">
      <c r="A48" t="s">
        <v>100</v>
      </c>
      <c r="B48" s="72">
        <v>0.1043</v>
      </c>
      <c r="C48" s="72">
        <v>0.1043</v>
      </c>
      <c r="D48" s="72">
        <v>0.1043</v>
      </c>
      <c r="E48" s="72">
        <v>0.1043</v>
      </c>
      <c r="F48" s="72">
        <v>0.1043</v>
      </c>
      <c r="G48" s="72">
        <v>0.1043</v>
      </c>
      <c r="H48" s="72">
        <v>0.1043</v>
      </c>
      <c r="I48" s="72">
        <v>0.1043</v>
      </c>
      <c r="J48" s="72">
        <v>0.1043</v>
      </c>
    </row>
    <row r="49" spans="1:10" x14ac:dyDescent="0.2">
      <c r="A49" t="s">
        <v>90</v>
      </c>
      <c r="B49" s="118">
        <f>B47*B48*365</f>
        <v>309771.52150000003</v>
      </c>
      <c r="C49" s="118">
        <f t="shared" ref="C49:J49" si="11">C47*C48*365</f>
        <v>231119.93450000003</v>
      </c>
      <c r="D49" s="118">
        <f t="shared" si="11"/>
        <v>1624311.3565</v>
      </c>
      <c r="E49" s="118">
        <f t="shared" si="11"/>
        <v>5786564</v>
      </c>
      <c r="F49" s="118">
        <f t="shared" si="11"/>
        <v>15855946.750000002</v>
      </c>
      <c r="G49" s="118">
        <f t="shared" si="11"/>
        <v>26420233</v>
      </c>
      <c r="H49" s="118">
        <f t="shared" si="11"/>
        <v>28815451.7315</v>
      </c>
      <c r="I49" s="118">
        <f t="shared" si="11"/>
        <v>31978380</v>
      </c>
      <c r="J49" s="118">
        <f t="shared" si="11"/>
        <v>31978380</v>
      </c>
    </row>
    <row r="51" spans="1:10" x14ac:dyDescent="0.2">
      <c r="A51" s="22" t="s">
        <v>95</v>
      </c>
      <c r="B51" s="118">
        <f>B32+B38+B44+B49</f>
        <v>5355966.1634999998</v>
      </c>
      <c r="C51" s="118">
        <f t="shared" ref="C51:J51" si="12">C32+C38+C44+C49</f>
        <v>24172127.883500002</v>
      </c>
      <c r="D51" s="118">
        <f t="shared" si="12"/>
        <v>41091555.240999997</v>
      </c>
      <c r="E51" s="118">
        <f t="shared" si="12"/>
        <v>59810461.250999995</v>
      </c>
      <c r="F51" s="118">
        <f t="shared" si="12"/>
        <v>108217321.964</v>
      </c>
      <c r="G51" s="118">
        <f t="shared" si="12"/>
        <v>139736774.83499998</v>
      </c>
      <c r="H51" s="118">
        <f t="shared" si="12"/>
        <v>150358796.52950001</v>
      </c>
      <c r="I51" s="118">
        <f t="shared" si="12"/>
        <v>161300256.588</v>
      </c>
      <c r="J51" s="118">
        <f t="shared" si="12"/>
        <v>161518677.88050002</v>
      </c>
    </row>
    <row r="53" spans="1:10" x14ac:dyDescent="0.2">
      <c r="A53" s="22" t="s">
        <v>96</v>
      </c>
      <c r="B53" s="121">
        <f>B25+B51</f>
        <v>166439566.16350001</v>
      </c>
      <c r="C53" s="121">
        <f t="shared" ref="C53:J53" si="13">C25+C51</f>
        <v>182103283.88350001</v>
      </c>
      <c r="D53" s="121">
        <f t="shared" si="13"/>
        <v>187319312.241</v>
      </c>
      <c r="E53" s="121">
        <f t="shared" si="13"/>
        <v>187280594.25099999</v>
      </c>
      <c r="F53" s="121">
        <f t="shared" si="13"/>
        <v>174482235.96399999</v>
      </c>
      <c r="G53" s="121">
        <f t="shared" si="13"/>
        <v>168850958.83499998</v>
      </c>
      <c r="H53" s="121">
        <f t="shared" si="13"/>
        <v>169010470.52950001</v>
      </c>
      <c r="I53" s="121">
        <f t="shared" si="13"/>
        <v>174644166.588</v>
      </c>
      <c r="J53" s="121">
        <f t="shared" si="13"/>
        <v>174734907.88050002</v>
      </c>
    </row>
  </sheetData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E20" sqref="E20"/>
    </sheetView>
  </sheetViews>
  <sheetFormatPr defaultRowHeight="12.75" x14ac:dyDescent="0.2"/>
  <sheetData>
    <row r="1" spans="1:6" x14ac:dyDescent="0.2">
      <c r="A1" s="9" t="s">
        <v>175</v>
      </c>
    </row>
    <row r="3" spans="1:6" x14ac:dyDescent="0.2">
      <c r="A3" t="s">
        <v>134</v>
      </c>
      <c r="B3" s="72">
        <v>2.3519999999999999</v>
      </c>
      <c r="D3" s="129" t="s">
        <v>170</v>
      </c>
    </row>
    <row r="4" spans="1:6" x14ac:dyDescent="0.2">
      <c r="A4" t="s">
        <v>135</v>
      </c>
      <c r="B4" s="72">
        <v>2.3519999999999999</v>
      </c>
    </row>
    <row r="5" spans="1:6" x14ac:dyDescent="0.2">
      <c r="A5" t="s">
        <v>136</v>
      </c>
      <c r="B5" s="72">
        <v>2.3519999999999999</v>
      </c>
      <c r="D5">
        <v>2002</v>
      </c>
      <c r="E5" t="s">
        <v>174</v>
      </c>
      <c r="F5" s="72"/>
    </row>
    <row r="6" spans="1:6" x14ac:dyDescent="0.2">
      <c r="A6" t="s">
        <v>137</v>
      </c>
      <c r="B6" s="72">
        <v>2.3519999999999999</v>
      </c>
      <c r="D6">
        <v>2003</v>
      </c>
      <c r="E6" t="s">
        <v>171</v>
      </c>
    </row>
    <row r="7" spans="1:6" x14ac:dyDescent="0.2">
      <c r="A7" t="s">
        <v>138</v>
      </c>
      <c r="B7" s="72">
        <v>2.7833000000000001</v>
      </c>
      <c r="E7" t="s">
        <v>172</v>
      </c>
    </row>
    <row r="8" spans="1:6" x14ac:dyDescent="0.2">
      <c r="A8" t="s">
        <v>139</v>
      </c>
      <c r="B8" s="72">
        <v>2.6534</v>
      </c>
      <c r="E8" t="s">
        <v>173</v>
      </c>
      <c r="F8" s="72"/>
    </row>
    <row r="9" spans="1:6" x14ac:dyDescent="0.2">
      <c r="A9" t="s">
        <v>142</v>
      </c>
      <c r="B9" s="72">
        <v>2.726</v>
      </c>
      <c r="D9" t="s">
        <v>189</v>
      </c>
      <c r="E9" t="s">
        <v>190</v>
      </c>
    </row>
    <row r="10" spans="1:6" x14ac:dyDescent="0.2">
      <c r="A10" t="s">
        <v>143</v>
      </c>
      <c r="B10" s="72">
        <v>2.8704299999999998</v>
      </c>
      <c r="D10" s="2"/>
    </row>
    <row r="11" spans="1:6" x14ac:dyDescent="0.2">
      <c r="A11" t="s">
        <v>144</v>
      </c>
      <c r="B11" s="72">
        <v>3.12</v>
      </c>
      <c r="F11" s="72"/>
    </row>
    <row r="12" spans="1:6" x14ac:dyDescent="0.2">
      <c r="A12" t="s">
        <v>140</v>
      </c>
      <c r="B12" s="72">
        <v>2.8342999999999998</v>
      </c>
    </row>
    <row r="13" spans="1:6" x14ac:dyDescent="0.2">
      <c r="A13" t="s">
        <v>145</v>
      </c>
      <c r="B13" s="72">
        <v>2.9159999999999999</v>
      </c>
    </row>
    <row r="14" spans="1:6" x14ac:dyDescent="0.2">
      <c r="A14" t="s">
        <v>146</v>
      </c>
      <c r="B14" s="72">
        <v>3.0992999999999999</v>
      </c>
      <c r="F14" s="72"/>
    </row>
    <row r="15" spans="1:6" x14ac:dyDescent="0.2">
      <c r="A15" t="s">
        <v>147</v>
      </c>
      <c r="B15" s="72">
        <v>3.2280000000000002</v>
      </c>
    </row>
    <row r="16" spans="1:6" x14ac:dyDescent="0.2">
      <c r="A16" t="s">
        <v>141</v>
      </c>
      <c r="B16" s="72">
        <v>2.9630000000000001</v>
      </c>
    </row>
    <row r="17" spans="1:2" x14ac:dyDescent="0.2">
      <c r="A17" t="s">
        <v>148</v>
      </c>
      <c r="B17" s="72">
        <v>3.0186999999999999</v>
      </c>
    </row>
    <row r="18" spans="1:2" x14ac:dyDescent="0.2">
      <c r="A18" t="s">
        <v>149</v>
      </c>
      <c r="B18" s="72">
        <v>3.1873</v>
      </c>
    </row>
    <row r="19" spans="1:2" x14ac:dyDescent="0.2">
      <c r="A19" t="s">
        <v>150</v>
      </c>
      <c r="B19" s="72">
        <v>3.3849999999999998</v>
      </c>
    </row>
    <row r="20" spans="1:2" x14ac:dyDescent="0.2">
      <c r="A20" t="s">
        <v>151</v>
      </c>
      <c r="B20" s="72">
        <v>3.0941999999999998</v>
      </c>
    </row>
    <row r="21" spans="1:2" x14ac:dyDescent="0.2">
      <c r="A21" t="s">
        <v>152</v>
      </c>
      <c r="B21" s="72">
        <v>3.1497999999999999</v>
      </c>
    </row>
    <row r="22" spans="1:2" x14ac:dyDescent="0.2">
      <c r="A22" t="s">
        <v>153</v>
      </c>
      <c r="B22" s="72">
        <v>3.3334999999999999</v>
      </c>
    </row>
    <row r="23" spans="1:2" x14ac:dyDescent="0.2">
      <c r="A23" t="s">
        <v>154</v>
      </c>
      <c r="B23" s="72">
        <v>3.4733000000000001</v>
      </c>
    </row>
    <row r="24" spans="1:2" x14ac:dyDescent="0.2">
      <c r="A24" t="s">
        <v>155</v>
      </c>
      <c r="B24" s="72">
        <v>3.1825000000000001</v>
      </c>
    </row>
    <row r="25" spans="1:2" x14ac:dyDescent="0.2">
      <c r="A25" t="s">
        <v>156</v>
      </c>
      <c r="B25" s="72">
        <v>3.2382</v>
      </c>
    </row>
    <row r="26" spans="1:2" x14ac:dyDescent="0.2">
      <c r="A26" t="s">
        <v>157</v>
      </c>
      <c r="B26" s="72">
        <v>3.4218000000000002</v>
      </c>
    </row>
    <row r="27" spans="1:2" x14ac:dyDescent="0.2">
      <c r="A27" t="s">
        <v>158</v>
      </c>
      <c r="B27" s="72">
        <v>3.5608</v>
      </c>
    </row>
    <row r="28" spans="1:2" x14ac:dyDescent="0.2">
      <c r="A28" t="s">
        <v>159</v>
      </c>
      <c r="B28" s="72">
        <v>3.27</v>
      </c>
    </row>
    <row r="29" spans="1:2" x14ac:dyDescent="0.2">
      <c r="A29" t="s">
        <v>160</v>
      </c>
      <c r="B29" s="72">
        <v>3.3256999999999999</v>
      </c>
    </row>
    <row r="30" spans="1:2" x14ac:dyDescent="0.2">
      <c r="A30" t="s">
        <v>161</v>
      </c>
      <c r="B30" s="72">
        <v>3.5093000000000001</v>
      </c>
    </row>
    <row r="31" spans="1:2" x14ac:dyDescent="0.2">
      <c r="A31" t="s">
        <v>162</v>
      </c>
      <c r="B31" s="72">
        <v>3.6482999999999999</v>
      </c>
    </row>
    <row r="32" spans="1:2" x14ac:dyDescent="0.2">
      <c r="A32" t="s">
        <v>163</v>
      </c>
      <c r="B32" s="72">
        <v>3.3574999999999999</v>
      </c>
    </row>
    <row r="33" spans="1:2" x14ac:dyDescent="0.2">
      <c r="A33" t="s">
        <v>164</v>
      </c>
      <c r="B33" s="72">
        <v>3.4131999999999998</v>
      </c>
    </row>
    <row r="34" spans="1:2" x14ac:dyDescent="0.2">
      <c r="A34" t="s">
        <v>165</v>
      </c>
      <c r="B34" s="72">
        <v>3.5968</v>
      </c>
    </row>
    <row r="35" spans="1:2" x14ac:dyDescent="0.2">
      <c r="A35" t="s">
        <v>166</v>
      </c>
      <c r="B35" s="72">
        <v>3.7357999999999998</v>
      </c>
    </row>
    <row r="36" spans="1:2" x14ac:dyDescent="0.2">
      <c r="A36" t="s">
        <v>167</v>
      </c>
      <c r="B36" s="72">
        <v>3.4449999999999998</v>
      </c>
    </row>
    <row r="37" spans="1:2" x14ac:dyDescent="0.2">
      <c r="A37" t="s">
        <v>168</v>
      </c>
      <c r="B37" s="72">
        <v>3.5007000000000001</v>
      </c>
    </row>
    <row r="38" spans="1:2" x14ac:dyDescent="0.2">
      <c r="A38" t="s">
        <v>169</v>
      </c>
      <c r="B38" s="72">
        <v>3.6842999999999999</v>
      </c>
    </row>
    <row r="39" spans="1:2" x14ac:dyDescent="0.2">
      <c r="B39" s="72"/>
    </row>
    <row r="40" spans="1:2" x14ac:dyDescent="0.2">
      <c r="B40" s="72"/>
    </row>
    <row r="41" spans="1:2" x14ac:dyDescent="0.2">
      <c r="B41" s="72"/>
    </row>
    <row r="42" spans="1:2" x14ac:dyDescent="0.2">
      <c r="B42" s="72"/>
    </row>
    <row r="43" spans="1:2" x14ac:dyDescent="0.2">
      <c r="B43" s="72"/>
    </row>
    <row r="44" spans="1:2" x14ac:dyDescent="0.2">
      <c r="B44" s="72"/>
    </row>
    <row r="45" spans="1:2" x14ac:dyDescent="0.2">
      <c r="B45" s="72"/>
    </row>
    <row r="46" spans="1:2" x14ac:dyDescent="0.2">
      <c r="B46" s="72"/>
    </row>
    <row r="47" spans="1:2" x14ac:dyDescent="0.2">
      <c r="B47" s="72"/>
    </row>
    <row r="48" spans="1:2" x14ac:dyDescent="0.2">
      <c r="B48" s="72"/>
    </row>
    <row r="49" spans="2:2" x14ac:dyDescent="0.2">
      <c r="B49" s="72"/>
    </row>
    <row r="50" spans="2:2" x14ac:dyDescent="0.2">
      <c r="B50" s="72"/>
    </row>
    <row r="51" spans="2:2" x14ac:dyDescent="0.2">
      <c r="B51" s="72"/>
    </row>
    <row r="52" spans="2:2" x14ac:dyDescent="0.2">
      <c r="B52" s="72"/>
    </row>
    <row r="53" spans="2:2" x14ac:dyDescent="0.2">
      <c r="B53" s="72"/>
    </row>
    <row r="54" spans="2:2" x14ac:dyDescent="0.2">
      <c r="B54" s="72"/>
    </row>
    <row r="55" spans="2:2" x14ac:dyDescent="0.2">
      <c r="B55" s="72"/>
    </row>
    <row r="56" spans="2:2" x14ac:dyDescent="0.2">
      <c r="B56" s="72"/>
    </row>
    <row r="57" spans="2:2" x14ac:dyDescent="0.2">
      <c r="B57" s="72"/>
    </row>
    <row r="58" spans="2:2" x14ac:dyDescent="0.2">
      <c r="B58" s="72"/>
    </row>
    <row r="59" spans="2:2" x14ac:dyDescent="0.2">
      <c r="B59" s="72"/>
    </row>
    <row r="60" spans="2:2" x14ac:dyDescent="0.2">
      <c r="B60" s="72"/>
    </row>
    <row r="61" spans="2:2" x14ac:dyDescent="0.2">
      <c r="B61" s="72"/>
    </row>
    <row r="62" spans="2:2" x14ac:dyDescent="0.2">
      <c r="B62" s="72"/>
    </row>
    <row r="63" spans="2:2" x14ac:dyDescent="0.2">
      <c r="B63" s="72"/>
    </row>
    <row r="64" spans="2:2" x14ac:dyDescent="0.2">
      <c r="B64" s="72"/>
    </row>
    <row r="65" spans="2:2" x14ac:dyDescent="0.2">
      <c r="B65" s="72"/>
    </row>
    <row r="66" spans="2:2" x14ac:dyDescent="0.2">
      <c r="B66" s="72"/>
    </row>
    <row r="67" spans="2:2" x14ac:dyDescent="0.2">
      <c r="B67" s="72"/>
    </row>
    <row r="68" spans="2:2" x14ac:dyDescent="0.2">
      <c r="B68" s="72"/>
    </row>
    <row r="69" spans="2:2" x14ac:dyDescent="0.2">
      <c r="B69" s="72"/>
    </row>
    <row r="70" spans="2:2" x14ac:dyDescent="0.2">
      <c r="B70" s="72"/>
    </row>
    <row r="71" spans="2:2" x14ac:dyDescent="0.2">
      <c r="B71" s="72"/>
    </row>
    <row r="72" spans="2:2" x14ac:dyDescent="0.2">
      <c r="B72" s="7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2.75" x14ac:dyDescent="0.2"/>
  <cols>
    <col min="1" max="1" width="25" customWidth="1"/>
  </cols>
  <sheetData>
    <row r="1" spans="1:7" ht="13.5" thickBot="1" x14ac:dyDescent="0.25">
      <c r="A1" s="132" t="s">
        <v>180</v>
      </c>
      <c r="B1" s="122"/>
      <c r="C1" s="47"/>
      <c r="D1" s="47"/>
      <c r="E1" s="47"/>
      <c r="F1" s="97"/>
    </row>
    <row r="2" spans="1:7" x14ac:dyDescent="0.2">
      <c r="A2" s="131"/>
      <c r="B2" s="47"/>
      <c r="C2" s="47"/>
      <c r="D2" s="47"/>
      <c r="E2" s="47"/>
      <c r="F2" s="97"/>
    </row>
    <row r="3" spans="1:7" x14ac:dyDescent="0.2">
      <c r="B3" s="47" t="s">
        <v>64</v>
      </c>
      <c r="C3" s="47" t="s">
        <v>65</v>
      </c>
      <c r="D3" s="47" t="s">
        <v>66</v>
      </c>
      <c r="E3" s="47" t="s">
        <v>67</v>
      </c>
      <c r="F3" s="97" t="s">
        <v>86</v>
      </c>
    </row>
    <row r="4" spans="1:7" x14ac:dyDescent="0.2">
      <c r="A4" t="s">
        <v>68</v>
      </c>
      <c r="B4" s="72">
        <v>0.25773957380362883</v>
      </c>
      <c r="C4" s="72">
        <v>0.25565406145561026</v>
      </c>
      <c r="D4" s="72">
        <v>0.26255642352555197</v>
      </c>
      <c r="E4" s="72">
        <v>0.24993680552205672</v>
      </c>
      <c r="F4" s="103">
        <f>SUM(B4:E4)/4</f>
        <v>0.25647171607671193</v>
      </c>
      <c r="G4" s="22" t="s">
        <v>127</v>
      </c>
    </row>
    <row r="5" spans="1:7" x14ac:dyDescent="0.2">
      <c r="A5" t="s">
        <v>69</v>
      </c>
      <c r="B5" s="72">
        <v>7.7651279869119585E-2</v>
      </c>
      <c r="C5" s="72">
        <v>5.3542420685971218E-2</v>
      </c>
      <c r="D5" s="72">
        <v>5.1694240946392987E-2</v>
      </c>
      <c r="E5" s="72">
        <v>5.369964655378881E-2</v>
      </c>
      <c r="F5" s="103">
        <f>SUM(B5:E5)/4</f>
        <v>5.9146897013818152E-2</v>
      </c>
    </row>
    <row r="6" spans="1:7" x14ac:dyDescent="0.2">
      <c r="A6" t="s">
        <v>70</v>
      </c>
      <c r="B6" s="72">
        <v>4.4271503010784169E-2</v>
      </c>
      <c r="C6" s="72">
        <v>4.4499447219396346E-2</v>
      </c>
      <c r="D6" s="72">
        <v>4.3265390050110555E-2</v>
      </c>
      <c r="E6" s="72">
        <v>3.9232752531637896E-2</v>
      </c>
      <c r="F6" s="103">
        <f>SUM(B6:E6)/4</f>
        <v>4.2817273202982245E-2</v>
      </c>
    </row>
    <row r="7" spans="1:7" x14ac:dyDescent="0.2">
      <c r="A7" t="s">
        <v>71</v>
      </c>
      <c r="B7" s="72">
        <v>0.1041950912069369</v>
      </c>
      <c r="C7" s="72">
        <v>0.10415098664776085</v>
      </c>
      <c r="D7" s="72">
        <v>0.10497053869765163</v>
      </c>
      <c r="E7" s="72">
        <v>0.10394593916487381</v>
      </c>
      <c r="F7" s="103">
        <f>SUM(B7:E7)/4</f>
        <v>0.1043156389293058</v>
      </c>
    </row>
    <row r="9" spans="1:7" x14ac:dyDescent="0.2">
      <c r="A9" t="s">
        <v>72</v>
      </c>
    </row>
    <row r="11" spans="1:7" x14ac:dyDescent="0.2">
      <c r="D11" s="47"/>
      <c r="E11" s="47"/>
      <c r="F11" s="47" t="s">
        <v>122</v>
      </c>
      <c r="G11" s="127" t="s">
        <v>125</v>
      </c>
    </row>
    <row r="12" spans="1:7" x14ac:dyDescent="0.2">
      <c r="D12" s="47"/>
      <c r="E12" s="47"/>
      <c r="F12" s="47" t="s">
        <v>123</v>
      </c>
      <c r="G12" s="127" t="s">
        <v>129</v>
      </c>
    </row>
    <row r="13" spans="1:7" x14ac:dyDescent="0.2">
      <c r="D13" s="47"/>
      <c r="E13" s="47"/>
      <c r="F13" s="47" t="s">
        <v>124</v>
      </c>
      <c r="G13" s="127" t="s">
        <v>130</v>
      </c>
    </row>
    <row r="14" spans="1:7" x14ac:dyDescent="0.2">
      <c r="D14" s="47"/>
      <c r="E14" s="47" t="s">
        <v>125</v>
      </c>
      <c r="F14" s="47" t="s">
        <v>121</v>
      </c>
      <c r="G14" s="127" t="s">
        <v>131</v>
      </c>
    </row>
    <row r="15" spans="1:7" x14ac:dyDescent="0.2">
      <c r="A15" s="126" t="s">
        <v>128</v>
      </c>
      <c r="B15" s="51"/>
      <c r="C15" s="51"/>
      <c r="D15" s="75"/>
      <c r="E15" s="72">
        <v>0.25650000000000001</v>
      </c>
      <c r="F15" s="72">
        <v>8.3900000000000002E-2</v>
      </c>
      <c r="G15" s="128">
        <f>E15+F15</f>
        <v>0.34040000000000004</v>
      </c>
    </row>
    <row r="16" spans="1:7" x14ac:dyDescent="0.2">
      <c r="G16" s="22"/>
    </row>
    <row r="17" spans="1:7" x14ac:dyDescent="0.2">
      <c r="A17" t="s">
        <v>126</v>
      </c>
      <c r="G17" s="22"/>
    </row>
    <row r="19" spans="1:7" ht="13.5" thickBot="1" x14ac:dyDescent="0.25"/>
    <row r="20" spans="1:7" ht="13.5" thickBot="1" x14ac:dyDescent="0.25">
      <c r="A20" s="130" t="s">
        <v>179</v>
      </c>
      <c r="D20" s="47"/>
      <c r="E20" s="47"/>
      <c r="F20" s="47"/>
    </row>
    <row r="21" spans="1:7" x14ac:dyDescent="0.2">
      <c r="D21" s="47"/>
      <c r="E21" s="47"/>
      <c r="F21" s="47"/>
    </row>
    <row r="22" spans="1:7" x14ac:dyDescent="0.2">
      <c r="A22" t="s">
        <v>68</v>
      </c>
      <c r="B22" s="72">
        <v>0.2868</v>
      </c>
      <c r="D22" s="47"/>
      <c r="E22" s="47"/>
      <c r="F22" s="47"/>
    </row>
    <row r="23" spans="1:7" x14ac:dyDescent="0.2">
      <c r="A23" t="s">
        <v>69</v>
      </c>
      <c r="B23" s="72">
        <v>0.10199999999999999</v>
      </c>
      <c r="D23" s="47"/>
      <c r="E23" s="47"/>
      <c r="F23" s="97"/>
    </row>
    <row r="24" spans="1:7" x14ac:dyDescent="0.2">
      <c r="A24" t="s">
        <v>70</v>
      </c>
      <c r="B24" s="72">
        <v>0.10199999999999999</v>
      </c>
      <c r="D24" s="72"/>
      <c r="E24" s="72"/>
      <c r="F24" s="103"/>
    </row>
    <row r="25" spans="1:7" x14ac:dyDescent="0.2">
      <c r="A25" t="s">
        <v>71</v>
      </c>
      <c r="B25" s="72">
        <v>0.10199999999999999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01"/>
  <sheetViews>
    <sheetView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  <col min="33" max="33" width="13.42578125" customWidth="1"/>
    <col min="35" max="35" width="10.140625" bestFit="1" customWidth="1"/>
    <col min="58" max="58" width="12.85546875" customWidth="1"/>
    <col min="60" max="60" width="10.140625" bestFit="1" customWidth="1"/>
    <col min="83" max="83" width="12.85546875" customWidth="1"/>
    <col min="85" max="85" width="10.140625" bestFit="1" customWidth="1"/>
    <col min="108" max="108" width="13.7109375" customWidth="1"/>
    <col min="128" max="128" width="10.140625" customWidth="1"/>
    <col min="133" max="133" width="12.42578125" customWidth="1"/>
    <col min="158" max="158" width="11.85546875" customWidth="1"/>
    <col min="183" max="183" width="13" customWidth="1"/>
    <col min="208" max="208" width="12" customWidth="1"/>
    <col min="233" max="233" width="13.28515625" customWidth="1"/>
  </cols>
  <sheetData>
    <row r="1" spans="1:234" x14ac:dyDescent="0.2">
      <c r="A1" s="50" t="s">
        <v>62</v>
      </c>
      <c r="E1" s="50"/>
      <c r="DB1" s="13"/>
      <c r="DC1" s="13"/>
      <c r="DD1" s="13"/>
    </row>
    <row r="2" spans="1:234" ht="15" x14ac:dyDescent="0.2">
      <c r="I2" s="159">
        <v>2002</v>
      </c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1"/>
      <c r="AF2" s="81"/>
      <c r="AG2" s="81"/>
      <c r="AH2" s="156">
        <v>2003</v>
      </c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7"/>
      <c r="BE2" s="80"/>
      <c r="BF2" s="80"/>
      <c r="BG2" s="158">
        <v>2004</v>
      </c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7"/>
      <c r="CD2" s="80"/>
      <c r="CE2" s="80"/>
      <c r="CF2" s="158">
        <v>2005</v>
      </c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  <c r="CT2" s="156"/>
      <c r="CU2" s="156"/>
      <c r="CV2" s="156"/>
      <c r="CW2" s="156"/>
      <c r="CX2" s="156"/>
      <c r="CY2" s="156"/>
      <c r="CZ2" s="156"/>
      <c r="DA2" s="156"/>
      <c r="DB2" s="157"/>
      <c r="DC2" s="80"/>
      <c r="DD2" s="80"/>
      <c r="DE2" s="158">
        <v>2006</v>
      </c>
      <c r="DF2" s="156"/>
      <c r="DG2" s="156"/>
      <c r="DH2" s="156"/>
      <c r="DI2" s="156"/>
      <c r="DJ2" s="156"/>
      <c r="DK2" s="156"/>
      <c r="DL2" s="156"/>
      <c r="DM2" s="156"/>
      <c r="DN2" s="156"/>
      <c r="DO2" s="156"/>
      <c r="DP2" s="156"/>
      <c r="DQ2" s="156"/>
      <c r="DR2" s="156"/>
      <c r="DS2" s="156"/>
      <c r="DT2" s="156"/>
      <c r="DU2" s="156"/>
      <c r="DV2" s="156"/>
      <c r="DW2" s="156"/>
      <c r="DX2" s="156"/>
      <c r="DY2" s="156"/>
      <c r="DZ2" s="156"/>
      <c r="EA2" s="157"/>
      <c r="EB2" s="80"/>
      <c r="EC2" s="80"/>
      <c r="ED2" s="158">
        <v>2007</v>
      </c>
      <c r="EE2" s="156"/>
      <c r="EF2" s="156"/>
      <c r="EG2" s="156"/>
      <c r="EH2" s="156"/>
      <c r="EI2" s="156"/>
      <c r="EJ2" s="156"/>
      <c r="EK2" s="156"/>
      <c r="EL2" s="156"/>
      <c r="EM2" s="156"/>
      <c r="EN2" s="156"/>
      <c r="EO2" s="156"/>
      <c r="EP2" s="156"/>
      <c r="EQ2" s="156"/>
      <c r="ER2" s="156"/>
      <c r="ES2" s="156"/>
      <c r="ET2" s="156"/>
      <c r="EU2" s="156"/>
      <c r="EV2" s="156"/>
      <c r="EW2" s="156"/>
      <c r="EX2" s="156"/>
      <c r="EY2" s="156"/>
      <c r="EZ2" s="157"/>
      <c r="FA2" s="80"/>
      <c r="FB2" s="80"/>
      <c r="FC2" s="158">
        <v>2008</v>
      </c>
      <c r="FD2" s="156"/>
      <c r="FE2" s="156"/>
      <c r="FF2" s="156"/>
      <c r="FG2" s="156"/>
      <c r="FH2" s="156"/>
      <c r="FI2" s="156"/>
      <c r="FJ2" s="156"/>
      <c r="FK2" s="156"/>
      <c r="FL2" s="156"/>
      <c r="FM2" s="156"/>
      <c r="FN2" s="156"/>
      <c r="FO2" s="156"/>
      <c r="FP2" s="156"/>
      <c r="FQ2" s="156"/>
      <c r="FR2" s="156"/>
      <c r="FS2" s="156"/>
      <c r="FT2" s="156"/>
      <c r="FU2" s="156"/>
      <c r="FV2" s="156"/>
      <c r="FW2" s="156"/>
      <c r="FX2" s="156"/>
      <c r="FY2" s="157"/>
      <c r="FZ2" s="80"/>
      <c r="GA2" s="80"/>
      <c r="GB2" s="158">
        <v>2009</v>
      </c>
      <c r="GC2" s="156"/>
      <c r="GD2" s="156"/>
      <c r="GE2" s="156"/>
      <c r="GF2" s="156"/>
      <c r="GG2" s="156"/>
      <c r="GH2" s="156"/>
      <c r="GI2" s="156"/>
      <c r="GJ2" s="156"/>
      <c r="GK2" s="156"/>
      <c r="GL2" s="156"/>
      <c r="GM2" s="156"/>
      <c r="GN2" s="156"/>
      <c r="GO2" s="156"/>
      <c r="GP2" s="156"/>
      <c r="GQ2" s="156"/>
      <c r="GR2" s="156"/>
      <c r="GS2" s="156"/>
      <c r="GT2" s="156"/>
      <c r="GU2" s="156"/>
      <c r="GV2" s="156"/>
      <c r="GW2" s="156"/>
      <c r="GX2" s="157"/>
      <c r="GY2" s="80"/>
      <c r="GZ2" s="80"/>
      <c r="HA2" s="158">
        <v>2010</v>
      </c>
      <c r="HB2" s="156"/>
      <c r="HC2" s="156"/>
      <c r="HD2" s="156"/>
      <c r="HE2" s="156"/>
      <c r="HF2" s="156"/>
      <c r="HG2" s="156"/>
      <c r="HH2" s="156"/>
      <c r="HI2" s="156"/>
      <c r="HJ2" s="156"/>
      <c r="HK2" s="156"/>
      <c r="HL2" s="156"/>
      <c r="HM2" s="156"/>
      <c r="HN2" s="156"/>
      <c r="HO2" s="156"/>
      <c r="HP2" s="156"/>
      <c r="HQ2" s="156"/>
      <c r="HR2" s="156"/>
      <c r="HS2" s="156"/>
      <c r="HT2" s="156"/>
      <c r="HU2" s="156"/>
      <c r="HV2" s="156"/>
      <c r="HW2" s="157"/>
      <c r="HX2" s="94"/>
      <c r="HY2" s="94"/>
      <c r="HZ2" s="61"/>
    </row>
    <row r="3" spans="1:234" ht="13.5" thickBot="1" x14ac:dyDescent="0.25">
      <c r="I3" s="61"/>
      <c r="J3" s="5"/>
      <c r="K3" s="5"/>
      <c r="L3" s="5"/>
      <c r="AH3" s="61"/>
      <c r="AI3" s="5"/>
      <c r="BG3" s="61"/>
      <c r="BH3" s="5"/>
      <c r="CF3" s="61"/>
      <c r="CG3" s="5"/>
      <c r="DB3" s="13"/>
      <c r="DC3" s="13"/>
      <c r="DD3" s="13"/>
      <c r="DE3" s="61"/>
      <c r="DF3" s="5"/>
      <c r="ED3" s="61"/>
      <c r="EE3" s="5"/>
      <c r="FC3" s="61"/>
      <c r="FD3" s="5"/>
      <c r="GB3" s="61"/>
      <c r="GC3" s="5"/>
      <c r="HA3" s="61"/>
      <c r="HB3" s="5"/>
      <c r="HZ3" s="61"/>
    </row>
    <row r="4" spans="1:234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63" t="s">
        <v>48</v>
      </c>
      <c r="H4" s="10" t="s">
        <v>63</v>
      </c>
      <c r="I4" s="76">
        <v>37257</v>
      </c>
      <c r="J4" s="82"/>
      <c r="K4" s="36">
        <v>37288</v>
      </c>
      <c r="L4" s="36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86" t="s">
        <v>73</v>
      </c>
      <c r="AH4" s="55">
        <v>37622</v>
      </c>
      <c r="AI4" s="36"/>
      <c r="AJ4" s="12">
        <v>37653</v>
      </c>
      <c r="AK4" s="12"/>
      <c r="AL4" s="12">
        <v>37681</v>
      </c>
      <c r="AM4" s="12"/>
      <c r="AN4" s="42">
        <v>37712</v>
      </c>
      <c r="AO4" s="42"/>
      <c r="AP4" s="42">
        <v>37742</v>
      </c>
      <c r="AQ4" s="42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87" t="s">
        <v>77</v>
      </c>
      <c r="BG4" s="55">
        <v>37987</v>
      </c>
      <c r="BH4" s="36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87" t="s">
        <v>78</v>
      </c>
      <c r="CF4" s="55">
        <v>38353</v>
      </c>
      <c r="CG4" s="36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2">
        <v>38687</v>
      </c>
      <c r="DC4" s="42"/>
      <c r="DD4" s="88" t="s">
        <v>79</v>
      </c>
      <c r="DE4" s="55">
        <v>38718</v>
      </c>
      <c r="DF4" s="36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87" t="s">
        <v>80</v>
      </c>
      <c r="ED4" s="55">
        <v>39083</v>
      </c>
      <c r="EE4" s="36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87" t="s">
        <v>81</v>
      </c>
      <c r="FC4" s="55">
        <v>39448</v>
      </c>
      <c r="FD4" s="120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87" t="s">
        <v>82</v>
      </c>
      <c r="GB4" s="55">
        <v>39814</v>
      </c>
      <c r="GC4" s="36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87" t="s">
        <v>83</v>
      </c>
      <c r="HA4" s="55">
        <v>40179</v>
      </c>
      <c r="HB4" s="36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87" t="s">
        <v>84</v>
      </c>
      <c r="HZ4" s="61"/>
    </row>
    <row r="5" spans="1:234" ht="13.5" thickBot="1" x14ac:dyDescent="0.25">
      <c r="I5" s="61"/>
      <c r="J5" s="5"/>
      <c r="K5" s="36"/>
      <c r="L5" s="3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5"/>
      <c r="AI5" s="36"/>
      <c r="AJ5" s="12"/>
      <c r="AK5" s="12"/>
      <c r="AL5" s="12"/>
      <c r="AM5" s="12"/>
      <c r="AN5" s="42"/>
      <c r="AO5" s="42"/>
      <c r="AP5" s="42"/>
      <c r="AQ5" s="4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1"/>
      <c r="BH5" s="5"/>
      <c r="CF5" s="61"/>
      <c r="CG5" s="5"/>
      <c r="DB5" s="13"/>
      <c r="DC5" s="13"/>
      <c r="DD5" s="13"/>
      <c r="DE5" s="61"/>
      <c r="DF5" s="71"/>
      <c r="DH5" s="72"/>
      <c r="DJ5" s="72"/>
      <c r="ED5" s="61"/>
      <c r="EE5" s="5"/>
      <c r="FC5" s="61"/>
      <c r="FD5" s="5"/>
      <c r="GB5" s="61"/>
      <c r="GC5" s="5"/>
      <c r="HA5" s="61"/>
      <c r="HB5" s="5"/>
      <c r="HZ5" s="61"/>
    </row>
    <row r="6" spans="1:234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8">
        <v>0.4335</v>
      </c>
      <c r="I6" s="78">
        <v>306000</v>
      </c>
      <c r="J6" s="30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56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9">
        <v>306000</v>
      </c>
      <c r="AO6" s="39">
        <f>AN6*30.4*H6</f>
        <v>4032590.4</v>
      </c>
      <c r="AP6" s="39">
        <v>306000</v>
      </c>
      <c r="AQ6" s="39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56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56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9"/>
      <c r="DF6" s="83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60"/>
      <c r="EE6" s="83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9"/>
      <c r="FD6" s="45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9"/>
      <c r="GC6" s="45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9"/>
      <c r="HB6" s="45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61"/>
    </row>
    <row r="7" spans="1:234" x14ac:dyDescent="0.2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8">
        <v>0.33150000000000002</v>
      </c>
      <c r="I7" s="78">
        <v>10000</v>
      </c>
      <c r="J7" s="30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7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9">
        <f t="shared" ref="AO7:AO51" si="14">AN7*30.4*H7</f>
        <v>0</v>
      </c>
      <c r="AP7" s="21"/>
      <c r="AQ7" s="39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7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65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61"/>
      <c r="DF7" s="83">
        <f t="shared" ref="DF7:DF51" si="47">DE7*30.4*H7</f>
        <v>0</v>
      </c>
      <c r="DG7" s="33"/>
      <c r="DH7" s="15">
        <f t="shared" ref="DH7:DH51" si="48">DG7*30.4*H7</f>
        <v>0</v>
      </c>
      <c r="DI7" s="33"/>
      <c r="DJ7" s="15">
        <f t="shared" ref="DJ7:DJ51" si="49">DI7*30.4*H7</f>
        <v>0</v>
      </c>
      <c r="DK7" s="33"/>
      <c r="DL7" s="15">
        <f t="shared" ref="DL7:DL51" si="50">DK7*30.4*H7</f>
        <v>0</v>
      </c>
      <c r="DM7" s="33"/>
      <c r="DN7" s="15">
        <f t="shared" ref="DN7:DN51" si="51">DM7*30.4*H7</f>
        <v>0</v>
      </c>
      <c r="DO7" s="33"/>
      <c r="DP7" s="15">
        <f t="shared" ref="DP7:DP51" si="52">DO7*30.4*H7</f>
        <v>0</v>
      </c>
      <c r="DQ7" s="33"/>
      <c r="DR7" s="15">
        <f t="shared" ref="DR7:DR51" si="53">DQ7*30.4*H7</f>
        <v>0</v>
      </c>
      <c r="DS7" s="33"/>
      <c r="DT7" s="15">
        <f t="shared" ref="DT7:DT51" si="54">DS7*30.4*H7</f>
        <v>0</v>
      </c>
      <c r="DU7" s="33"/>
      <c r="DV7" s="15">
        <f t="shared" ref="DV7:DV51" si="55">DU7*30.4*H7</f>
        <v>0</v>
      </c>
      <c r="DW7" s="33"/>
      <c r="DX7" s="15">
        <f>DV7*30.4*H7</f>
        <v>0</v>
      </c>
      <c r="DY7" s="33"/>
      <c r="DZ7" s="15">
        <f t="shared" ref="DZ7:DZ51" si="56">DY7*30.4*H7</f>
        <v>0</v>
      </c>
      <c r="EA7" s="33"/>
      <c r="EB7" s="15">
        <f t="shared" ref="EB7:EB51" si="57">EA7*30.4*H7</f>
        <v>0</v>
      </c>
      <c r="EC7" s="33"/>
      <c r="ED7" s="95"/>
      <c r="EE7" s="83">
        <f t="shared" ref="EE7:EE51" si="58">ED7*30.4*H7</f>
        <v>0</v>
      </c>
      <c r="EF7" s="33"/>
      <c r="EG7" s="15">
        <f t="shared" ref="EG7:EG51" si="59">EF7*30.4*H7</f>
        <v>0</v>
      </c>
      <c r="EH7" s="33"/>
      <c r="EI7" s="15">
        <f t="shared" ref="EI7:EI51" si="60">EH7*30.4*H7</f>
        <v>0</v>
      </c>
      <c r="EJ7" s="33"/>
      <c r="EK7" s="15">
        <f t="shared" ref="EK7:EK51" si="61">EJ7*30.4*H7</f>
        <v>0</v>
      </c>
      <c r="EL7" s="33"/>
      <c r="EM7" s="15">
        <f t="shared" ref="EM7:EM51" si="62">EL7*30.4*H7</f>
        <v>0</v>
      </c>
      <c r="EN7" s="33"/>
      <c r="EO7" s="15">
        <f t="shared" ref="EO7:EO51" si="63">EN7*30.4*H7</f>
        <v>0</v>
      </c>
      <c r="EP7" s="33"/>
      <c r="EQ7" s="15">
        <f t="shared" ref="EQ7:EQ51" si="64">EP7*30.4*H7</f>
        <v>0</v>
      </c>
      <c r="ER7" s="33"/>
      <c r="ES7" s="15">
        <f t="shared" ref="ES7:ES51" si="65">ER7*30.4*H7</f>
        <v>0</v>
      </c>
      <c r="ET7" s="33"/>
      <c r="EU7" s="15">
        <f t="shared" ref="EU7:EU51" si="66">ET7*30.4*H7</f>
        <v>0</v>
      </c>
      <c r="EV7" s="33"/>
      <c r="EW7" s="15">
        <f t="shared" ref="EW7:EW51" si="67">EV7*30.4*H7</f>
        <v>0</v>
      </c>
      <c r="EX7" s="33"/>
      <c r="EY7" s="15">
        <f t="shared" ref="EY7:EY51" si="68">EX7*30.4*H7</f>
        <v>0</v>
      </c>
      <c r="EZ7" s="33"/>
      <c r="FA7" s="15">
        <f t="shared" ref="FA7:FA51" si="69">EZ7*30.4*H7</f>
        <v>0</v>
      </c>
      <c r="FC7" s="61"/>
      <c r="FD7" s="5"/>
      <c r="GB7" s="61"/>
      <c r="GC7" s="5"/>
      <c r="HA7" s="61"/>
      <c r="HB7" s="5"/>
      <c r="HZ7" s="61"/>
    </row>
    <row r="8" spans="1:234" ht="13.5" thickBot="1" x14ac:dyDescent="0.25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8">
        <v>0.33029999999999998</v>
      </c>
      <c r="I8" s="78">
        <v>10000</v>
      </c>
      <c r="J8" s="30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7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9">
        <f t="shared" si="14"/>
        <v>0</v>
      </c>
      <c r="AP8" s="21"/>
      <c r="AQ8" s="39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7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65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61"/>
      <c r="DF8" s="83">
        <f t="shared" si="47"/>
        <v>0</v>
      </c>
      <c r="DG8" s="33"/>
      <c r="DH8" s="15">
        <f t="shared" si="48"/>
        <v>0</v>
      </c>
      <c r="DI8" s="33"/>
      <c r="DJ8" s="15">
        <f t="shared" si="49"/>
        <v>0</v>
      </c>
      <c r="DK8" s="33"/>
      <c r="DL8" s="15">
        <f t="shared" si="50"/>
        <v>0</v>
      </c>
      <c r="DM8" s="33"/>
      <c r="DN8" s="15">
        <f t="shared" si="51"/>
        <v>0</v>
      </c>
      <c r="DO8" s="33"/>
      <c r="DP8" s="15">
        <f t="shared" si="52"/>
        <v>0</v>
      </c>
      <c r="DQ8" s="33"/>
      <c r="DR8" s="15">
        <f t="shared" si="53"/>
        <v>0</v>
      </c>
      <c r="DS8" s="33"/>
      <c r="DT8" s="15">
        <f t="shared" si="54"/>
        <v>0</v>
      </c>
      <c r="DU8" s="33"/>
      <c r="DV8" s="15">
        <f t="shared" si="55"/>
        <v>0</v>
      </c>
      <c r="DW8" s="33"/>
      <c r="DX8" s="15">
        <f>DV8*30.4*H8</f>
        <v>0</v>
      </c>
      <c r="DY8" s="33"/>
      <c r="DZ8" s="15">
        <f t="shared" si="56"/>
        <v>0</v>
      </c>
      <c r="EA8" s="33"/>
      <c r="EB8" s="15">
        <f t="shared" si="57"/>
        <v>0</v>
      </c>
      <c r="EC8" s="33"/>
      <c r="ED8" s="95"/>
      <c r="EE8" s="83">
        <f t="shared" si="58"/>
        <v>0</v>
      </c>
      <c r="EF8" s="33"/>
      <c r="EG8" s="15">
        <f t="shared" si="59"/>
        <v>0</v>
      </c>
      <c r="EH8" s="33"/>
      <c r="EI8" s="15">
        <f t="shared" si="60"/>
        <v>0</v>
      </c>
      <c r="EJ8" s="33"/>
      <c r="EK8" s="15">
        <f t="shared" si="61"/>
        <v>0</v>
      </c>
      <c r="EL8" s="33"/>
      <c r="EM8" s="15">
        <f t="shared" si="62"/>
        <v>0</v>
      </c>
      <c r="EN8" s="33"/>
      <c r="EO8" s="15">
        <f t="shared" si="63"/>
        <v>0</v>
      </c>
      <c r="EP8" s="33"/>
      <c r="EQ8" s="15">
        <f t="shared" si="64"/>
        <v>0</v>
      </c>
      <c r="ER8" s="33"/>
      <c r="ES8" s="15">
        <f t="shared" si="65"/>
        <v>0</v>
      </c>
      <c r="ET8" s="33"/>
      <c r="EU8" s="15">
        <f t="shared" si="66"/>
        <v>0</v>
      </c>
      <c r="EV8" s="33"/>
      <c r="EW8" s="15">
        <f t="shared" si="67"/>
        <v>0</v>
      </c>
      <c r="EX8" s="33"/>
      <c r="EY8" s="15">
        <f t="shared" si="68"/>
        <v>0</v>
      </c>
      <c r="EZ8" s="33"/>
      <c r="FA8" s="15">
        <f t="shared" si="69"/>
        <v>0</v>
      </c>
      <c r="FC8" s="61"/>
      <c r="FD8" s="5"/>
      <c r="GB8" s="61"/>
      <c r="GC8" s="5"/>
      <c r="HA8" s="61"/>
      <c r="HB8" s="5"/>
      <c r="HZ8" s="61"/>
    </row>
    <row r="9" spans="1:234" ht="13.5" thickBot="1" x14ac:dyDescent="0.25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8">
        <v>0.2349</v>
      </c>
      <c r="I9" s="78">
        <v>25000</v>
      </c>
      <c r="J9" s="30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56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9">
        <v>25000</v>
      </c>
      <c r="AO9" s="39">
        <f t="shared" si="14"/>
        <v>178524</v>
      </c>
      <c r="AP9" s="39">
        <v>25000</v>
      </c>
      <c r="AQ9" s="39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56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56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9"/>
      <c r="DE9" s="56">
        <v>25000</v>
      </c>
      <c r="DF9" s="83">
        <f t="shared" si="47"/>
        <v>178524</v>
      </c>
      <c r="DG9" s="35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60">
        <v>25000</v>
      </c>
      <c r="EE9" s="83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9"/>
      <c r="FD9" s="45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9"/>
      <c r="GC9" s="45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9"/>
      <c r="HB9" s="45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61"/>
    </row>
    <row r="10" spans="1:234" ht="13.5" thickBot="1" x14ac:dyDescent="0.25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8">
        <v>0.33910000000000001</v>
      </c>
      <c r="I10" s="78">
        <v>150000</v>
      </c>
      <c r="J10" s="30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56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9">
        <v>150000</v>
      </c>
      <c r="AO10" s="39">
        <f t="shared" si="14"/>
        <v>1546296</v>
      </c>
      <c r="AP10" s="39">
        <v>150000</v>
      </c>
      <c r="AQ10" s="39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56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56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9"/>
      <c r="DE10" s="56">
        <v>150000</v>
      </c>
      <c r="DF10" s="83">
        <f t="shared" si="47"/>
        <v>1546296</v>
      </c>
      <c r="DG10" s="15">
        <v>150000</v>
      </c>
      <c r="DH10" s="15">
        <f t="shared" si="48"/>
        <v>1546296</v>
      </c>
      <c r="DI10" s="35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60">
        <v>150000</v>
      </c>
      <c r="EE10" s="83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9"/>
      <c r="FD10" s="45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9"/>
      <c r="GC10" s="45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9"/>
      <c r="HB10" s="45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61"/>
    </row>
    <row r="11" spans="1:234" ht="13.5" thickBot="1" x14ac:dyDescent="0.25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8">
        <v>0.17499999999999999</v>
      </c>
      <c r="I11" s="78">
        <v>90000</v>
      </c>
      <c r="J11" s="30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56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9">
        <v>90000</v>
      </c>
      <c r="AO11" s="39">
        <f t="shared" si="14"/>
        <v>478799.99999999994</v>
      </c>
      <c r="AP11" s="39">
        <v>90000</v>
      </c>
      <c r="AQ11" s="39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56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56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9"/>
      <c r="DE11" s="56">
        <v>90000</v>
      </c>
      <c r="DF11" s="83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60">
        <v>90000</v>
      </c>
      <c r="EE11" s="83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56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9"/>
      <c r="GC11" s="45">
        <f>GB11*H11*30.4</f>
        <v>0</v>
      </c>
      <c r="GD11" s="17"/>
      <c r="GE11" s="17">
        <f>GD11*H11*30.4</f>
        <v>0</v>
      </c>
      <c r="GF11" s="17"/>
      <c r="GG11" s="17">
        <f>GF11*H11*30.4</f>
        <v>0</v>
      </c>
      <c r="GH11" s="17"/>
      <c r="GI11" s="17">
        <f>GH11*H11*30.4</f>
        <v>0</v>
      </c>
      <c r="GJ11" s="17"/>
      <c r="GK11" s="17">
        <f>GJ11*H11*30.4</f>
        <v>0</v>
      </c>
      <c r="GL11" s="17"/>
      <c r="GM11" s="17">
        <f>GL11*H11*30.4</f>
        <v>0</v>
      </c>
      <c r="GN11" s="17"/>
      <c r="GO11" s="17">
        <f>GN11*H11*30.4</f>
        <v>0</v>
      </c>
      <c r="GP11" s="17"/>
      <c r="GQ11" s="17">
        <f>GP11*H11*30.4</f>
        <v>0</v>
      </c>
      <c r="GR11" s="17"/>
      <c r="GS11" s="17">
        <f>GR11*H11*30.4</f>
        <v>0</v>
      </c>
      <c r="GT11" s="17"/>
      <c r="GU11" s="17">
        <f>GT11*H11*30.4</f>
        <v>0</v>
      </c>
      <c r="GV11" s="17"/>
      <c r="GW11" s="17">
        <f>GV11*H11*30.4</f>
        <v>0</v>
      </c>
      <c r="GX11" s="17"/>
      <c r="GY11" s="17">
        <f>GX11*H11*30.4</f>
        <v>0</v>
      </c>
      <c r="GZ11" s="17"/>
      <c r="HA11" s="59"/>
      <c r="HB11" s="45">
        <f>HA11*H11*30.4</f>
        <v>0</v>
      </c>
      <c r="HC11" s="17"/>
      <c r="HD11" s="17">
        <f>HC11*H11*30.4</f>
        <v>0</v>
      </c>
      <c r="HE11" s="17"/>
      <c r="HF11" s="17">
        <f>HE11*H11*30.4</f>
        <v>0</v>
      </c>
      <c r="HG11" s="17"/>
      <c r="HH11" s="17">
        <f>HG11*H11*30.4</f>
        <v>0</v>
      </c>
      <c r="HI11" s="17"/>
      <c r="HJ11" s="17">
        <f>HI11*H11*30.4</f>
        <v>0</v>
      </c>
      <c r="HK11" s="17"/>
      <c r="HL11" s="17">
        <f>HK11*H11*30.4</f>
        <v>0</v>
      </c>
      <c r="HM11" s="17"/>
      <c r="HN11" s="17">
        <f>HM11*H11*30.4</f>
        <v>0</v>
      </c>
      <c r="HO11" s="17"/>
      <c r="HP11" s="17">
        <f>HO11*H11*30.4</f>
        <v>0</v>
      </c>
      <c r="HQ11" s="17"/>
      <c r="HR11" s="17">
        <f>HQ11*H11*30.4</f>
        <v>0</v>
      </c>
      <c r="HS11" s="17"/>
      <c r="HT11" s="17">
        <f>HS11*H11*30.4</f>
        <v>0</v>
      </c>
      <c r="HU11" s="17"/>
      <c r="HV11" s="17">
        <f>HU11*H11*30.4</f>
        <v>0</v>
      </c>
      <c r="HW11" s="17"/>
      <c r="HX11" s="17">
        <f>HW11*H11*30.4</f>
        <v>0</v>
      </c>
      <c r="HY11" s="17"/>
      <c r="HZ11" s="61"/>
    </row>
    <row r="12" spans="1:234" ht="13.5" thickBot="1" x14ac:dyDescent="0.25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8">
        <v>0.17</v>
      </c>
      <c r="I12" s="78">
        <v>10000</v>
      </c>
      <c r="J12" s="30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56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9">
        <v>10000</v>
      </c>
      <c r="AO12" s="39">
        <f t="shared" si="14"/>
        <v>51680.000000000007</v>
      </c>
      <c r="AP12" s="39">
        <v>10000</v>
      </c>
      <c r="AQ12" s="39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56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56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9"/>
      <c r="DE12" s="56">
        <v>10000</v>
      </c>
      <c r="DF12" s="83">
        <f t="shared" si="47"/>
        <v>51680.000000000007</v>
      </c>
      <c r="DG12" s="15">
        <v>10000</v>
      </c>
      <c r="DH12" s="15">
        <f t="shared" si="48"/>
        <v>51680.000000000007</v>
      </c>
      <c r="DI12" s="35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60">
        <v>10000</v>
      </c>
      <c r="EE12" s="83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9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9"/>
      <c r="GC12" s="45">
        <f t="shared" ref="GC12:GC51" si="84">GB12*H12*30.4</f>
        <v>0</v>
      </c>
      <c r="GD12" s="17"/>
      <c r="GE12" s="17">
        <f t="shared" ref="GE12:GE51" si="85">GD12*H12*30.4</f>
        <v>0</v>
      </c>
      <c r="GF12" s="17"/>
      <c r="GG12" s="17">
        <f t="shared" ref="GG12:GG51" si="86">GF12*H12*30.4</f>
        <v>0</v>
      </c>
      <c r="GH12" s="17"/>
      <c r="GI12" s="17">
        <f t="shared" ref="GI12:GI51" si="87">GH12*H12*30.4</f>
        <v>0</v>
      </c>
      <c r="GJ12" s="17"/>
      <c r="GK12" s="17">
        <f t="shared" ref="GK12:GK51" si="88">GJ12*H12*30.4</f>
        <v>0</v>
      </c>
      <c r="GL12" s="17"/>
      <c r="GM12" s="17">
        <f t="shared" ref="GM12:GM51" si="89">GL12*H12*30.4</f>
        <v>0</v>
      </c>
      <c r="GN12" s="17"/>
      <c r="GO12" s="17">
        <f t="shared" ref="GO12:GO51" si="90">GN12*H12*30.4</f>
        <v>0</v>
      </c>
      <c r="GP12" s="17"/>
      <c r="GQ12" s="17">
        <f t="shared" ref="GQ12:GQ51" si="91">GP12*H12*30.4</f>
        <v>0</v>
      </c>
      <c r="GR12" s="17"/>
      <c r="GS12" s="17">
        <f t="shared" ref="GS12:GS51" si="92">GR12*H12*30.4</f>
        <v>0</v>
      </c>
      <c r="GT12" s="17"/>
      <c r="GU12" s="17">
        <f t="shared" ref="GU12:GU51" si="93">GT12*H12*30.4</f>
        <v>0</v>
      </c>
      <c r="GV12" s="17"/>
      <c r="GW12" s="17">
        <f t="shared" ref="GW12:GW51" si="94">GV12*H12*30.4</f>
        <v>0</v>
      </c>
      <c r="GX12" s="17"/>
      <c r="GY12" s="17">
        <f t="shared" ref="GY12:GY51" si="95">GX12*H12*30.4</f>
        <v>0</v>
      </c>
      <c r="GZ12" s="17"/>
      <c r="HA12" s="59"/>
      <c r="HB12" s="45">
        <f t="shared" ref="HB12:HB51" si="96">HA12*H12*30.4</f>
        <v>0</v>
      </c>
      <c r="HC12" s="17"/>
      <c r="HD12" s="17">
        <f t="shared" ref="HD12:HD51" si="97">HC12*H12*30.4</f>
        <v>0</v>
      </c>
      <c r="HE12" s="17"/>
      <c r="HF12" s="17">
        <f t="shared" ref="HF12:HF51" si="98">HE12*H12*30.4</f>
        <v>0</v>
      </c>
      <c r="HG12" s="17"/>
      <c r="HH12" s="17">
        <f t="shared" ref="HH12:HH51" si="99">HG12*H12*30.4</f>
        <v>0</v>
      </c>
      <c r="HI12" s="17"/>
      <c r="HJ12" s="17">
        <f t="shared" ref="HJ12:HJ51" si="100">HI12*H12*30.4</f>
        <v>0</v>
      </c>
      <c r="HK12" s="17"/>
      <c r="HL12" s="17">
        <f t="shared" ref="HL12:HL51" si="101">HK12*H12*30.4</f>
        <v>0</v>
      </c>
      <c r="HM12" s="17"/>
      <c r="HN12" s="17">
        <f t="shared" ref="HN12:HN51" si="102">HM12*H12*30.4</f>
        <v>0</v>
      </c>
      <c r="HO12" s="17"/>
      <c r="HP12" s="17">
        <f t="shared" ref="HP12:HP51" si="103">HO12*H12*30.4</f>
        <v>0</v>
      </c>
      <c r="HQ12" s="17"/>
      <c r="HR12" s="17">
        <f t="shared" ref="HR12:HR51" si="104">HQ12*H12*30.4</f>
        <v>0</v>
      </c>
      <c r="HS12" s="17"/>
      <c r="HT12" s="17">
        <f t="shared" ref="HT12:HT51" si="105">HS12*H12*30.4</f>
        <v>0</v>
      </c>
      <c r="HU12" s="17"/>
      <c r="HV12" s="17">
        <f t="shared" ref="HV12:HV51" si="106">HU12*H12*30.4</f>
        <v>0</v>
      </c>
      <c r="HW12" s="17"/>
      <c r="HX12" s="17">
        <f t="shared" ref="HX12:HX51" si="107">HW12*H12*30.4</f>
        <v>0</v>
      </c>
      <c r="HY12" s="17"/>
      <c r="HZ12" s="61"/>
    </row>
    <row r="13" spans="1:234" x14ac:dyDescent="0.2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8">
        <v>0.19</v>
      </c>
      <c r="I13" s="78">
        <v>25000</v>
      </c>
      <c r="J13" s="30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8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8"/>
      <c r="AO13" s="39">
        <f t="shared" si="14"/>
        <v>0</v>
      </c>
      <c r="AP13" s="48"/>
      <c r="AQ13" s="39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8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8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9"/>
      <c r="DC13" s="21">
        <f t="shared" si="46"/>
        <v>0</v>
      </c>
      <c r="DD13" s="48"/>
      <c r="DE13" s="58"/>
      <c r="DF13" s="83">
        <f t="shared" si="47"/>
        <v>0</v>
      </c>
      <c r="DG13" s="33"/>
      <c r="DH13" s="15">
        <f t="shared" si="48"/>
        <v>0</v>
      </c>
      <c r="DI13" s="33"/>
      <c r="DJ13" s="15">
        <f t="shared" si="49"/>
        <v>0</v>
      </c>
      <c r="DK13" s="33"/>
      <c r="DL13" s="15">
        <f t="shared" si="50"/>
        <v>0</v>
      </c>
      <c r="DM13" s="33"/>
      <c r="DN13" s="15">
        <f t="shared" si="51"/>
        <v>0</v>
      </c>
      <c r="DO13" s="33"/>
      <c r="DP13" s="15">
        <f t="shared" si="52"/>
        <v>0</v>
      </c>
      <c r="DQ13" s="33"/>
      <c r="DR13" s="15">
        <f t="shared" si="53"/>
        <v>0</v>
      </c>
      <c r="DS13" s="33"/>
      <c r="DT13" s="15">
        <f t="shared" si="54"/>
        <v>0</v>
      </c>
      <c r="DU13" s="33"/>
      <c r="DV13" s="15">
        <f t="shared" si="55"/>
        <v>0</v>
      </c>
      <c r="DW13" s="33"/>
      <c r="DX13" s="15">
        <f t="shared" si="71"/>
        <v>0</v>
      </c>
      <c r="DY13" s="33"/>
      <c r="DZ13" s="15">
        <f t="shared" si="56"/>
        <v>0</v>
      </c>
      <c r="EA13" s="33"/>
      <c r="EB13" s="15">
        <f t="shared" si="57"/>
        <v>0</v>
      </c>
      <c r="EC13" s="33"/>
      <c r="ED13" s="95"/>
      <c r="EE13" s="83">
        <f t="shared" si="58"/>
        <v>0</v>
      </c>
      <c r="EF13" s="33"/>
      <c r="EG13" s="15">
        <f t="shared" si="59"/>
        <v>0</v>
      </c>
      <c r="EH13" s="33"/>
      <c r="EI13" s="15">
        <f t="shared" si="60"/>
        <v>0</v>
      </c>
      <c r="EJ13" s="33"/>
      <c r="EK13" s="15">
        <f t="shared" si="61"/>
        <v>0</v>
      </c>
      <c r="EL13" s="33"/>
      <c r="EM13" s="15">
        <f t="shared" si="62"/>
        <v>0</v>
      </c>
      <c r="EN13" s="33"/>
      <c r="EO13" s="15">
        <f t="shared" si="63"/>
        <v>0</v>
      </c>
      <c r="EP13" s="33"/>
      <c r="EQ13" s="15">
        <f t="shared" si="64"/>
        <v>0</v>
      </c>
      <c r="ER13" s="33"/>
      <c r="ES13" s="15">
        <f t="shared" si="65"/>
        <v>0</v>
      </c>
      <c r="ET13" s="33"/>
      <c r="EU13" s="15">
        <f t="shared" si="66"/>
        <v>0</v>
      </c>
      <c r="EV13" s="33"/>
      <c r="EW13" s="15">
        <f t="shared" si="67"/>
        <v>0</v>
      </c>
      <c r="EX13" s="33"/>
      <c r="EY13" s="15">
        <f t="shared" si="68"/>
        <v>0</v>
      </c>
      <c r="EZ13" s="33"/>
      <c r="FA13" s="15">
        <f t="shared" si="69"/>
        <v>0</v>
      </c>
      <c r="FC13" s="61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61"/>
      <c r="GC13" s="45">
        <f t="shared" si="84"/>
        <v>0</v>
      </c>
      <c r="GE13" s="17">
        <f t="shared" si="85"/>
        <v>0</v>
      </c>
      <c r="GG13" s="17">
        <f t="shared" si="86"/>
        <v>0</v>
      </c>
      <c r="GI13" s="17">
        <f t="shared" si="87"/>
        <v>0</v>
      </c>
      <c r="GK13" s="17">
        <f t="shared" si="88"/>
        <v>0</v>
      </c>
      <c r="GM13" s="17">
        <f t="shared" si="89"/>
        <v>0</v>
      </c>
      <c r="GO13" s="17">
        <f t="shared" si="90"/>
        <v>0</v>
      </c>
      <c r="GQ13" s="17">
        <f t="shared" si="91"/>
        <v>0</v>
      </c>
      <c r="GS13" s="17">
        <f t="shared" si="92"/>
        <v>0</v>
      </c>
      <c r="GU13" s="17">
        <f t="shared" si="93"/>
        <v>0</v>
      </c>
      <c r="GW13" s="17">
        <f t="shared" si="94"/>
        <v>0</v>
      </c>
      <c r="GY13" s="17">
        <f t="shared" si="95"/>
        <v>0</v>
      </c>
      <c r="HA13" s="61"/>
      <c r="HB13" s="45">
        <f t="shared" si="96"/>
        <v>0</v>
      </c>
      <c r="HD13" s="17">
        <f t="shared" si="97"/>
        <v>0</v>
      </c>
      <c r="HF13" s="17">
        <f t="shared" si="98"/>
        <v>0</v>
      </c>
      <c r="HH13" s="17">
        <f t="shared" si="99"/>
        <v>0</v>
      </c>
      <c r="HJ13" s="17">
        <f t="shared" si="100"/>
        <v>0</v>
      </c>
      <c r="HL13" s="17">
        <f t="shared" si="101"/>
        <v>0</v>
      </c>
      <c r="HN13" s="17">
        <f t="shared" si="102"/>
        <v>0</v>
      </c>
      <c r="HP13" s="17">
        <f t="shared" si="103"/>
        <v>0</v>
      </c>
      <c r="HR13" s="17">
        <f t="shared" si="104"/>
        <v>0</v>
      </c>
      <c r="HT13" s="17">
        <f t="shared" si="105"/>
        <v>0</v>
      </c>
      <c r="HV13" s="17">
        <f t="shared" si="106"/>
        <v>0</v>
      </c>
      <c r="HX13" s="17">
        <f t="shared" si="107"/>
        <v>0</v>
      </c>
      <c r="HZ13" s="61"/>
    </row>
    <row r="14" spans="1:234" ht="13.5" thickBot="1" x14ac:dyDescent="0.25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8">
        <v>0.1075</v>
      </c>
      <c r="I14" s="78">
        <v>40000</v>
      </c>
      <c r="J14" s="30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9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9">
        <f t="shared" si="14"/>
        <v>0</v>
      </c>
      <c r="AP14" s="20"/>
      <c r="AQ14" s="39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9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9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9"/>
      <c r="DF14" s="83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60"/>
      <c r="EE14" s="83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9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9"/>
      <c r="GC14" s="45">
        <f t="shared" si="84"/>
        <v>0</v>
      </c>
      <c r="GD14" s="17"/>
      <c r="GE14" s="17">
        <f t="shared" si="85"/>
        <v>0</v>
      </c>
      <c r="GF14" s="17"/>
      <c r="GG14" s="17">
        <f t="shared" si="86"/>
        <v>0</v>
      </c>
      <c r="GH14" s="17"/>
      <c r="GI14" s="17">
        <f t="shared" si="87"/>
        <v>0</v>
      </c>
      <c r="GJ14" s="17"/>
      <c r="GK14" s="17">
        <f t="shared" si="88"/>
        <v>0</v>
      </c>
      <c r="GL14" s="17"/>
      <c r="GM14" s="17">
        <f t="shared" si="89"/>
        <v>0</v>
      </c>
      <c r="GN14" s="17"/>
      <c r="GO14" s="17">
        <f t="shared" si="90"/>
        <v>0</v>
      </c>
      <c r="GP14" s="17"/>
      <c r="GQ14" s="17">
        <f t="shared" si="91"/>
        <v>0</v>
      </c>
      <c r="GR14" s="17"/>
      <c r="GS14" s="17">
        <f t="shared" si="92"/>
        <v>0</v>
      </c>
      <c r="GT14" s="17"/>
      <c r="GU14" s="17">
        <f t="shared" si="93"/>
        <v>0</v>
      </c>
      <c r="GV14" s="17"/>
      <c r="GW14" s="17">
        <f t="shared" si="94"/>
        <v>0</v>
      </c>
      <c r="GX14" s="17"/>
      <c r="GY14" s="17">
        <f t="shared" si="95"/>
        <v>0</v>
      </c>
      <c r="GZ14" s="17"/>
      <c r="HA14" s="59"/>
      <c r="HB14" s="45">
        <f t="shared" si="96"/>
        <v>0</v>
      </c>
      <c r="HC14" s="17"/>
      <c r="HD14" s="17">
        <f t="shared" si="97"/>
        <v>0</v>
      </c>
      <c r="HE14" s="17"/>
      <c r="HF14" s="17">
        <f t="shared" si="98"/>
        <v>0</v>
      </c>
      <c r="HG14" s="17"/>
      <c r="HH14" s="17">
        <f t="shared" si="99"/>
        <v>0</v>
      </c>
      <c r="HI14" s="17"/>
      <c r="HJ14" s="17">
        <f t="shared" si="100"/>
        <v>0</v>
      </c>
      <c r="HK14" s="17"/>
      <c r="HL14" s="17">
        <f t="shared" si="101"/>
        <v>0</v>
      </c>
      <c r="HM14" s="17"/>
      <c r="HN14" s="17">
        <f t="shared" si="102"/>
        <v>0</v>
      </c>
      <c r="HO14" s="17"/>
      <c r="HP14" s="17">
        <f t="shared" si="103"/>
        <v>0</v>
      </c>
      <c r="HQ14" s="17"/>
      <c r="HR14" s="17">
        <f t="shared" si="104"/>
        <v>0</v>
      </c>
      <c r="HS14" s="17"/>
      <c r="HT14" s="17">
        <f t="shared" si="105"/>
        <v>0</v>
      </c>
      <c r="HU14" s="17"/>
      <c r="HV14" s="17">
        <f t="shared" si="106"/>
        <v>0</v>
      </c>
      <c r="HW14" s="17"/>
      <c r="HX14" s="17">
        <f t="shared" si="107"/>
        <v>0</v>
      </c>
      <c r="HY14" s="17"/>
      <c r="HZ14" s="61"/>
    </row>
    <row r="15" spans="1:234" ht="13.5" thickBot="1" x14ac:dyDescent="0.25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8">
        <v>0.32919999999999999</v>
      </c>
      <c r="I15" s="78">
        <v>20000</v>
      </c>
      <c r="J15" s="30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56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9">
        <v>20000</v>
      </c>
      <c r="AO15" s="39">
        <f t="shared" si="14"/>
        <v>200153.60000000001</v>
      </c>
      <c r="AP15" s="39">
        <v>20000</v>
      </c>
      <c r="AQ15" s="39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56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56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9"/>
      <c r="DE15" s="56">
        <v>20000</v>
      </c>
      <c r="DF15" s="83">
        <f t="shared" si="47"/>
        <v>200153.60000000001</v>
      </c>
      <c r="DG15" s="35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60">
        <v>20000</v>
      </c>
      <c r="EE15" s="83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9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9"/>
      <c r="GC15" s="45">
        <f t="shared" si="84"/>
        <v>0</v>
      </c>
      <c r="GD15" s="17"/>
      <c r="GE15" s="17">
        <f t="shared" si="85"/>
        <v>0</v>
      </c>
      <c r="GF15" s="17"/>
      <c r="GG15" s="17">
        <f t="shared" si="86"/>
        <v>0</v>
      </c>
      <c r="GH15" s="17"/>
      <c r="GI15" s="17">
        <f t="shared" si="87"/>
        <v>0</v>
      </c>
      <c r="GJ15" s="17"/>
      <c r="GK15" s="17">
        <f t="shared" si="88"/>
        <v>0</v>
      </c>
      <c r="GL15" s="17"/>
      <c r="GM15" s="17">
        <f t="shared" si="89"/>
        <v>0</v>
      </c>
      <c r="GN15" s="17"/>
      <c r="GO15" s="17">
        <f t="shared" si="90"/>
        <v>0</v>
      </c>
      <c r="GP15" s="17"/>
      <c r="GQ15" s="17">
        <f t="shared" si="91"/>
        <v>0</v>
      </c>
      <c r="GR15" s="17"/>
      <c r="GS15" s="17">
        <f t="shared" si="92"/>
        <v>0</v>
      </c>
      <c r="GT15" s="17"/>
      <c r="GU15" s="17">
        <f t="shared" si="93"/>
        <v>0</v>
      </c>
      <c r="GV15" s="17"/>
      <c r="GW15" s="17">
        <f t="shared" si="94"/>
        <v>0</v>
      </c>
      <c r="GX15" s="17"/>
      <c r="GY15" s="17">
        <f t="shared" si="95"/>
        <v>0</v>
      </c>
      <c r="GZ15" s="17"/>
      <c r="HA15" s="59"/>
      <c r="HB15" s="45">
        <f t="shared" si="96"/>
        <v>0</v>
      </c>
      <c r="HC15" s="17"/>
      <c r="HD15" s="17">
        <f t="shared" si="97"/>
        <v>0</v>
      </c>
      <c r="HE15" s="17"/>
      <c r="HF15" s="17">
        <f t="shared" si="98"/>
        <v>0</v>
      </c>
      <c r="HG15" s="17"/>
      <c r="HH15" s="17">
        <f t="shared" si="99"/>
        <v>0</v>
      </c>
      <c r="HI15" s="17"/>
      <c r="HJ15" s="17">
        <f t="shared" si="100"/>
        <v>0</v>
      </c>
      <c r="HK15" s="17"/>
      <c r="HL15" s="17">
        <f t="shared" si="101"/>
        <v>0</v>
      </c>
      <c r="HM15" s="17"/>
      <c r="HN15" s="17">
        <f t="shared" si="102"/>
        <v>0</v>
      </c>
      <c r="HO15" s="17"/>
      <c r="HP15" s="17">
        <f t="shared" si="103"/>
        <v>0</v>
      </c>
      <c r="HQ15" s="17"/>
      <c r="HR15" s="17">
        <f t="shared" si="104"/>
        <v>0</v>
      </c>
      <c r="HS15" s="17"/>
      <c r="HT15" s="17">
        <f t="shared" si="105"/>
        <v>0</v>
      </c>
      <c r="HU15" s="17"/>
      <c r="HV15" s="17">
        <f t="shared" si="106"/>
        <v>0</v>
      </c>
      <c r="HW15" s="17"/>
      <c r="HX15" s="17">
        <f t="shared" si="107"/>
        <v>0</v>
      </c>
      <c r="HY15" s="17"/>
      <c r="HZ15" s="61"/>
    </row>
    <row r="16" spans="1:234" ht="13.5" thickBot="1" x14ac:dyDescent="0.25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8">
        <v>0.13</v>
      </c>
      <c r="I16" s="78">
        <v>8600</v>
      </c>
      <c r="J16" s="30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56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9">
        <v>8600</v>
      </c>
      <c r="AO16" s="39">
        <f t="shared" si="14"/>
        <v>33987.200000000004</v>
      </c>
      <c r="AP16" s="39">
        <v>8600</v>
      </c>
      <c r="AQ16" s="39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9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9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9"/>
      <c r="DF16" s="83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60"/>
      <c r="EE16" s="83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9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9"/>
      <c r="GC16" s="45">
        <f t="shared" si="84"/>
        <v>0</v>
      </c>
      <c r="GD16" s="17"/>
      <c r="GE16" s="17">
        <f t="shared" si="85"/>
        <v>0</v>
      </c>
      <c r="GF16" s="17"/>
      <c r="GG16" s="17">
        <f t="shared" si="86"/>
        <v>0</v>
      </c>
      <c r="GH16" s="17"/>
      <c r="GI16" s="17">
        <f t="shared" si="87"/>
        <v>0</v>
      </c>
      <c r="GJ16" s="17"/>
      <c r="GK16" s="17">
        <f t="shared" si="88"/>
        <v>0</v>
      </c>
      <c r="GL16" s="17"/>
      <c r="GM16" s="17">
        <f t="shared" si="89"/>
        <v>0</v>
      </c>
      <c r="GN16" s="17"/>
      <c r="GO16" s="17">
        <f t="shared" si="90"/>
        <v>0</v>
      </c>
      <c r="GP16" s="17"/>
      <c r="GQ16" s="17">
        <f t="shared" si="91"/>
        <v>0</v>
      </c>
      <c r="GR16" s="17"/>
      <c r="GS16" s="17">
        <f t="shared" si="92"/>
        <v>0</v>
      </c>
      <c r="GT16" s="17"/>
      <c r="GU16" s="17">
        <f t="shared" si="93"/>
        <v>0</v>
      </c>
      <c r="GV16" s="17"/>
      <c r="GW16" s="17">
        <f t="shared" si="94"/>
        <v>0</v>
      </c>
      <c r="GX16" s="17"/>
      <c r="GY16" s="17">
        <f t="shared" si="95"/>
        <v>0</v>
      </c>
      <c r="GZ16" s="17"/>
      <c r="HA16" s="59"/>
      <c r="HB16" s="45">
        <f t="shared" si="96"/>
        <v>0</v>
      </c>
      <c r="HC16" s="17"/>
      <c r="HD16" s="17">
        <f t="shared" si="97"/>
        <v>0</v>
      </c>
      <c r="HE16" s="17"/>
      <c r="HF16" s="17">
        <f t="shared" si="98"/>
        <v>0</v>
      </c>
      <c r="HG16" s="17"/>
      <c r="HH16" s="17">
        <f t="shared" si="99"/>
        <v>0</v>
      </c>
      <c r="HI16" s="17"/>
      <c r="HJ16" s="17">
        <f t="shared" si="100"/>
        <v>0</v>
      </c>
      <c r="HK16" s="17"/>
      <c r="HL16" s="17">
        <f t="shared" si="101"/>
        <v>0</v>
      </c>
      <c r="HM16" s="17"/>
      <c r="HN16" s="17">
        <f t="shared" si="102"/>
        <v>0</v>
      </c>
      <c r="HO16" s="17"/>
      <c r="HP16" s="17">
        <f t="shared" si="103"/>
        <v>0</v>
      </c>
      <c r="HQ16" s="17"/>
      <c r="HR16" s="17">
        <f t="shared" si="104"/>
        <v>0</v>
      </c>
      <c r="HS16" s="17"/>
      <c r="HT16" s="17">
        <f t="shared" si="105"/>
        <v>0</v>
      </c>
      <c r="HU16" s="17"/>
      <c r="HV16" s="17">
        <f t="shared" si="106"/>
        <v>0</v>
      </c>
      <c r="HW16" s="17"/>
      <c r="HX16" s="17">
        <f t="shared" si="107"/>
        <v>0</v>
      </c>
      <c r="HY16" s="17"/>
      <c r="HZ16" s="61"/>
    </row>
    <row r="17" spans="1:234" ht="13.5" thickBot="1" x14ac:dyDescent="0.25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8">
        <v>0.14000000000000001</v>
      </c>
      <c r="I17" s="78">
        <v>70000</v>
      </c>
      <c r="J17" s="30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56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9">
        <v>70000</v>
      </c>
      <c r="AO17" s="39">
        <f t="shared" si="14"/>
        <v>297920</v>
      </c>
      <c r="AP17" s="39">
        <v>70000</v>
      </c>
      <c r="AQ17" s="39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9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9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9"/>
      <c r="DF17" s="83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60"/>
      <c r="EE17" s="83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9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9"/>
      <c r="GC17" s="45">
        <f t="shared" si="84"/>
        <v>0</v>
      </c>
      <c r="GD17" s="17"/>
      <c r="GE17" s="17">
        <f t="shared" si="85"/>
        <v>0</v>
      </c>
      <c r="GF17" s="17"/>
      <c r="GG17" s="17">
        <f t="shared" si="86"/>
        <v>0</v>
      </c>
      <c r="GH17" s="17"/>
      <c r="GI17" s="17">
        <f t="shared" si="87"/>
        <v>0</v>
      </c>
      <c r="GJ17" s="17"/>
      <c r="GK17" s="17">
        <f t="shared" si="88"/>
        <v>0</v>
      </c>
      <c r="GL17" s="17"/>
      <c r="GM17" s="17">
        <f t="shared" si="89"/>
        <v>0</v>
      </c>
      <c r="GN17" s="17"/>
      <c r="GO17" s="17">
        <f t="shared" si="90"/>
        <v>0</v>
      </c>
      <c r="GP17" s="17"/>
      <c r="GQ17" s="17">
        <f t="shared" si="91"/>
        <v>0</v>
      </c>
      <c r="GR17" s="17"/>
      <c r="GS17" s="17">
        <f t="shared" si="92"/>
        <v>0</v>
      </c>
      <c r="GT17" s="17"/>
      <c r="GU17" s="17">
        <f t="shared" si="93"/>
        <v>0</v>
      </c>
      <c r="GV17" s="17"/>
      <c r="GW17" s="17">
        <f t="shared" si="94"/>
        <v>0</v>
      </c>
      <c r="GX17" s="17"/>
      <c r="GY17" s="17">
        <f t="shared" si="95"/>
        <v>0</v>
      </c>
      <c r="GZ17" s="17"/>
      <c r="HA17" s="59"/>
      <c r="HB17" s="45">
        <f t="shared" si="96"/>
        <v>0</v>
      </c>
      <c r="HC17" s="17"/>
      <c r="HD17" s="17">
        <f t="shared" si="97"/>
        <v>0</v>
      </c>
      <c r="HE17" s="17"/>
      <c r="HF17" s="17">
        <f t="shared" si="98"/>
        <v>0</v>
      </c>
      <c r="HG17" s="17"/>
      <c r="HH17" s="17">
        <f t="shared" si="99"/>
        <v>0</v>
      </c>
      <c r="HI17" s="17"/>
      <c r="HJ17" s="17">
        <f t="shared" si="100"/>
        <v>0</v>
      </c>
      <c r="HK17" s="17"/>
      <c r="HL17" s="17">
        <f t="shared" si="101"/>
        <v>0</v>
      </c>
      <c r="HM17" s="17"/>
      <c r="HN17" s="17">
        <f t="shared" si="102"/>
        <v>0</v>
      </c>
      <c r="HO17" s="17"/>
      <c r="HP17" s="17">
        <f t="shared" si="103"/>
        <v>0</v>
      </c>
      <c r="HQ17" s="17"/>
      <c r="HR17" s="17">
        <f t="shared" si="104"/>
        <v>0</v>
      </c>
      <c r="HS17" s="17"/>
      <c r="HT17" s="17">
        <f t="shared" si="105"/>
        <v>0</v>
      </c>
      <c r="HU17" s="17"/>
      <c r="HV17" s="17">
        <f t="shared" si="106"/>
        <v>0</v>
      </c>
      <c r="HW17" s="17"/>
      <c r="HX17" s="17">
        <f t="shared" si="107"/>
        <v>0</v>
      </c>
      <c r="HY17" s="17"/>
      <c r="HZ17" s="61"/>
    </row>
    <row r="18" spans="1:234" ht="13.5" thickBot="1" x14ac:dyDescent="0.25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8">
        <v>0.1075</v>
      </c>
      <c r="I18" s="78">
        <v>21000</v>
      </c>
      <c r="J18" s="30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9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9">
        <f t="shared" si="14"/>
        <v>0</v>
      </c>
      <c r="AP18" s="20"/>
      <c r="AQ18" s="39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9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9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9"/>
      <c r="DF18" s="83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60"/>
      <c r="EE18" s="83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9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9"/>
      <c r="GC18" s="45">
        <f t="shared" si="84"/>
        <v>0</v>
      </c>
      <c r="GD18" s="17"/>
      <c r="GE18" s="17">
        <f t="shared" si="85"/>
        <v>0</v>
      </c>
      <c r="GF18" s="17"/>
      <c r="GG18" s="17">
        <f t="shared" si="86"/>
        <v>0</v>
      </c>
      <c r="GH18" s="17"/>
      <c r="GI18" s="17">
        <f t="shared" si="87"/>
        <v>0</v>
      </c>
      <c r="GJ18" s="17"/>
      <c r="GK18" s="17">
        <f t="shared" si="88"/>
        <v>0</v>
      </c>
      <c r="GL18" s="17"/>
      <c r="GM18" s="17">
        <f t="shared" si="89"/>
        <v>0</v>
      </c>
      <c r="GN18" s="17"/>
      <c r="GO18" s="17">
        <f t="shared" si="90"/>
        <v>0</v>
      </c>
      <c r="GP18" s="17"/>
      <c r="GQ18" s="17">
        <f t="shared" si="91"/>
        <v>0</v>
      </c>
      <c r="GR18" s="17"/>
      <c r="GS18" s="17">
        <f t="shared" si="92"/>
        <v>0</v>
      </c>
      <c r="GT18" s="17"/>
      <c r="GU18" s="17">
        <f t="shared" si="93"/>
        <v>0</v>
      </c>
      <c r="GV18" s="17"/>
      <c r="GW18" s="17">
        <f t="shared" si="94"/>
        <v>0</v>
      </c>
      <c r="GX18" s="17"/>
      <c r="GY18" s="17">
        <f t="shared" si="95"/>
        <v>0</v>
      </c>
      <c r="GZ18" s="17"/>
      <c r="HA18" s="59"/>
      <c r="HB18" s="45">
        <f t="shared" si="96"/>
        <v>0</v>
      </c>
      <c r="HC18" s="17"/>
      <c r="HD18" s="17">
        <f t="shared" si="97"/>
        <v>0</v>
      </c>
      <c r="HE18" s="17"/>
      <c r="HF18" s="17">
        <f t="shared" si="98"/>
        <v>0</v>
      </c>
      <c r="HG18" s="17"/>
      <c r="HH18" s="17">
        <f t="shared" si="99"/>
        <v>0</v>
      </c>
      <c r="HI18" s="17"/>
      <c r="HJ18" s="17">
        <f t="shared" si="100"/>
        <v>0</v>
      </c>
      <c r="HK18" s="17"/>
      <c r="HL18" s="17">
        <f t="shared" si="101"/>
        <v>0</v>
      </c>
      <c r="HM18" s="17"/>
      <c r="HN18" s="17">
        <f t="shared" si="102"/>
        <v>0</v>
      </c>
      <c r="HO18" s="17"/>
      <c r="HP18" s="17">
        <f t="shared" si="103"/>
        <v>0</v>
      </c>
      <c r="HQ18" s="17"/>
      <c r="HR18" s="17">
        <f t="shared" si="104"/>
        <v>0</v>
      </c>
      <c r="HS18" s="17"/>
      <c r="HT18" s="17">
        <f t="shared" si="105"/>
        <v>0</v>
      </c>
      <c r="HU18" s="17"/>
      <c r="HV18" s="17">
        <f t="shared" si="106"/>
        <v>0</v>
      </c>
      <c r="HW18" s="17"/>
      <c r="HX18" s="17">
        <f t="shared" si="107"/>
        <v>0</v>
      </c>
      <c r="HY18" s="17"/>
      <c r="HZ18" s="61"/>
    </row>
    <row r="19" spans="1:234" ht="13.5" thickBot="1" x14ac:dyDescent="0.25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8">
        <v>0.33900000000000002</v>
      </c>
      <c r="I19" s="78">
        <v>25000</v>
      </c>
      <c r="J19" s="30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56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9">
        <v>25000</v>
      </c>
      <c r="AO19" s="39">
        <f t="shared" si="14"/>
        <v>257640.00000000003</v>
      </c>
      <c r="AP19" s="39">
        <v>25000</v>
      </c>
      <c r="AQ19" s="39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56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56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9"/>
      <c r="DE19" s="56">
        <v>25000</v>
      </c>
      <c r="DF19" s="83">
        <f t="shared" si="47"/>
        <v>257640.00000000003</v>
      </c>
      <c r="DG19" s="15">
        <v>25000</v>
      </c>
      <c r="DH19" s="15">
        <f t="shared" si="48"/>
        <v>257640.00000000003</v>
      </c>
      <c r="DI19" s="35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60">
        <v>25000</v>
      </c>
      <c r="EE19" s="83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9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9"/>
      <c r="GC19" s="45">
        <f t="shared" si="84"/>
        <v>0</v>
      </c>
      <c r="GD19" s="17"/>
      <c r="GE19" s="17">
        <f t="shared" si="85"/>
        <v>0</v>
      </c>
      <c r="GF19" s="17"/>
      <c r="GG19" s="17">
        <f t="shared" si="86"/>
        <v>0</v>
      </c>
      <c r="GH19" s="17"/>
      <c r="GI19" s="17">
        <f t="shared" si="87"/>
        <v>0</v>
      </c>
      <c r="GJ19" s="17"/>
      <c r="GK19" s="17">
        <f t="shared" si="88"/>
        <v>0</v>
      </c>
      <c r="GL19" s="17"/>
      <c r="GM19" s="17">
        <f t="shared" si="89"/>
        <v>0</v>
      </c>
      <c r="GN19" s="17"/>
      <c r="GO19" s="17">
        <f t="shared" si="90"/>
        <v>0</v>
      </c>
      <c r="GP19" s="17"/>
      <c r="GQ19" s="17">
        <f t="shared" si="91"/>
        <v>0</v>
      </c>
      <c r="GR19" s="17"/>
      <c r="GS19" s="17">
        <f t="shared" si="92"/>
        <v>0</v>
      </c>
      <c r="GT19" s="17"/>
      <c r="GU19" s="17">
        <f t="shared" si="93"/>
        <v>0</v>
      </c>
      <c r="GV19" s="17"/>
      <c r="GW19" s="17">
        <f t="shared" si="94"/>
        <v>0</v>
      </c>
      <c r="GX19" s="17"/>
      <c r="GY19" s="17">
        <f t="shared" si="95"/>
        <v>0</v>
      </c>
      <c r="GZ19" s="17"/>
      <c r="HA19" s="59"/>
      <c r="HB19" s="45">
        <f t="shared" si="96"/>
        <v>0</v>
      </c>
      <c r="HC19" s="17"/>
      <c r="HD19" s="17">
        <f t="shared" si="97"/>
        <v>0</v>
      </c>
      <c r="HE19" s="17"/>
      <c r="HF19" s="17">
        <f t="shared" si="98"/>
        <v>0</v>
      </c>
      <c r="HG19" s="17"/>
      <c r="HH19" s="17">
        <f t="shared" si="99"/>
        <v>0</v>
      </c>
      <c r="HI19" s="17"/>
      <c r="HJ19" s="17">
        <f t="shared" si="100"/>
        <v>0</v>
      </c>
      <c r="HK19" s="17"/>
      <c r="HL19" s="17">
        <f t="shared" si="101"/>
        <v>0</v>
      </c>
      <c r="HM19" s="17"/>
      <c r="HN19" s="17">
        <f t="shared" si="102"/>
        <v>0</v>
      </c>
      <c r="HO19" s="17"/>
      <c r="HP19" s="17">
        <f t="shared" si="103"/>
        <v>0</v>
      </c>
      <c r="HQ19" s="17"/>
      <c r="HR19" s="17">
        <f t="shared" si="104"/>
        <v>0</v>
      </c>
      <c r="HS19" s="17"/>
      <c r="HT19" s="17">
        <f t="shared" si="105"/>
        <v>0</v>
      </c>
      <c r="HU19" s="17"/>
      <c r="HV19" s="17">
        <f t="shared" si="106"/>
        <v>0</v>
      </c>
      <c r="HW19" s="17"/>
      <c r="HX19" s="17">
        <f t="shared" si="107"/>
        <v>0</v>
      </c>
      <c r="HY19" s="17"/>
      <c r="HZ19" s="61"/>
    </row>
    <row r="20" spans="1:234" ht="13.5" thickBot="1" x14ac:dyDescent="0.25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8">
        <v>0.23</v>
      </c>
      <c r="I20" s="78">
        <v>8000</v>
      </c>
      <c r="J20" s="30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5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60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9">
        <f t="shared" si="14"/>
        <v>0</v>
      </c>
      <c r="AP20" s="20"/>
      <c r="AQ20" s="39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9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9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9"/>
      <c r="DF20" s="83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60"/>
      <c r="EE20" s="83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9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9"/>
      <c r="GC20" s="45">
        <f t="shared" si="84"/>
        <v>0</v>
      </c>
      <c r="GD20" s="17"/>
      <c r="GE20" s="17">
        <f t="shared" si="85"/>
        <v>0</v>
      </c>
      <c r="GF20" s="17"/>
      <c r="GG20" s="17">
        <f t="shared" si="86"/>
        <v>0</v>
      </c>
      <c r="GH20" s="17"/>
      <c r="GI20" s="17">
        <f t="shared" si="87"/>
        <v>0</v>
      </c>
      <c r="GJ20" s="17"/>
      <c r="GK20" s="17">
        <f t="shared" si="88"/>
        <v>0</v>
      </c>
      <c r="GL20" s="17"/>
      <c r="GM20" s="17">
        <f t="shared" si="89"/>
        <v>0</v>
      </c>
      <c r="GN20" s="17"/>
      <c r="GO20" s="17">
        <f t="shared" si="90"/>
        <v>0</v>
      </c>
      <c r="GP20" s="17"/>
      <c r="GQ20" s="17">
        <f t="shared" si="91"/>
        <v>0</v>
      </c>
      <c r="GR20" s="17"/>
      <c r="GS20" s="17">
        <f t="shared" si="92"/>
        <v>0</v>
      </c>
      <c r="GT20" s="17"/>
      <c r="GU20" s="17">
        <f t="shared" si="93"/>
        <v>0</v>
      </c>
      <c r="GV20" s="17"/>
      <c r="GW20" s="17">
        <f t="shared" si="94"/>
        <v>0</v>
      </c>
      <c r="GX20" s="17"/>
      <c r="GY20" s="17">
        <f t="shared" si="95"/>
        <v>0</v>
      </c>
      <c r="GZ20" s="17"/>
      <c r="HA20" s="59"/>
      <c r="HB20" s="45">
        <f t="shared" si="96"/>
        <v>0</v>
      </c>
      <c r="HC20" s="17"/>
      <c r="HD20" s="17">
        <f t="shared" si="97"/>
        <v>0</v>
      </c>
      <c r="HE20" s="17"/>
      <c r="HF20" s="17">
        <f t="shared" si="98"/>
        <v>0</v>
      </c>
      <c r="HG20" s="17"/>
      <c r="HH20" s="17">
        <f t="shared" si="99"/>
        <v>0</v>
      </c>
      <c r="HI20" s="17"/>
      <c r="HJ20" s="17">
        <f t="shared" si="100"/>
        <v>0</v>
      </c>
      <c r="HK20" s="17"/>
      <c r="HL20" s="17">
        <f t="shared" si="101"/>
        <v>0</v>
      </c>
      <c r="HM20" s="17"/>
      <c r="HN20" s="17">
        <f t="shared" si="102"/>
        <v>0</v>
      </c>
      <c r="HO20" s="17"/>
      <c r="HP20" s="17">
        <f t="shared" si="103"/>
        <v>0</v>
      </c>
      <c r="HQ20" s="17"/>
      <c r="HR20" s="17">
        <f t="shared" si="104"/>
        <v>0</v>
      </c>
      <c r="HS20" s="17"/>
      <c r="HT20" s="17">
        <f t="shared" si="105"/>
        <v>0</v>
      </c>
      <c r="HU20" s="17"/>
      <c r="HV20" s="17">
        <f t="shared" si="106"/>
        <v>0</v>
      </c>
      <c r="HW20" s="17"/>
      <c r="HX20" s="17">
        <f t="shared" si="107"/>
        <v>0</v>
      </c>
      <c r="HY20" s="17"/>
      <c r="HZ20" s="61"/>
    </row>
    <row r="21" spans="1:234" ht="13.5" thickBot="1" x14ac:dyDescent="0.25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8">
        <v>0.3377</v>
      </c>
      <c r="I21" s="78">
        <v>25000</v>
      </c>
      <c r="J21" s="30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56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9">
        <v>25000</v>
      </c>
      <c r="AO21" s="39">
        <f t="shared" si="14"/>
        <v>256652</v>
      </c>
      <c r="AP21" s="39">
        <v>25000</v>
      </c>
      <c r="AQ21" s="39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56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56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9"/>
      <c r="DE21" s="56">
        <v>25000</v>
      </c>
      <c r="DF21" s="83">
        <f t="shared" si="47"/>
        <v>256652</v>
      </c>
      <c r="DG21" s="15">
        <v>25000</v>
      </c>
      <c r="DH21" s="15">
        <f t="shared" si="48"/>
        <v>256652</v>
      </c>
      <c r="DI21" s="35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60">
        <v>25000</v>
      </c>
      <c r="EE21" s="83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9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9"/>
      <c r="GC21" s="45">
        <f t="shared" si="84"/>
        <v>0</v>
      </c>
      <c r="GD21" s="17"/>
      <c r="GE21" s="17">
        <f t="shared" si="85"/>
        <v>0</v>
      </c>
      <c r="GF21" s="17"/>
      <c r="GG21" s="17">
        <f t="shared" si="86"/>
        <v>0</v>
      </c>
      <c r="GH21" s="17"/>
      <c r="GI21" s="17">
        <f t="shared" si="87"/>
        <v>0</v>
      </c>
      <c r="GJ21" s="17"/>
      <c r="GK21" s="17">
        <f t="shared" si="88"/>
        <v>0</v>
      </c>
      <c r="GL21" s="17"/>
      <c r="GM21" s="17">
        <f t="shared" si="89"/>
        <v>0</v>
      </c>
      <c r="GN21" s="17"/>
      <c r="GO21" s="17">
        <f t="shared" si="90"/>
        <v>0</v>
      </c>
      <c r="GP21" s="17"/>
      <c r="GQ21" s="17">
        <f t="shared" si="91"/>
        <v>0</v>
      </c>
      <c r="GR21" s="17"/>
      <c r="GS21" s="17">
        <f t="shared" si="92"/>
        <v>0</v>
      </c>
      <c r="GT21" s="17"/>
      <c r="GU21" s="17">
        <f t="shared" si="93"/>
        <v>0</v>
      </c>
      <c r="GV21" s="17"/>
      <c r="GW21" s="17">
        <f t="shared" si="94"/>
        <v>0</v>
      </c>
      <c r="GX21" s="17"/>
      <c r="GY21" s="17">
        <f t="shared" si="95"/>
        <v>0</v>
      </c>
      <c r="GZ21" s="17"/>
      <c r="HA21" s="59"/>
      <c r="HB21" s="45">
        <f t="shared" si="96"/>
        <v>0</v>
      </c>
      <c r="HC21" s="17"/>
      <c r="HD21" s="17">
        <f t="shared" si="97"/>
        <v>0</v>
      </c>
      <c r="HE21" s="17"/>
      <c r="HF21" s="17">
        <f t="shared" si="98"/>
        <v>0</v>
      </c>
      <c r="HG21" s="17"/>
      <c r="HH21" s="17">
        <f t="shared" si="99"/>
        <v>0</v>
      </c>
      <c r="HI21" s="17"/>
      <c r="HJ21" s="17">
        <f t="shared" si="100"/>
        <v>0</v>
      </c>
      <c r="HK21" s="17"/>
      <c r="HL21" s="17">
        <f t="shared" si="101"/>
        <v>0</v>
      </c>
      <c r="HM21" s="17"/>
      <c r="HN21" s="17">
        <f t="shared" si="102"/>
        <v>0</v>
      </c>
      <c r="HO21" s="17"/>
      <c r="HP21" s="17">
        <f t="shared" si="103"/>
        <v>0</v>
      </c>
      <c r="HQ21" s="17"/>
      <c r="HR21" s="17">
        <f t="shared" si="104"/>
        <v>0</v>
      </c>
      <c r="HS21" s="17"/>
      <c r="HT21" s="17">
        <f t="shared" si="105"/>
        <v>0</v>
      </c>
      <c r="HU21" s="17"/>
      <c r="HV21" s="17">
        <f t="shared" si="106"/>
        <v>0</v>
      </c>
      <c r="HW21" s="17"/>
      <c r="HX21" s="17">
        <f t="shared" si="107"/>
        <v>0</v>
      </c>
      <c r="HY21" s="17"/>
      <c r="HZ21" s="61"/>
    </row>
    <row r="22" spans="1:234" ht="13.5" thickBot="1" x14ac:dyDescent="0.25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8">
        <v>0.19</v>
      </c>
      <c r="I22" s="78">
        <v>20000</v>
      </c>
      <c r="J22" s="30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56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9">
        <v>20000</v>
      </c>
      <c r="AO22" s="39">
        <f t="shared" si="14"/>
        <v>115520</v>
      </c>
      <c r="AP22" s="39">
        <v>20000</v>
      </c>
      <c r="AQ22" s="39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56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65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65"/>
      <c r="DF22" s="83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7"/>
      <c r="EE22" s="83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65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65"/>
      <c r="GC22" s="45">
        <f t="shared" si="84"/>
        <v>0</v>
      </c>
      <c r="GD22" s="20"/>
      <c r="GE22" s="17">
        <f t="shared" si="85"/>
        <v>0</v>
      </c>
      <c r="GF22" s="20"/>
      <c r="GG22" s="17">
        <f t="shared" si="86"/>
        <v>0</v>
      </c>
      <c r="GH22" s="20"/>
      <c r="GI22" s="17">
        <f t="shared" si="87"/>
        <v>0</v>
      </c>
      <c r="GJ22" s="20"/>
      <c r="GK22" s="17">
        <f t="shared" si="88"/>
        <v>0</v>
      </c>
      <c r="GL22" s="20"/>
      <c r="GM22" s="17">
        <f t="shared" si="89"/>
        <v>0</v>
      </c>
      <c r="GN22" s="20"/>
      <c r="GO22" s="17">
        <f t="shared" si="90"/>
        <v>0</v>
      </c>
      <c r="GP22" s="20"/>
      <c r="GQ22" s="17">
        <f t="shared" si="91"/>
        <v>0</v>
      </c>
      <c r="GR22" s="20"/>
      <c r="GS22" s="17">
        <f t="shared" si="92"/>
        <v>0</v>
      </c>
      <c r="GT22" s="20"/>
      <c r="GU22" s="17">
        <f t="shared" si="93"/>
        <v>0</v>
      </c>
      <c r="GV22" s="20"/>
      <c r="GW22" s="17">
        <f t="shared" si="94"/>
        <v>0</v>
      </c>
      <c r="GX22" s="20"/>
      <c r="GY22" s="17">
        <f t="shared" si="95"/>
        <v>0</v>
      </c>
      <c r="GZ22" s="20"/>
      <c r="HA22" s="65"/>
      <c r="HB22" s="45">
        <f t="shared" si="96"/>
        <v>0</v>
      </c>
      <c r="HC22" s="20"/>
      <c r="HD22" s="17">
        <f t="shared" si="97"/>
        <v>0</v>
      </c>
      <c r="HE22" s="20"/>
      <c r="HF22" s="17">
        <f t="shared" si="98"/>
        <v>0</v>
      </c>
      <c r="HG22" s="20"/>
      <c r="HH22" s="17">
        <f t="shared" si="99"/>
        <v>0</v>
      </c>
      <c r="HI22" s="20"/>
      <c r="HJ22" s="17">
        <f t="shared" si="100"/>
        <v>0</v>
      </c>
      <c r="HK22" s="20"/>
      <c r="HL22" s="17">
        <f t="shared" si="101"/>
        <v>0</v>
      </c>
      <c r="HM22" s="20"/>
      <c r="HN22" s="17">
        <f t="shared" si="102"/>
        <v>0</v>
      </c>
      <c r="HO22" s="20"/>
      <c r="HP22" s="17">
        <f t="shared" si="103"/>
        <v>0</v>
      </c>
      <c r="HQ22" s="20"/>
      <c r="HR22" s="17">
        <f t="shared" si="104"/>
        <v>0</v>
      </c>
      <c r="HS22" s="20"/>
      <c r="HT22" s="17">
        <f t="shared" si="105"/>
        <v>0</v>
      </c>
      <c r="HU22" s="20"/>
      <c r="HV22" s="17">
        <f t="shared" si="106"/>
        <v>0</v>
      </c>
      <c r="HW22" s="20"/>
      <c r="HX22" s="17">
        <f t="shared" si="107"/>
        <v>0</v>
      </c>
      <c r="HY22" s="20"/>
      <c r="HZ22" s="61"/>
    </row>
    <row r="23" spans="1:234" x14ac:dyDescent="0.2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8">
        <v>0.20499999999999999</v>
      </c>
      <c r="I23" s="78">
        <v>25000</v>
      </c>
      <c r="J23" s="30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56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9">
        <v>25000</v>
      </c>
      <c r="AO23" s="39">
        <f t="shared" si="14"/>
        <v>155800</v>
      </c>
      <c r="AP23" s="39">
        <v>25000</v>
      </c>
      <c r="AQ23" s="39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56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56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9"/>
      <c r="DC23" s="21">
        <f t="shared" si="46"/>
        <v>0</v>
      </c>
      <c r="DD23" s="13"/>
      <c r="DE23" s="61"/>
      <c r="DF23" s="83">
        <f t="shared" si="47"/>
        <v>0</v>
      </c>
      <c r="DG23" s="33"/>
      <c r="DH23" s="15">
        <f t="shared" si="48"/>
        <v>0</v>
      </c>
      <c r="DI23" s="33"/>
      <c r="DJ23" s="15">
        <f t="shared" si="49"/>
        <v>0</v>
      </c>
      <c r="DK23" s="33"/>
      <c r="DL23" s="15">
        <f t="shared" si="50"/>
        <v>0</v>
      </c>
      <c r="DM23" s="33"/>
      <c r="DN23" s="15">
        <f t="shared" si="51"/>
        <v>0</v>
      </c>
      <c r="DO23" s="33"/>
      <c r="DP23" s="15">
        <f t="shared" si="52"/>
        <v>0</v>
      </c>
      <c r="DQ23" s="33"/>
      <c r="DR23" s="15">
        <f t="shared" si="53"/>
        <v>0</v>
      </c>
      <c r="DS23" s="33"/>
      <c r="DT23" s="15">
        <f t="shared" si="54"/>
        <v>0</v>
      </c>
      <c r="DU23" s="33"/>
      <c r="DV23" s="15">
        <f t="shared" si="55"/>
        <v>0</v>
      </c>
      <c r="DW23" s="33"/>
      <c r="DX23" s="15">
        <f t="shared" si="71"/>
        <v>0</v>
      </c>
      <c r="DY23" s="33"/>
      <c r="DZ23" s="15">
        <f t="shared" si="56"/>
        <v>0</v>
      </c>
      <c r="EA23" s="33"/>
      <c r="EB23" s="15">
        <f t="shared" si="57"/>
        <v>0</v>
      </c>
      <c r="EC23" s="33"/>
      <c r="ED23" s="95"/>
      <c r="EE23" s="83">
        <f t="shared" si="58"/>
        <v>0</v>
      </c>
      <c r="EF23" s="33"/>
      <c r="EG23" s="15">
        <f t="shared" si="59"/>
        <v>0</v>
      </c>
      <c r="EH23" s="33"/>
      <c r="EI23" s="15">
        <f t="shared" si="60"/>
        <v>0</v>
      </c>
      <c r="EJ23" s="33"/>
      <c r="EK23" s="15">
        <f t="shared" si="61"/>
        <v>0</v>
      </c>
      <c r="EL23" s="33"/>
      <c r="EM23" s="15">
        <f t="shared" si="62"/>
        <v>0</v>
      </c>
      <c r="EN23" s="33"/>
      <c r="EO23" s="15">
        <f t="shared" si="63"/>
        <v>0</v>
      </c>
      <c r="EP23" s="33"/>
      <c r="EQ23" s="15">
        <f t="shared" si="64"/>
        <v>0</v>
      </c>
      <c r="ER23" s="33"/>
      <c r="ES23" s="15">
        <f t="shared" si="65"/>
        <v>0</v>
      </c>
      <c r="ET23" s="33"/>
      <c r="EU23" s="15">
        <f t="shared" si="66"/>
        <v>0</v>
      </c>
      <c r="EV23" s="33"/>
      <c r="EW23" s="15">
        <f t="shared" si="67"/>
        <v>0</v>
      </c>
      <c r="EX23" s="33"/>
      <c r="EY23" s="15">
        <f t="shared" si="68"/>
        <v>0</v>
      </c>
      <c r="EZ23" s="33"/>
      <c r="FA23" s="15">
        <f t="shared" si="69"/>
        <v>0</v>
      </c>
      <c r="FC23" s="61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61"/>
      <c r="GC23" s="45">
        <f t="shared" si="84"/>
        <v>0</v>
      </c>
      <c r="GE23" s="17">
        <f t="shared" si="85"/>
        <v>0</v>
      </c>
      <c r="GG23" s="17">
        <f t="shared" si="86"/>
        <v>0</v>
      </c>
      <c r="GI23" s="17">
        <f t="shared" si="87"/>
        <v>0</v>
      </c>
      <c r="GK23" s="17">
        <f t="shared" si="88"/>
        <v>0</v>
      </c>
      <c r="GM23" s="17">
        <f t="shared" si="89"/>
        <v>0</v>
      </c>
      <c r="GO23" s="17">
        <f t="shared" si="90"/>
        <v>0</v>
      </c>
      <c r="GQ23" s="17">
        <f t="shared" si="91"/>
        <v>0</v>
      </c>
      <c r="GS23" s="17">
        <f t="shared" si="92"/>
        <v>0</v>
      </c>
      <c r="GU23" s="17">
        <f t="shared" si="93"/>
        <v>0</v>
      </c>
      <c r="GW23" s="17">
        <f t="shared" si="94"/>
        <v>0</v>
      </c>
      <c r="GY23" s="17">
        <f t="shared" si="95"/>
        <v>0</v>
      </c>
      <c r="HA23" s="61"/>
      <c r="HB23" s="45">
        <f t="shared" si="96"/>
        <v>0</v>
      </c>
      <c r="HD23" s="17">
        <f t="shared" si="97"/>
        <v>0</v>
      </c>
      <c r="HF23" s="17">
        <f t="shared" si="98"/>
        <v>0</v>
      </c>
      <c r="HH23" s="17">
        <f t="shared" si="99"/>
        <v>0</v>
      </c>
      <c r="HJ23" s="17">
        <f t="shared" si="100"/>
        <v>0</v>
      </c>
      <c r="HL23" s="17">
        <f t="shared" si="101"/>
        <v>0</v>
      </c>
      <c r="HN23" s="17">
        <f t="shared" si="102"/>
        <v>0</v>
      </c>
      <c r="HP23" s="17">
        <f t="shared" si="103"/>
        <v>0</v>
      </c>
      <c r="HR23" s="17">
        <f t="shared" si="104"/>
        <v>0</v>
      </c>
      <c r="HT23" s="17">
        <f t="shared" si="105"/>
        <v>0</v>
      </c>
      <c r="HV23" s="17">
        <f t="shared" si="106"/>
        <v>0</v>
      </c>
      <c r="HX23" s="17">
        <f t="shared" si="107"/>
        <v>0</v>
      </c>
      <c r="HZ23" s="61"/>
    </row>
    <row r="24" spans="1:234" x14ac:dyDescent="0.2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9">
        <v>0.1925</v>
      </c>
      <c r="I24" s="78">
        <v>3500</v>
      </c>
      <c r="J24" s="30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56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9">
        <v>3500</v>
      </c>
      <c r="AO24" s="39">
        <f t="shared" si="14"/>
        <v>20482</v>
      </c>
      <c r="AP24" s="39">
        <v>3500</v>
      </c>
      <c r="AQ24" s="39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56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56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9"/>
      <c r="DE24" s="56">
        <v>3500</v>
      </c>
      <c r="DF24" s="83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60">
        <v>3500</v>
      </c>
      <c r="EE24" s="83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56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61"/>
      <c r="GC24" s="45">
        <f t="shared" si="84"/>
        <v>0</v>
      </c>
      <c r="GE24" s="17">
        <f t="shared" si="85"/>
        <v>0</v>
      </c>
      <c r="GG24" s="17">
        <f t="shared" si="86"/>
        <v>0</v>
      </c>
      <c r="GI24" s="17">
        <f t="shared" si="87"/>
        <v>0</v>
      </c>
      <c r="GK24" s="17">
        <f t="shared" si="88"/>
        <v>0</v>
      </c>
      <c r="GM24" s="17">
        <f t="shared" si="89"/>
        <v>0</v>
      </c>
      <c r="GO24" s="17">
        <f t="shared" si="90"/>
        <v>0</v>
      </c>
      <c r="GQ24" s="17">
        <f t="shared" si="91"/>
        <v>0</v>
      </c>
      <c r="GS24" s="17">
        <f t="shared" si="92"/>
        <v>0</v>
      </c>
      <c r="GU24" s="17">
        <f t="shared" si="93"/>
        <v>0</v>
      </c>
      <c r="GW24" s="17">
        <f t="shared" si="94"/>
        <v>0</v>
      </c>
      <c r="GY24" s="17">
        <f t="shared" si="95"/>
        <v>0</v>
      </c>
      <c r="HA24" s="61"/>
      <c r="HB24" s="45">
        <f t="shared" si="96"/>
        <v>0</v>
      </c>
      <c r="HD24" s="17">
        <f t="shared" si="97"/>
        <v>0</v>
      </c>
      <c r="HF24" s="17">
        <f t="shared" si="98"/>
        <v>0</v>
      </c>
      <c r="HH24" s="17">
        <f t="shared" si="99"/>
        <v>0</v>
      </c>
      <c r="HJ24" s="17">
        <f t="shared" si="100"/>
        <v>0</v>
      </c>
      <c r="HL24" s="17">
        <f t="shared" si="101"/>
        <v>0</v>
      </c>
      <c r="HN24" s="17">
        <f t="shared" si="102"/>
        <v>0</v>
      </c>
      <c r="HP24" s="17">
        <f t="shared" si="103"/>
        <v>0</v>
      </c>
      <c r="HR24" s="17">
        <f t="shared" si="104"/>
        <v>0</v>
      </c>
      <c r="HT24" s="17">
        <f t="shared" si="105"/>
        <v>0</v>
      </c>
      <c r="HV24" s="17">
        <f t="shared" si="106"/>
        <v>0</v>
      </c>
      <c r="HX24" s="17">
        <f t="shared" si="107"/>
        <v>0</v>
      </c>
      <c r="HZ24" s="61"/>
    </row>
    <row r="25" spans="1:234" ht="13.5" thickBot="1" x14ac:dyDescent="0.25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8">
        <v>0.17</v>
      </c>
      <c r="I25" s="78">
        <v>21500</v>
      </c>
      <c r="J25" s="30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56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9">
        <v>21500</v>
      </c>
      <c r="AO25" s="39">
        <f t="shared" si="14"/>
        <v>111112.00000000001</v>
      </c>
      <c r="AP25" s="39">
        <v>21500</v>
      </c>
      <c r="AQ25" s="39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56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56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9"/>
      <c r="DC25" s="21">
        <f t="shared" si="46"/>
        <v>0</v>
      </c>
      <c r="DD25" s="13"/>
      <c r="DE25" s="61"/>
      <c r="DF25" s="83">
        <f t="shared" si="47"/>
        <v>0</v>
      </c>
      <c r="DG25" s="33"/>
      <c r="DH25" s="15">
        <f t="shared" si="48"/>
        <v>0</v>
      </c>
      <c r="DI25" s="33"/>
      <c r="DJ25" s="15">
        <f t="shared" si="49"/>
        <v>0</v>
      </c>
      <c r="DK25" s="33"/>
      <c r="DL25" s="15">
        <f t="shared" si="50"/>
        <v>0</v>
      </c>
      <c r="DM25" s="33"/>
      <c r="DN25" s="15">
        <f t="shared" si="51"/>
        <v>0</v>
      </c>
      <c r="DO25" s="33"/>
      <c r="DP25" s="15">
        <f t="shared" si="52"/>
        <v>0</v>
      </c>
      <c r="DQ25" s="33"/>
      <c r="DR25" s="15">
        <f t="shared" si="53"/>
        <v>0</v>
      </c>
      <c r="DS25" s="33"/>
      <c r="DT25" s="15">
        <f t="shared" si="54"/>
        <v>0</v>
      </c>
      <c r="DU25" s="33"/>
      <c r="DV25" s="15">
        <f t="shared" si="55"/>
        <v>0</v>
      </c>
      <c r="DW25" s="33"/>
      <c r="DX25" s="15">
        <f t="shared" si="71"/>
        <v>0</v>
      </c>
      <c r="DY25" s="33"/>
      <c r="DZ25" s="15">
        <f t="shared" si="56"/>
        <v>0</v>
      </c>
      <c r="EA25" s="33"/>
      <c r="EB25" s="15">
        <f t="shared" si="57"/>
        <v>0</v>
      </c>
      <c r="EC25" s="33"/>
      <c r="ED25" s="95"/>
      <c r="EE25" s="83">
        <f t="shared" si="58"/>
        <v>0</v>
      </c>
      <c r="EF25" s="33"/>
      <c r="EG25" s="15">
        <f t="shared" si="59"/>
        <v>0</v>
      </c>
      <c r="EH25" s="33"/>
      <c r="EI25" s="15">
        <f t="shared" si="60"/>
        <v>0</v>
      </c>
      <c r="EJ25" s="33"/>
      <c r="EK25" s="15">
        <f t="shared" si="61"/>
        <v>0</v>
      </c>
      <c r="EL25" s="33"/>
      <c r="EM25" s="15">
        <f t="shared" si="62"/>
        <v>0</v>
      </c>
      <c r="EN25" s="33"/>
      <c r="EO25" s="15">
        <f t="shared" si="63"/>
        <v>0</v>
      </c>
      <c r="EP25" s="33"/>
      <c r="EQ25" s="15">
        <f t="shared" si="64"/>
        <v>0</v>
      </c>
      <c r="ER25" s="33"/>
      <c r="ES25" s="15">
        <f t="shared" si="65"/>
        <v>0</v>
      </c>
      <c r="ET25" s="33"/>
      <c r="EU25" s="15">
        <f t="shared" si="66"/>
        <v>0</v>
      </c>
      <c r="EV25" s="33"/>
      <c r="EW25" s="15">
        <f t="shared" si="67"/>
        <v>0</v>
      </c>
      <c r="EX25" s="33"/>
      <c r="EY25" s="15">
        <f t="shared" si="68"/>
        <v>0</v>
      </c>
      <c r="EZ25" s="33"/>
      <c r="FA25" s="15">
        <f t="shared" si="69"/>
        <v>0</v>
      </c>
      <c r="FC25" s="61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61"/>
      <c r="GC25" s="45">
        <f t="shared" si="84"/>
        <v>0</v>
      </c>
      <c r="GE25" s="17">
        <f t="shared" si="85"/>
        <v>0</v>
      </c>
      <c r="GG25" s="17">
        <f t="shared" si="86"/>
        <v>0</v>
      </c>
      <c r="GI25" s="17">
        <f t="shared" si="87"/>
        <v>0</v>
      </c>
      <c r="GK25" s="17">
        <f t="shared" si="88"/>
        <v>0</v>
      </c>
      <c r="GM25" s="17">
        <f t="shared" si="89"/>
        <v>0</v>
      </c>
      <c r="GO25" s="17">
        <f t="shared" si="90"/>
        <v>0</v>
      </c>
      <c r="GQ25" s="17">
        <f t="shared" si="91"/>
        <v>0</v>
      </c>
      <c r="GS25" s="17">
        <f t="shared" si="92"/>
        <v>0</v>
      </c>
      <c r="GU25" s="17">
        <f t="shared" si="93"/>
        <v>0</v>
      </c>
      <c r="GW25" s="17">
        <f t="shared" si="94"/>
        <v>0</v>
      </c>
      <c r="GY25" s="17">
        <f t="shared" si="95"/>
        <v>0</v>
      </c>
      <c r="HA25" s="61"/>
      <c r="HB25" s="45">
        <f t="shared" si="96"/>
        <v>0</v>
      </c>
      <c r="HD25" s="17">
        <f t="shared" si="97"/>
        <v>0</v>
      </c>
      <c r="HF25" s="17">
        <f t="shared" si="98"/>
        <v>0</v>
      </c>
      <c r="HH25" s="17">
        <f t="shared" si="99"/>
        <v>0</v>
      </c>
      <c r="HJ25" s="17">
        <f t="shared" si="100"/>
        <v>0</v>
      </c>
      <c r="HL25" s="17">
        <f t="shared" si="101"/>
        <v>0</v>
      </c>
      <c r="HN25" s="17">
        <f t="shared" si="102"/>
        <v>0</v>
      </c>
      <c r="HP25" s="17">
        <f t="shared" si="103"/>
        <v>0</v>
      </c>
      <c r="HR25" s="17">
        <f t="shared" si="104"/>
        <v>0</v>
      </c>
      <c r="HT25" s="17">
        <f t="shared" si="105"/>
        <v>0</v>
      </c>
      <c r="HV25" s="17">
        <f t="shared" si="106"/>
        <v>0</v>
      </c>
      <c r="HX25" s="17">
        <f t="shared" si="107"/>
        <v>0</v>
      </c>
      <c r="HZ25" s="61"/>
    </row>
    <row r="26" spans="1:234" ht="13.5" thickBot="1" x14ac:dyDescent="0.25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8">
        <v>0.20250000000000001</v>
      </c>
      <c r="I26" s="78">
        <v>40000</v>
      </c>
      <c r="J26" s="30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56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9">
        <v>40000</v>
      </c>
      <c r="AO26" s="39">
        <f t="shared" si="14"/>
        <v>246240.00000000003</v>
      </c>
      <c r="AP26" s="39">
        <v>40000</v>
      </c>
      <c r="AQ26" s="39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56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56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9"/>
      <c r="DF26" s="83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60"/>
      <c r="EE26" s="83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9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9"/>
      <c r="GC26" s="45">
        <f t="shared" si="84"/>
        <v>0</v>
      </c>
      <c r="GD26" s="17"/>
      <c r="GE26" s="17">
        <f t="shared" si="85"/>
        <v>0</v>
      </c>
      <c r="GF26" s="17"/>
      <c r="GG26" s="17">
        <f t="shared" si="86"/>
        <v>0</v>
      </c>
      <c r="GH26" s="17"/>
      <c r="GI26" s="17">
        <f t="shared" si="87"/>
        <v>0</v>
      </c>
      <c r="GJ26" s="17"/>
      <c r="GK26" s="17">
        <f t="shared" si="88"/>
        <v>0</v>
      </c>
      <c r="GL26" s="17"/>
      <c r="GM26" s="17">
        <f t="shared" si="89"/>
        <v>0</v>
      </c>
      <c r="GN26" s="17"/>
      <c r="GO26" s="17">
        <f t="shared" si="90"/>
        <v>0</v>
      </c>
      <c r="GP26" s="17"/>
      <c r="GQ26" s="17">
        <f t="shared" si="91"/>
        <v>0</v>
      </c>
      <c r="GR26" s="17"/>
      <c r="GS26" s="17">
        <f t="shared" si="92"/>
        <v>0</v>
      </c>
      <c r="GT26" s="17"/>
      <c r="GU26" s="17">
        <f t="shared" si="93"/>
        <v>0</v>
      </c>
      <c r="GV26" s="17"/>
      <c r="GW26" s="17">
        <f t="shared" si="94"/>
        <v>0</v>
      </c>
      <c r="GX26" s="17"/>
      <c r="GY26" s="17">
        <f t="shared" si="95"/>
        <v>0</v>
      </c>
      <c r="GZ26" s="17"/>
      <c r="HA26" s="59"/>
      <c r="HB26" s="45">
        <f t="shared" si="96"/>
        <v>0</v>
      </c>
      <c r="HC26" s="17"/>
      <c r="HD26" s="17">
        <f t="shared" si="97"/>
        <v>0</v>
      </c>
      <c r="HE26" s="17"/>
      <c r="HF26" s="17">
        <f t="shared" si="98"/>
        <v>0</v>
      </c>
      <c r="HG26" s="17"/>
      <c r="HH26" s="17">
        <f t="shared" si="99"/>
        <v>0</v>
      </c>
      <c r="HI26" s="17"/>
      <c r="HJ26" s="17">
        <f t="shared" si="100"/>
        <v>0</v>
      </c>
      <c r="HK26" s="17"/>
      <c r="HL26" s="17">
        <f t="shared" si="101"/>
        <v>0</v>
      </c>
      <c r="HM26" s="17"/>
      <c r="HN26" s="17">
        <f t="shared" si="102"/>
        <v>0</v>
      </c>
      <c r="HO26" s="17"/>
      <c r="HP26" s="17">
        <f t="shared" si="103"/>
        <v>0</v>
      </c>
      <c r="HQ26" s="17"/>
      <c r="HR26" s="17">
        <f t="shared" si="104"/>
        <v>0</v>
      </c>
      <c r="HS26" s="17"/>
      <c r="HT26" s="17">
        <f t="shared" si="105"/>
        <v>0</v>
      </c>
      <c r="HU26" s="17"/>
      <c r="HV26" s="17">
        <f t="shared" si="106"/>
        <v>0</v>
      </c>
      <c r="HW26" s="17"/>
      <c r="HX26" s="17">
        <f t="shared" si="107"/>
        <v>0</v>
      </c>
      <c r="HY26" s="17"/>
      <c r="HZ26" s="61"/>
    </row>
    <row r="27" spans="1:234" ht="13.5" thickBot="1" x14ac:dyDescent="0.25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8">
        <v>0.11119999999999999</v>
      </c>
      <c r="I27" s="78">
        <v>40000</v>
      </c>
      <c r="J27" s="30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56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9">
        <v>40000</v>
      </c>
      <c r="AO27" s="39">
        <f t="shared" si="14"/>
        <v>135219.19999999998</v>
      </c>
      <c r="AP27" s="39">
        <v>40000</v>
      </c>
      <c r="AQ27" s="39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56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56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9"/>
      <c r="DF27" s="83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60"/>
      <c r="EE27" s="83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9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9"/>
      <c r="GC27" s="45">
        <f t="shared" si="84"/>
        <v>0</v>
      </c>
      <c r="GD27" s="17"/>
      <c r="GE27" s="17">
        <f t="shared" si="85"/>
        <v>0</v>
      </c>
      <c r="GF27" s="17"/>
      <c r="GG27" s="17">
        <f t="shared" si="86"/>
        <v>0</v>
      </c>
      <c r="GH27" s="17"/>
      <c r="GI27" s="17">
        <f t="shared" si="87"/>
        <v>0</v>
      </c>
      <c r="GJ27" s="17"/>
      <c r="GK27" s="17">
        <f t="shared" si="88"/>
        <v>0</v>
      </c>
      <c r="GL27" s="17"/>
      <c r="GM27" s="17">
        <f t="shared" si="89"/>
        <v>0</v>
      </c>
      <c r="GN27" s="17"/>
      <c r="GO27" s="17">
        <f t="shared" si="90"/>
        <v>0</v>
      </c>
      <c r="GP27" s="17"/>
      <c r="GQ27" s="17">
        <f t="shared" si="91"/>
        <v>0</v>
      </c>
      <c r="GR27" s="17"/>
      <c r="GS27" s="17">
        <f t="shared" si="92"/>
        <v>0</v>
      </c>
      <c r="GT27" s="17"/>
      <c r="GU27" s="17">
        <f t="shared" si="93"/>
        <v>0</v>
      </c>
      <c r="GV27" s="17"/>
      <c r="GW27" s="17">
        <f t="shared" si="94"/>
        <v>0</v>
      </c>
      <c r="GX27" s="17"/>
      <c r="GY27" s="17">
        <f t="shared" si="95"/>
        <v>0</v>
      </c>
      <c r="GZ27" s="17"/>
      <c r="HA27" s="59"/>
      <c r="HB27" s="45">
        <f t="shared" si="96"/>
        <v>0</v>
      </c>
      <c r="HC27" s="17"/>
      <c r="HD27" s="17">
        <f t="shared" si="97"/>
        <v>0</v>
      </c>
      <c r="HE27" s="17"/>
      <c r="HF27" s="17">
        <f t="shared" si="98"/>
        <v>0</v>
      </c>
      <c r="HG27" s="17"/>
      <c r="HH27" s="17">
        <f t="shared" si="99"/>
        <v>0</v>
      </c>
      <c r="HI27" s="17"/>
      <c r="HJ27" s="17">
        <f t="shared" si="100"/>
        <v>0</v>
      </c>
      <c r="HK27" s="17"/>
      <c r="HL27" s="17">
        <f t="shared" si="101"/>
        <v>0</v>
      </c>
      <c r="HM27" s="17"/>
      <c r="HN27" s="17">
        <f t="shared" si="102"/>
        <v>0</v>
      </c>
      <c r="HO27" s="17"/>
      <c r="HP27" s="17">
        <f t="shared" si="103"/>
        <v>0</v>
      </c>
      <c r="HQ27" s="17"/>
      <c r="HR27" s="17">
        <f t="shared" si="104"/>
        <v>0</v>
      </c>
      <c r="HS27" s="17"/>
      <c r="HT27" s="17">
        <f t="shared" si="105"/>
        <v>0</v>
      </c>
      <c r="HU27" s="17"/>
      <c r="HV27" s="17">
        <f t="shared" si="106"/>
        <v>0</v>
      </c>
      <c r="HW27" s="17"/>
      <c r="HX27" s="17">
        <f t="shared" si="107"/>
        <v>0</v>
      </c>
      <c r="HY27" s="17"/>
      <c r="HZ27" s="61"/>
    </row>
    <row r="28" spans="1:234" ht="13.5" thickBot="1" x14ac:dyDescent="0.25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8">
        <v>0.12</v>
      </c>
      <c r="I28" s="78">
        <v>10000</v>
      </c>
      <c r="J28" s="30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56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9">
        <v>10000</v>
      </c>
      <c r="AO28" s="39">
        <f t="shared" si="14"/>
        <v>36480</v>
      </c>
      <c r="AP28" s="39">
        <v>10000</v>
      </c>
      <c r="AQ28" s="39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56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56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9"/>
      <c r="DF28" s="83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60"/>
      <c r="EE28" s="83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9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9"/>
      <c r="GC28" s="45">
        <f t="shared" si="84"/>
        <v>0</v>
      </c>
      <c r="GD28" s="17"/>
      <c r="GE28" s="17">
        <f t="shared" si="85"/>
        <v>0</v>
      </c>
      <c r="GF28" s="17"/>
      <c r="GG28" s="17">
        <f t="shared" si="86"/>
        <v>0</v>
      </c>
      <c r="GH28" s="17"/>
      <c r="GI28" s="17">
        <f t="shared" si="87"/>
        <v>0</v>
      </c>
      <c r="GJ28" s="17"/>
      <c r="GK28" s="17">
        <f t="shared" si="88"/>
        <v>0</v>
      </c>
      <c r="GL28" s="17"/>
      <c r="GM28" s="17">
        <f t="shared" si="89"/>
        <v>0</v>
      </c>
      <c r="GN28" s="17"/>
      <c r="GO28" s="17">
        <f t="shared" si="90"/>
        <v>0</v>
      </c>
      <c r="GP28" s="17"/>
      <c r="GQ28" s="17">
        <f t="shared" si="91"/>
        <v>0</v>
      </c>
      <c r="GR28" s="17"/>
      <c r="GS28" s="17">
        <f t="shared" si="92"/>
        <v>0</v>
      </c>
      <c r="GT28" s="17"/>
      <c r="GU28" s="17">
        <f t="shared" si="93"/>
        <v>0</v>
      </c>
      <c r="GV28" s="17"/>
      <c r="GW28" s="17">
        <f t="shared" si="94"/>
        <v>0</v>
      </c>
      <c r="GX28" s="17"/>
      <c r="GY28" s="17">
        <f t="shared" si="95"/>
        <v>0</v>
      </c>
      <c r="GZ28" s="17"/>
      <c r="HA28" s="59"/>
      <c r="HB28" s="45">
        <f t="shared" si="96"/>
        <v>0</v>
      </c>
      <c r="HC28" s="17"/>
      <c r="HD28" s="17">
        <f t="shared" si="97"/>
        <v>0</v>
      </c>
      <c r="HE28" s="17"/>
      <c r="HF28" s="17">
        <f t="shared" si="98"/>
        <v>0</v>
      </c>
      <c r="HG28" s="17"/>
      <c r="HH28" s="17">
        <f t="shared" si="99"/>
        <v>0</v>
      </c>
      <c r="HI28" s="17"/>
      <c r="HJ28" s="17">
        <f t="shared" si="100"/>
        <v>0</v>
      </c>
      <c r="HK28" s="17"/>
      <c r="HL28" s="17">
        <f t="shared" si="101"/>
        <v>0</v>
      </c>
      <c r="HM28" s="17"/>
      <c r="HN28" s="17">
        <f t="shared" si="102"/>
        <v>0</v>
      </c>
      <c r="HO28" s="17"/>
      <c r="HP28" s="17">
        <f t="shared" si="103"/>
        <v>0</v>
      </c>
      <c r="HQ28" s="17"/>
      <c r="HR28" s="17">
        <f t="shared" si="104"/>
        <v>0</v>
      </c>
      <c r="HS28" s="17"/>
      <c r="HT28" s="17">
        <f t="shared" si="105"/>
        <v>0</v>
      </c>
      <c r="HU28" s="17"/>
      <c r="HV28" s="17">
        <f t="shared" si="106"/>
        <v>0</v>
      </c>
      <c r="HW28" s="17"/>
      <c r="HX28" s="17">
        <f t="shared" si="107"/>
        <v>0</v>
      </c>
      <c r="HY28" s="17"/>
      <c r="HZ28" s="61"/>
    </row>
    <row r="29" spans="1:234" x14ac:dyDescent="0.2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8">
        <v>0.15</v>
      </c>
      <c r="I29" s="78">
        <v>14000</v>
      </c>
      <c r="J29" s="30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56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9"/>
      <c r="AO29" s="39">
        <f t="shared" si="14"/>
        <v>0</v>
      </c>
      <c r="AP29" s="39"/>
      <c r="AQ29" s="39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56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56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9"/>
      <c r="DE29" s="56">
        <v>14000</v>
      </c>
      <c r="DF29" s="83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3"/>
      <c r="DL29" s="15">
        <f t="shared" si="50"/>
        <v>0</v>
      </c>
      <c r="DM29" s="33"/>
      <c r="DN29" s="15">
        <f t="shared" si="51"/>
        <v>0</v>
      </c>
      <c r="DO29" s="33"/>
      <c r="DP29" s="15">
        <f t="shared" si="52"/>
        <v>0</v>
      </c>
      <c r="DQ29" s="33"/>
      <c r="DR29" s="15">
        <f t="shared" si="53"/>
        <v>0</v>
      </c>
      <c r="DS29" s="33"/>
      <c r="DT29" s="15">
        <f t="shared" si="54"/>
        <v>0</v>
      </c>
      <c r="DU29" s="33"/>
      <c r="DV29" s="15">
        <f t="shared" si="55"/>
        <v>0</v>
      </c>
      <c r="DW29" s="33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60">
        <v>14000</v>
      </c>
      <c r="EE29" s="83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3"/>
      <c r="EK29" s="15">
        <f t="shared" si="61"/>
        <v>0</v>
      </c>
      <c r="EL29" s="33"/>
      <c r="EM29" s="15">
        <f t="shared" si="62"/>
        <v>0</v>
      </c>
      <c r="EN29" s="33"/>
      <c r="EO29" s="15">
        <f t="shared" si="63"/>
        <v>0</v>
      </c>
      <c r="EP29" s="33"/>
      <c r="EQ29" s="15">
        <f t="shared" si="64"/>
        <v>0</v>
      </c>
      <c r="ER29" s="33"/>
      <c r="ES29" s="15">
        <f t="shared" si="65"/>
        <v>0</v>
      </c>
      <c r="ET29" s="33"/>
      <c r="EU29" s="15">
        <f t="shared" si="66"/>
        <v>0</v>
      </c>
      <c r="EV29" s="33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56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56">
        <v>14000</v>
      </c>
      <c r="GC29" s="45">
        <f t="shared" si="84"/>
        <v>63840</v>
      </c>
      <c r="GD29" s="3">
        <v>14000</v>
      </c>
      <c r="GE29" s="17">
        <f t="shared" si="85"/>
        <v>63840</v>
      </c>
      <c r="GF29" s="3">
        <v>14000</v>
      </c>
      <c r="GG29" s="17">
        <f t="shared" si="86"/>
        <v>63840</v>
      </c>
      <c r="GI29" s="17">
        <f t="shared" si="87"/>
        <v>0</v>
      </c>
      <c r="GK29" s="17">
        <f t="shared" si="88"/>
        <v>0</v>
      </c>
      <c r="GM29" s="17">
        <f t="shared" si="89"/>
        <v>0</v>
      </c>
      <c r="GO29" s="17">
        <f t="shared" si="90"/>
        <v>0</v>
      </c>
      <c r="GQ29" s="17">
        <f t="shared" si="91"/>
        <v>0</v>
      </c>
      <c r="GS29" s="17">
        <f t="shared" si="92"/>
        <v>0</v>
      </c>
      <c r="GU29" s="17">
        <f t="shared" si="93"/>
        <v>0</v>
      </c>
      <c r="GV29" s="3">
        <v>14000</v>
      </c>
      <c r="GW29" s="17">
        <f t="shared" si="94"/>
        <v>63840</v>
      </c>
      <c r="GX29" s="3">
        <v>14000</v>
      </c>
      <c r="GY29" s="17">
        <f t="shared" si="95"/>
        <v>63840</v>
      </c>
      <c r="GZ29" s="3"/>
      <c r="HA29" s="56">
        <v>14000</v>
      </c>
      <c r="HB29" s="45">
        <f t="shared" si="96"/>
        <v>63840</v>
      </c>
      <c r="HC29" s="3">
        <v>14000</v>
      </c>
      <c r="HD29" s="17">
        <f t="shared" si="97"/>
        <v>63840</v>
      </c>
      <c r="HE29" s="3">
        <v>14000</v>
      </c>
      <c r="HF29" s="17">
        <f t="shared" si="98"/>
        <v>63840</v>
      </c>
      <c r="HH29" s="17">
        <f t="shared" si="99"/>
        <v>0</v>
      </c>
      <c r="HJ29" s="17">
        <f t="shared" si="100"/>
        <v>0</v>
      </c>
      <c r="HL29" s="17">
        <f t="shared" si="101"/>
        <v>0</v>
      </c>
      <c r="HN29" s="17">
        <f t="shared" si="102"/>
        <v>0</v>
      </c>
      <c r="HP29" s="17">
        <f t="shared" si="103"/>
        <v>0</v>
      </c>
      <c r="HR29" s="17">
        <f t="shared" si="104"/>
        <v>0</v>
      </c>
      <c r="HT29" s="17">
        <f t="shared" si="105"/>
        <v>0</v>
      </c>
      <c r="HV29" s="17">
        <f t="shared" si="106"/>
        <v>0</v>
      </c>
      <c r="HX29" s="17">
        <f t="shared" si="107"/>
        <v>0</v>
      </c>
      <c r="HZ29" s="61"/>
    </row>
    <row r="30" spans="1:234" x14ac:dyDescent="0.2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8">
        <v>0.28499999999999998</v>
      </c>
      <c r="I30" s="79"/>
      <c r="J30" s="30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61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9">
        <f t="shared" si="14"/>
        <v>0</v>
      </c>
      <c r="AP30" s="13"/>
      <c r="AQ30" s="39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61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61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9"/>
      <c r="DC30" s="21">
        <f t="shared" si="46"/>
        <v>0</v>
      </c>
      <c r="DD30" s="13"/>
      <c r="DE30" s="61"/>
      <c r="DF30" s="83">
        <f t="shared" si="47"/>
        <v>0</v>
      </c>
      <c r="DG30" s="33"/>
      <c r="DH30" s="15">
        <f t="shared" si="48"/>
        <v>0</v>
      </c>
      <c r="DI30" s="33"/>
      <c r="DJ30" s="15">
        <f t="shared" si="49"/>
        <v>0</v>
      </c>
      <c r="DK30" s="33"/>
      <c r="DL30" s="15">
        <f t="shared" si="50"/>
        <v>0</v>
      </c>
      <c r="DM30" s="33"/>
      <c r="DN30" s="15">
        <f t="shared" si="51"/>
        <v>0</v>
      </c>
      <c r="DO30" s="33"/>
      <c r="DP30" s="15">
        <f t="shared" si="52"/>
        <v>0</v>
      </c>
      <c r="DQ30" s="33"/>
      <c r="DR30" s="15">
        <f t="shared" si="53"/>
        <v>0</v>
      </c>
      <c r="DS30" s="33"/>
      <c r="DT30" s="15">
        <f t="shared" si="54"/>
        <v>0</v>
      </c>
      <c r="DU30" s="33"/>
      <c r="DV30" s="15">
        <f t="shared" si="55"/>
        <v>0</v>
      </c>
      <c r="DW30" s="33"/>
      <c r="DX30" s="15">
        <f t="shared" si="71"/>
        <v>0</v>
      </c>
      <c r="DY30" s="33"/>
      <c r="DZ30" s="15">
        <f t="shared" si="56"/>
        <v>0</v>
      </c>
      <c r="EA30" s="33"/>
      <c r="EB30" s="15">
        <f t="shared" si="57"/>
        <v>0</v>
      </c>
      <c r="EC30" s="33"/>
      <c r="ED30" s="95"/>
      <c r="EE30" s="83">
        <f t="shared" si="58"/>
        <v>0</v>
      </c>
      <c r="EF30" s="33"/>
      <c r="EG30" s="15">
        <f t="shared" si="59"/>
        <v>0</v>
      </c>
      <c r="EH30" s="33"/>
      <c r="EI30" s="15">
        <f t="shared" si="60"/>
        <v>0</v>
      </c>
      <c r="EJ30" s="33"/>
      <c r="EK30" s="15">
        <f t="shared" si="61"/>
        <v>0</v>
      </c>
      <c r="EL30" s="33"/>
      <c r="EM30" s="15">
        <f t="shared" si="62"/>
        <v>0</v>
      </c>
      <c r="EN30" s="33"/>
      <c r="EO30" s="15">
        <f t="shared" si="63"/>
        <v>0</v>
      </c>
      <c r="EP30" s="33"/>
      <c r="EQ30" s="15">
        <f t="shared" si="64"/>
        <v>0</v>
      </c>
      <c r="ER30" s="33"/>
      <c r="ES30" s="15">
        <f t="shared" si="65"/>
        <v>0</v>
      </c>
      <c r="ET30" s="33"/>
      <c r="EU30" s="15">
        <f t="shared" si="66"/>
        <v>0</v>
      </c>
      <c r="EV30" s="33"/>
      <c r="EW30" s="15">
        <f t="shared" si="67"/>
        <v>0</v>
      </c>
      <c r="EX30" s="33"/>
      <c r="EY30" s="15">
        <f t="shared" si="68"/>
        <v>0</v>
      </c>
      <c r="EZ30" s="33"/>
      <c r="FA30" s="15">
        <f t="shared" si="69"/>
        <v>0</v>
      </c>
      <c r="FC30" s="61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61"/>
      <c r="GC30" s="45">
        <f t="shared" si="84"/>
        <v>0</v>
      </c>
      <c r="GE30" s="17">
        <f t="shared" si="85"/>
        <v>0</v>
      </c>
      <c r="GG30" s="17">
        <f t="shared" si="86"/>
        <v>0</v>
      </c>
      <c r="GI30" s="17">
        <f t="shared" si="87"/>
        <v>0</v>
      </c>
      <c r="GK30" s="17">
        <f t="shared" si="88"/>
        <v>0</v>
      </c>
      <c r="GM30" s="17">
        <f t="shared" si="89"/>
        <v>0</v>
      </c>
      <c r="GO30" s="17">
        <f t="shared" si="90"/>
        <v>0</v>
      </c>
      <c r="GQ30" s="17">
        <f t="shared" si="91"/>
        <v>0</v>
      </c>
      <c r="GS30" s="17">
        <f t="shared" si="92"/>
        <v>0</v>
      </c>
      <c r="GU30" s="17">
        <f t="shared" si="93"/>
        <v>0</v>
      </c>
      <c r="GW30" s="17">
        <f t="shared" si="94"/>
        <v>0</v>
      </c>
      <c r="GY30" s="17">
        <f t="shared" si="95"/>
        <v>0</v>
      </c>
      <c r="HA30" s="61"/>
      <c r="HB30" s="45">
        <f t="shared" si="96"/>
        <v>0</v>
      </c>
      <c r="HD30" s="17">
        <f t="shared" si="97"/>
        <v>0</v>
      </c>
      <c r="HF30" s="17">
        <f t="shared" si="98"/>
        <v>0</v>
      </c>
      <c r="HH30" s="17">
        <f t="shared" si="99"/>
        <v>0</v>
      </c>
      <c r="HJ30" s="17">
        <f t="shared" si="100"/>
        <v>0</v>
      </c>
      <c r="HL30" s="17">
        <f t="shared" si="101"/>
        <v>0</v>
      </c>
      <c r="HN30" s="17">
        <f t="shared" si="102"/>
        <v>0</v>
      </c>
      <c r="HP30" s="17">
        <f t="shared" si="103"/>
        <v>0</v>
      </c>
      <c r="HR30" s="17">
        <f t="shared" si="104"/>
        <v>0</v>
      </c>
      <c r="HT30" s="17">
        <f t="shared" si="105"/>
        <v>0</v>
      </c>
      <c r="HV30" s="17">
        <f t="shared" si="106"/>
        <v>0</v>
      </c>
      <c r="HX30" s="17">
        <f t="shared" si="107"/>
        <v>0</v>
      </c>
      <c r="HZ30" s="61"/>
    </row>
    <row r="31" spans="1:234" x14ac:dyDescent="0.2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8">
        <v>0.37980000000000003</v>
      </c>
      <c r="I31" s="78">
        <v>20000</v>
      </c>
      <c r="J31" s="30">
        <f t="shared" si="0"/>
        <v>230918.40000000002</v>
      </c>
      <c r="K31" s="45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9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9">
        <f t="shared" si="14"/>
        <v>0</v>
      </c>
      <c r="AP31" s="20"/>
      <c r="AQ31" s="39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9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9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9"/>
      <c r="DF31" s="83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95"/>
      <c r="EE31" s="83">
        <f t="shared" si="58"/>
        <v>0</v>
      </c>
      <c r="EF31" s="33"/>
      <c r="EG31" s="15">
        <f t="shared" si="59"/>
        <v>0</v>
      </c>
      <c r="EH31" s="33"/>
      <c r="EI31" s="15">
        <f t="shared" si="60"/>
        <v>0</v>
      </c>
      <c r="EJ31" s="33"/>
      <c r="EK31" s="15">
        <f t="shared" si="61"/>
        <v>0</v>
      </c>
      <c r="EL31" s="33"/>
      <c r="EM31" s="15">
        <f t="shared" si="62"/>
        <v>0</v>
      </c>
      <c r="EN31" s="33"/>
      <c r="EO31" s="15">
        <f t="shared" si="63"/>
        <v>0</v>
      </c>
      <c r="EP31" s="33"/>
      <c r="EQ31" s="15">
        <f t="shared" si="64"/>
        <v>0</v>
      </c>
      <c r="ER31" s="33"/>
      <c r="ES31" s="15">
        <f t="shared" si="65"/>
        <v>0</v>
      </c>
      <c r="ET31" s="33"/>
      <c r="EU31" s="15">
        <f t="shared" si="66"/>
        <v>0</v>
      </c>
      <c r="EV31" s="33"/>
      <c r="EW31" s="15">
        <f t="shared" si="67"/>
        <v>0</v>
      </c>
      <c r="EX31" s="33"/>
      <c r="EY31" s="15">
        <f t="shared" si="68"/>
        <v>0</v>
      </c>
      <c r="EZ31" s="33"/>
      <c r="FA31" s="15">
        <f t="shared" si="69"/>
        <v>0</v>
      </c>
      <c r="FC31" s="61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61"/>
      <c r="GC31" s="45">
        <f t="shared" si="84"/>
        <v>0</v>
      </c>
      <c r="GE31" s="17">
        <f t="shared" si="85"/>
        <v>0</v>
      </c>
      <c r="GG31" s="17">
        <f t="shared" si="86"/>
        <v>0</v>
      </c>
      <c r="GI31" s="17">
        <f t="shared" si="87"/>
        <v>0</v>
      </c>
      <c r="GK31" s="17">
        <f t="shared" si="88"/>
        <v>0</v>
      </c>
      <c r="GM31" s="17">
        <f t="shared" si="89"/>
        <v>0</v>
      </c>
      <c r="GO31" s="17">
        <f t="shared" si="90"/>
        <v>0</v>
      </c>
      <c r="GQ31" s="17">
        <f t="shared" si="91"/>
        <v>0</v>
      </c>
      <c r="GS31" s="17">
        <f t="shared" si="92"/>
        <v>0</v>
      </c>
      <c r="GU31" s="17">
        <f t="shared" si="93"/>
        <v>0</v>
      </c>
      <c r="GW31" s="17">
        <f t="shared" si="94"/>
        <v>0</v>
      </c>
      <c r="GY31" s="17">
        <f t="shared" si="95"/>
        <v>0</v>
      </c>
      <c r="HA31" s="61"/>
      <c r="HB31" s="45">
        <f t="shared" si="96"/>
        <v>0</v>
      </c>
      <c r="HD31" s="17">
        <f t="shared" si="97"/>
        <v>0</v>
      </c>
      <c r="HF31" s="17">
        <f t="shared" si="98"/>
        <v>0</v>
      </c>
      <c r="HH31" s="17">
        <f t="shared" si="99"/>
        <v>0</v>
      </c>
      <c r="HJ31" s="17">
        <f t="shared" si="100"/>
        <v>0</v>
      </c>
      <c r="HL31" s="17">
        <f t="shared" si="101"/>
        <v>0</v>
      </c>
      <c r="HN31" s="17">
        <f t="shared" si="102"/>
        <v>0</v>
      </c>
      <c r="HP31" s="17">
        <f t="shared" si="103"/>
        <v>0</v>
      </c>
      <c r="HR31" s="17">
        <f t="shared" si="104"/>
        <v>0</v>
      </c>
      <c r="HT31" s="17">
        <f t="shared" si="105"/>
        <v>0</v>
      </c>
      <c r="HV31" s="17">
        <f t="shared" si="106"/>
        <v>0</v>
      </c>
      <c r="HX31" s="17">
        <f t="shared" si="107"/>
        <v>0</v>
      </c>
      <c r="HZ31" s="61"/>
    </row>
    <row r="32" spans="1:234" x14ac:dyDescent="0.2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8">
        <v>0.3</v>
      </c>
      <c r="I32" s="78">
        <v>21500</v>
      </c>
      <c r="J32" s="30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61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9">
        <f t="shared" si="14"/>
        <v>0</v>
      </c>
      <c r="AP32" s="13"/>
      <c r="AQ32" s="39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61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61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9"/>
      <c r="DC32" s="21">
        <f t="shared" si="46"/>
        <v>0</v>
      </c>
      <c r="DD32" s="13"/>
      <c r="DE32" s="61"/>
      <c r="DF32" s="83">
        <f t="shared" si="47"/>
        <v>0</v>
      </c>
      <c r="DG32" s="33"/>
      <c r="DH32" s="15">
        <f t="shared" si="48"/>
        <v>0</v>
      </c>
      <c r="DI32" s="33"/>
      <c r="DJ32" s="15">
        <f t="shared" si="49"/>
        <v>0</v>
      </c>
      <c r="DK32" s="33"/>
      <c r="DL32" s="15">
        <f t="shared" si="50"/>
        <v>0</v>
      </c>
      <c r="DM32" s="33"/>
      <c r="DN32" s="15">
        <f t="shared" si="51"/>
        <v>0</v>
      </c>
      <c r="DO32" s="33"/>
      <c r="DP32" s="15">
        <f t="shared" si="52"/>
        <v>0</v>
      </c>
      <c r="DQ32" s="33"/>
      <c r="DR32" s="15">
        <f t="shared" si="53"/>
        <v>0</v>
      </c>
      <c r="DS32" s="33"/>
      <c r="DT32" s="15">
        <f t="shared" si="54"/>
        <v>0</v>
      </c>
      <c r="DU32" s="33"/>
      <c r="DV32" s="15">
        <f t="shared" si="55"/>
        <v>0</v>
      </c>
      <c r="DW32" s="33"/>
      <c r="DX32" s="15">
        <f t="shared" si="71"/>
        <v>0</v>
      </c>
      <c r="DY32" s="33"/>
      <c r="DZ32" s="15">
        <f t="shared" si="56"/>
        <v>0</v>
      </c>
      <c r="EA32" s="33"/>
      <c r="EB32" s="15">
        <f t="shared" si="57"/>
        <v>0</v>
      </c>
      <c r="EC32" s="33"/>
      <c r="ED32" s="95"/>
      <c r="EE32" s="83">
        <f t="shared" si="58"/>
        <v>0</v>
      </c>
      <c r="EF32" s="33"/>
      <c r="EG32" s="15">
        <f t="shared" si="59"/>
        <v>0</v>
      </c>
      <c r="EH32" s="33"/>
      <c r="EI32" s="15">
        <f t="shared" si="60"/>
        <v>0</v>
      </c>
      <c r="EJ32" s="33"/>
      <c r="EK32" s="15">
        <f t="shared" si="61"/>
        <v>0</v>
      </c>
      <c r="EL32" s="33"/>
      <c r="EM32" s="15">
        <f t="shared" si="62"/>
        <v>0</v>
      </c>
      <c r="EN32" s="33"/>
      <c r="EO32" s="15">
        <f t="shared" si="63"/>
        <v>0</v>
      </c>
      <c r="EP32" s="33"/>
      <c r="EQ32" s="15">
        <f t="shared" si="64"/>
        <v>0</v>
      </c>
      <c r="ER32" s="33"/>
      <c r="ES32" s="15">
        <f t="shared" si="65"/>
        <v>0</v>
      </c>
      <c r="ET32" s="33"/>
      <c r="EU32" s="15">
        <f t="shared" si="66"/>
        <v>0</v>
      </c>
      <c r="EV32" s="33"/>
      <c r="EW32" s="15">
        <f t="shared" si="67"/>
        <v>0</v>
      </c>
      <c r="EX32" s="33"/>
      <c r="EY32" s="15">
        <f t="shared" si="68"/>
        <v>0</v>
      </c>
      <c r="EZ32" s="33"/>
      <c r="FA32" s="15">
        <f t="shared" si="69"/>
        <v>0</v>
      </c>
      <c r="FC32" s="61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61"/>
      <c r="GC32" s="45">
        <f t="shared" si="84"/>
        <v>0</v>
      </c>
      <c r="GE32" s="17">
        <f t="shared" si="85"/>
        <v>0</v>
      </c>
      <c r="GG32" s="17">
        <f t="shared" si="86"/>
        <v>0</v>
      </c>
      <c r="GI32" s="17">
        <f t="shared" si="87"/>
        <v>0</v>
      </c>
      <c r="GK32" s="17">
        <f t="shared" si="88"/>
        <v>0</v>
      </c>
      <c r="GM32" s="17">
        <f t="shared" si="89"/>
        <v>0</v>
      </c>
      <c r="GO32" s="17">
        <f t="shared" si="90"/>
        <v>0</v>
      </c>
      <c r="GQ32" s="17">
        <f t="shared" si="91"/>
        <v>0</v>
      </c>
      <c r="GS32" s="17">
        <f t="shared" si="92"/>
        <v>0</v>
      </c>
      <c r="GU32" s="17">
        <f t="shared" si="93"/>
        <v>0</v>
      </c>
      <c r="GW32" s="17">
        <f t="shared" si="94"/>
        <v>0</v>
      </c>
      <c r="GY32" s="17">
        <f t="shared" si="95"/>
        <v>0</v>
      </c>
      <c r="HA32" s="61"/>
      <c r="HB32" s="45">
        <f t="shared" si="96"/>
        <v>0</v>
      </c>
      <c r="HD32" s="17">
        <f t="shared" si="97"/>
        <v>0</v>
      </c>
      <c r="HF32" s="17">
        <f t="shared" si="98"/>
        <v>0</v>
      </c>
      <c r="HH32" s="17">
        <f t="shared" si="99"/>
        <v>0</v>
      </c>
      <c r="HJ32" s="17">
        <f t="shared" si="100"/>
        <v>0</v>
      </c>
      <c r="HL32" s="17">
        <f t="shared" si="101"/>
        <v>0</v>
      </c>
      <c r="HN32" s="17">
        <f t="shared" si="102"/>
        <v>0</v>
      </c>
      <c r="HP32" s="17">
        <f t="shared" si="103"/>
        <v>0</v>
      </c>
      <c r="HR32" s="17">
        <f t="shared" si="104"/>
        <v>0</v>
      </c>
      <c r="HT32" s="17">
        <f t="shared" si="105"/>
        <v>0</v>
      </c>
      <c r="HV32" s="17">
        <f t="shared" si="106"/>
        <v>0</v>
      </c>
      <c r="HX32" s="17">
        <f t="shared" si="107"/>
        <v>0</v>
      </c>
      <c r="HZ32" s="61"/>
    </row>
    <row r="33" spans="1:234" x14ac:dyDescent="0.2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8">
        <v>1.01</v>
      </c>
      <c r="I33" s="79"/>
      <c r="J33" s="30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61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9">
        <f t="shared" si="14"/>
        <v>0</v>
      </c>
      <c r="AP33" s="13"/>
      <c r="AQ33" s="39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61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61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9"/>
      <c r="DC33" s="21">
        <f t="shared" si="46"/>
        <v>0</v>
      </c>
      <c r="DD33" s="13"/>
      <c r="DE33" s="61"/>
      <c r="DF33" s="83">
        <f t="shared" si="47"/>
        <v>0</v>
      </c>
      <c r="DG33" s="33"/>
      <c r="DH33" s="15">
        <f t="shared" si="48"/>
        <v>0</v>
      </c>
      <c r="DI33" s="33"/>
      <c r="DJ33" s="15">
        <f t="shared" si="49"/>
        <v>0</v>
      </c>
      <c r="DK33" s="33"/>
      <c r="DL33" s="15">
        <f t="shared" si="50"/>
        <v>0</v>
      </c>
      <c r="DM33" s="33"/>
      <c r="DN33" s="15">
        <f t="shared" si="51"/>
        <v>0</v>
      </c>
      <c r="DO33" s="33"/>
      <c r="DP33" s="15">
        <f t="shared" si="52"/>
        <v>0</v>
      </c>
      <c r="DQ33" s="33"/>
      <c r="DR33" s="15">
        <f t="shared" si="53"/>
        <v>0</v>
      </c>
      <c r="DS33" s="33"/>
      <c r="DT33" s="15">
        <f t="shared" si="54"/>
        <v>0</v>
      </c>
      <c r="DU33" s="33"/>
      <c r="DV33" s="15">
        <f t="shared" si="55"/>
        <v>0</v>
      </c>
      <c r="DW33" s="33"/>
      <c r="DX33" s="15">
        <f t="shared" si="71"/>
        <v>0</v>
      </c>
      <c r="DY33" s="33"/>
      <c r="DZ33" s="15">
        <f t="shared" si="56"/>
        <v>0</v>
      </c>
      <c r="EA33" s="33"/>
      <c r="EB33" s="15">
        <f t="shared" si="57"/>
        <v>0</v>
      </c>
      <c r="EC33" s="33"/>
      <c r="ED33" s="95"/>
      <c r="EE33" s="83">
        <f t="shared" si="58"/>
        <v>0</v>
      </c>
      <c r="EF33" s="33"/>
      <c r="EG33" s="15">
        <f t="shared" si="59"/>
        <v>0</v>
      </c>
      <c r="EH33" s="33"/>
      <c r="EI33" s="15">
        <f t="shared" si="60"/>
        <v>0</v>
      </c>
      <c r="EJ33" s="33"/>
      <c r="EK33" s="15">
        <f t="shared" si="61"/>
        <v>0</v>
      </c>
      <c r="EL33" s="33"/>
      <c r="EM33" s="15">
        <f t="shared" si="62"/>
        <v>0</v>
      </c>
      <c r="EN33" s="33"/>
      <c r="EO33" s="15">
        <f t="shared" si="63"/>
        <v>0</v>
      </c>
      <c r="EP33" s="33"/>
      <c r="EQ33" s="15">
        <f t="shared" si="64"/>
        <v>0</v>
      </c>
      <c r="ER33" s="33"/>
      <c r="ES33" s="15">
        <f t="shared" si="65"/>
        <v>0</v>
      </c>
      <c r="ET33" s="33"/>
      <c r="EU33" s="15">
        <f t="shared" si="66"/>
        <v>0</v>
      </c>
      <c r="EV33" s="33"/>
      <c r="EW33" s="15">
        <f t="shared" si="67"/>
        <v>0</v>
      </c>
      <c r="EX33" s="33"/>
      <c r="EY33" s="15">
        <f t="shared" si="68"/>
        <v>0</v>
      </c>
      <c r="EZ33" s="33"/>
      <c r="FA33" s="15">
        <f t="shared" si="69"/>
        <v>0</v>
      </c>
      <c r="FC33" s="61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61"/>
      <c r="GC33" s="45">
        <f t="shared" si="84"/>
        <v>0</v>
      </c>
      <c r="GE33" s="17">
        <f t="shared" si="85"/>
        <v>0</v>
      </c>
      <c r="GG33" s="17">
        <f t="shared" si="86"/>
        <v>0</v>
      </c>
      <c r="GI33" s="17">
        <f t="shared" si="87"/>
        <v>0</v>
      </c>
      <c r="GK33" s="17">
        <f t="shared" si="88"/>
        <v>0</v>
      </c>
      <c r="GM33" s="17">
        <f t="shared" si="89"/>
        <v>0</v>
      </c>
      <c r="GO33" s="17">
        <f t="shared" si="90"/>
        <v>0</v>
      </c>
      <c r="GQ33" s="17">
        <f t="shared" si="91"/>
        <v>0</v>
      </c>
      <c r="GS33" s="17">
        <f t="shared" si="92"/>
        <v>0</v>
      </c>
      <c r="GU33" s="17">
        <f t="shared" si="93"/>
        <v>0</v>
      </c>
      <c r="GW33" s="17">
        <f t="shared" si="94"/>
        <v>0</v>
      </c>
      <c r="GY33" s="17">
        <f t="shared" si="95"/>
        <v>0</v>
      </c>
      <c r="HA33" s="61"/>
      <c r="HB33" s="45">
        <f t="shared" si="96"/>
        <v>0</v>
      </c>
      <c r="HD33" s="17">
        <f t="shared" si="97"/>
        <v>0</v>
      </c>
      <c r="HF33" s="17">
        <f t="shared" si="98"/>
        <v>0</v>
      </c>
      <c r="HH33" s="17">
        <f t="shared" si="99"/>
        <v>0</v>
      </c>
      <c r="HJ33" s="17">
        <f t="shared" si="100"/>
        <v>0</v>
      </c>
      <c r="HL33" s="17">
        <f t="shared" si="101"/>
        <v>0</v>
      </c>
      <c r="HN33" s="17">
        <f t="shared" si="102"/>
        <v>0</v>
      </c>
      <c r="HP33" s="17">
        <f t="shared" si="103"/>
        <v>0</v>
      </c>
      <c r="HR33" s="17">
        <f t="shared" si="104"/>
        <v>0</v>
      </c>
      <c r="HT33" s="17">
        <f t="shared" si="105"/>
        <v>0</v>
      </c>
      <c r="HV33" s="17">
        <f t="shared" si="106"/>
        <v>0</v>
      </c>
      <c r="HX33" s="17">
        <f t="shared" si="107"/>
        <v>0</v>
      </c>
      <c r="HZ33" s="61"/>
    </row>
    <row r="34" spans="1:234" x14ac:dyDescent="0.2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8"/>
      <c r="I34" s="78">
        <v>27500</v>
      </c>
      <c r="J34" s="30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61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9">
        <f t="shared" si="14"/>
        <v>0</v>
      </c>
      <c r="AP34" s="13"/>
      <c r="AQ34" s="39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61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61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9"/>
      <c r="DC34" s="21">
        <f t="shared" si="46"/>
        <v>0</v>
      </c>
      <c r="DD34" s="13"/>
      <c r="DE34" s="61"/>
      <c r="DF34" s="83">
        <f t="shared" si="47"/>
        <v>0</v>
      </c>
      <c r="DG34" s="33"/>
      <c r="DH34" s="15">
        <f t="shared" si="48"/>
        <v>0</v>
      </c>
      <c r="DI34" s="33"/>
      <c r="DJ34" s="15">
        <f t="shared" si="49"/>
        <v>0</v>
      </c>
      <c r="DK34" s="33"/>
      <c r="DL34" s="15">
        <f t="shared" si="50"/>
        <v>0</v>
      </c>
      <c r="DM34" s="33"/>
      <c r="DN34" s="15">
        <f t="shared" si="51"/>
        <v>0</v>
      </c>
      <c r="DO34" s="33"/>
      <c r="DP34" s="15">
        <f t="shared" si="52"/>
        <v>0</v>
      </c>
      <c r="DQ34" s="33"/>
      <c r="DR34" s="15">
        <f t="shared" si="53"/>
        <v>0</v>
      </c>
      <c r="DS34" s="33"/>
      <c r="DT34" s="15">
        <f t="shared" si="54"/>
        <v>0</v>
      </c>
      <c r="DU34" s="33"/>
      <c r="DV34" s="15">
        <f t="shared" si="55"/>
        <v>0</v>
      </c>
      <c r="DW34" s="33"/>
      <c r="DX34" s="15">
        <f t="shared" si="71"/>
        <v>0</v>
      </c>
      <c r="DY34" s="33"/>
      <c r="DZ34" s="15">
        <f t="shared" si="56"/>
        <v>0</v>
      </c>
      <c r="EA34" s="33"/>
      <c r="EB34" s="15">
        <f t="shared" si="57"/>
        <v>0</v>
      </c>
      <c r="EC34" s="33"/>
      <c r="ED34" s="95"/>
      <c r="EE34" s="83">
        <f t="shared" si="58"/>
        <v>0</v>
      </c>
      <c r="EF34" s="33"/>
      <c r="EG34" s="15">
        <f t="shared" si="59"/>
        <v>0</v>
      </c>
      <c r="EH34" s="33"/>
      <c r="EI34" s="15">
        <f t="shared" si="60"/>
        <v>0</v>
      </c>
      <c r="EJ34" s="33"/>
      <c r="EK34" s="15">
        <f t="shared" si="61"/>
        <v>0</v>
      </c>
      <c r="EL34" s="33"/>
      <c r="EM34" s="15">
        <f t="shared" si="62"/>
        <v>0</v>
      </c>
      <c r="EN34" s="33"/>
      <c r="EO34" s="15">
        <f t="shared" si="63"/>
        <v>0</v>
      </c>
      <c r="EP34" s="33"/>
      <c r="EQ34" s="15">
        <f t="shared" si="64"/>
        <v>0</v>
      </c>
      <c r="ER34" s="33"/>
      <c r="ES34" s="15">
        <f t="shared" si="65"/>
        <v>0</v>
      </c>
      <c r="ET34" s="33"/>
      <c r="EU34" s="15">
        <f t="shared" si="66"/>
        <v>0</v>
      </c>
      <c r="EV34" s="33"/>
      <c r="EW34" s="15">
        <f t="shared" si="67"/>
        <v>0</v>
      </c>
      <c r="EX34" s="33"/>
      <c r="EY34" s="15">
        <f t="shared" si="68"/>
        <v>0</v>
      </c>
      <c r="EZ34" s="33"/>
      <c r="FA34" s="15">
        <f t="shared" si="69"/>
        <v>0</v>
      </c>
      <c r="FC34" s="61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61"/>
      <c r="GC34" s="45">
        <f t="shared" si="84"/>
        <v>0</v>
      </c>
      <c r="GE34" s="17">
        <f t="shared" si="85"/>
        <v>0</v>
      </c>
      <c r="GG34" s="17">
        <f t="shared" si="86"/>
        <v>0</v>
      </c>
      <c r="GI34" s="17">
        <f t="shared" si="87"/>
        <v>0</v>
      </c>
      <c r="GK34" s="17">
        <f t="shared" si="88"/>
        <v>0</v>
      </c>
      <c r="GM34" s="17">
        <f t="shared" si="89"/>
        <v>0</v>
      </c>
      <c r="GO34" s="17">
        <f t="shared" si="90"/>
        <v>0</v>
      </c>
      <c r="GQ34" s="17">
        <f t="shared" si="91"/>
        <v>0</v>
      </c>
      <c r="GS34" s="17">
        <f t="shared" si="92"/>
        <v>0</v>
      </c>
      <c r="GU34" s="17">
        <f t="shared" si="93"/>
        <v>0</v>
      </c>
      <c r="GW34" s="17">
        <f t="shared" si="94"/>
        <v>0</v>
      </c>
      <c r="GY34" s="17">
        <f t="shared" si="95"/>
        <v>0</v>
      </c>
      <c r="HA34" s="61"/>
      <c r="HB34" s="45">
        <f t="shared" si="96"/>
        <v>0</v>
      </c>
      <c r="HD34" s="17">
        <f t="shared" si="97"/>
        <v>0</v>
      </c>
      <c r="HF34" s="17">
        <f t="shared" si="98"/>
        <v>0</v>
      </c>
      <c r="HH34" s="17">
        <f t="shared" si="99"/>
        <v>0</v>
      </c>
      <c r="HJ34" s="17">
        <f t="shared" si="100"/>
        <v>0</v>
      </c>
      <c r="HL34" s="17">
        <f t="shared" si="101"/>
        <v>0</v>
      </c>
      <c r="HN34" s="17">
        <f t="shared" si="102"/>
        <v>0</v>
      </c>
      <c r="HP34" s="17">
        <f t="shared" si="103"/>
        <v>0</v>
      </c>
      <c r="HR34" s="17">
        <f t="shared" si="104"/>
        <v>0</v>
      </c>
      <c r="HT34" s="17">
        <f t="shared" si="105"/>
        <v>0</v>
      </c>
      <c r="HV34" s="17">
        <f t="shared" si="106"/>
        <v>0</v>
      </c>
      <c r="HX34" s="17">
        <f t="shared" si="107"/>
        <v>0</v>
      </c>
      <c r="HZ34" s="61"/>
    </row>
    <row r="35" spans="1:234" x14ac:dyDescent="0.2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8"/>
      <c r="I35" s="79"/>
      <c r="J35" s="30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61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9">
        <f t="shared" si="14"/>
        <v>0</v>
      </c>
      <c r="AP35" s="13"/>
      <c r="AQ35" s="39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61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61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9"/>
      <c r="DC35" s="21">
        <f t="shared" si="46"/>
        <v>0</v>
      </c>
      <c r="DD35" s="13"/>
      <c r="DE35" s="61"/>
      <c r="DF35" s="83">
        <f t="shared" si="47"/>
        <v>0</v>
      </c>
      <c r="DG35" s="33"/>
      <c r="DH35" s="15">
        <f t="shared" si="48"/>
        <v>0</v>
      </c>
      <c r="DI35" s="33"/>
      <c r="DJ35" s="15">
        <f t="shared" si="49"/>
        <v>0</v>
      </c>
      <c r="DK35" s="33"/>
      <c r="DL35" s="15">
        <f t="shared" si="50"/>
        <v>0</v>
      </c>
      <c r="DM35" s="33"/>
      <c r="DN35" s="15">
        <f t="shared" si="51"/>
        <v>0</v>
      </c>
      <c r="DO35" s="33"/>
      <c r="DP35" s="15">
        <f t="shared" si="52"/>
        <v>0</v>
      </c>
      <c r="DQ35" s="33"/>
      <c r="DR35" s="15">
        <f t="shared" si="53"/>
        <v>0</v>
      </c>
      <c r="DS35" s="33"/>
      <c r="DT35" s="15">
        <f t="shared" si="54"/>
        <v>0</v>
      </c>
      <c r="DU35" s="33"/>
      <c r="DV35" s="15">
        <f t="shared" si="55"/>
        <v>0</v>
      </c>
      <c r="DW35" s="33"/>
      <c r="DX35" s="15">
        <f t="shared" si="71"/>
        <v>0</v>
      </c>
      <c r="DY35" s="33"/>
      <c r="DZ35" s="15">
        <f t="shared" si="56"/>
        <v>0</v>
      </c>
      <c r="EA35" s="33"/>
      <c r="EB35" s="15">
        <f t="shared" si="57"/>
        <v>0</v>
      </c>
      <c r="EC35" s="33"/>
      <c r="ED35" s="95"/>
      <c r="EE35" s="83">
        <f t="shared" si="58"/>
        <v>0</v>
      </c>
      <c r="EF35" s="33"/>
      <c r="EG35" s="15">
        <f t="shared" si="59"/>
        <v>0</v>
      </c>
      <c r="EH35" s="33"/>
      <c r="EI35" s="15">
        <f t="shared" si="60"/>
        <v>0</v>
      </c>
      <c r="EJ35" s="33"/>
      <c r="EK35" s="15">
        <f t="shared" si="61"/>
        <v>0</v>
      </c>
      <c r="EL35" s="33"/>
      <c r="EM35" s="15">
        <f t="shared" si="62"/>
        <v>0</v>
      </c>
      <c r="EN35" s="33"/>
      <c r="EO35" s="15">
        <f t="shared" si="63"/>
        <v>0</v>
      </c>
      <c r="EP35" s="33"/>
      <c r="EQ35" s="15">
        <f t="shared" si="64"/>
        <v>0</v>
      </c>
      <c r="ER35" s="33"/>
      <c r="ES35" s="15">
        <f t="shared" si="65"/>
        <v>0</v>
      </c>
      <c r="ET35" s="33"/>
      <c r="EU35" s="15">
        <f t="shared" si="66"/>
        <v>0</v>
      </c>
      <c r="EV35" s="33"/>
      <c r="EW35" s="15">
        <f t="shared" si="67"/>
        <v>0</v>
      </c>
      <c r="EX35" s="33"/>
      <c r="EY35" s="15">
        <f t="shared" si="68"/>
        <v>0</v>
      </c>
      <c r="EZ35" s="33"/>
      <c r="FA35" s="15">
        <f t="shared" si="69"/>
        <v>0</v>
      </c>
      <c r="FC35" s="61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61"/>
      <c r="GC35" s="45">
        <f t="shared" si="84"/>
        <v>0</v>
      </c>
      <c r="GE35" s="17">
        <f t="shared" si="85"/>
        <v>0</v>
      </c>
      <c r="GG35" s="17">
        <f t="shared" si="86"/>
        <v>0</v>
      </c>
      <c r="GI35" s="17">
        <f t="shared" si="87"/>
        <v>0</v>
      </c>
      <c r="GK35" s="17">
        <f t="shared" si="88"/>
        <v>0</v>
      </c>
      <c r="GM35" s="17">
        <f t="shared" si="89"/>
        <v>0</v>
      </c>
      <c r="GO35" s="17">
        <f t="shared" si="90"/>
        <v>0</v>
      </c>
      <c r="GQ35" s="17">
        <f t="shared" si="91"/>
        <v>0</v>
      </c>
      <c r="GS35" s="17">
        <f t="shared" si="92"/>
        <v>0</v>
      </c>
      <c r="GU35" s="17">
        <f t="shared" si="93"/>
        <v>0</v>
      </c>
      <c r="GW35" s="17">
        <f t="shared" si="94"/>
        <v>0</v>
      </c>
      <c r="GY35" s="17">
        <f t="shared" si="95"/>
        <v>0</v>
      </c>
      <c r="HA35" s="61"/>
      <c r="HB35" s="45">
        <f t="shared" si="96"/>
        <v>0</v>
      </c>
      <c r="HD35" s="17">
        <f t="shared" si="97"/>
        <v>0</v>
      </c>
      <c r="HF35" s="17">
        <f t="shared" si="98"/>
        <v>0</v>
      </c>
      <c r="HH35" s="17">
        <f t="shared" si="99"/>
        <v>0</v>
      </c>
      <c r="HJ35" s="17">
        <f t="shared" si="100"/>
        <v>0</v>
      </c>
      <c r="HL35" s="17">
        <f t="shared" si="101"/>
        <v>0</v>
      </c>
      <c r="HN35" s="17">
        <f t="shared" si="102"/>
        <v>0</v>
      </c>
      <c r="HP35" s="17">
        <f t="shared" si="103"/>
        <v>0</v>
      </c>
      <c r="HR35" s="17">
        <f t="shared" si="104"/>
        <v>0</v>
      </c>
      <c r="HT35" s="17">
        <f t="shared" si="105"/>
        <v>0</v>
      </c>
      <c r="HV35" s="17">
        <f t="shared" si="106"/>
        <v>0</v>
      </c>
      <c r="HX35" s="17">
        <f t="shared" si="107"/>
        <v>0</v>
      </c>
      <c r="HZ35" s="61"/>
    </row>
    <row r="36" spans="1:234" x14ac:dyDescent="0.2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8"/>
      <c r="I36" s="79"/>
      <c r="J36" s="30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56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9">
        <v>14000</v>
      </c>
      <c r="AO36" s="8">
        <f>AN36*30.4*0.1798</f>
        <v>76522.87999999999</v>
      </c>
      <c r="AP36" s="39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56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56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9"/>
      <c r="DE36" s="61"/>
      <c r="DF36" s="83">
        <f t="shared" si="47"/>
        <v>0</v>
      </c>
      <c r="DG36" s="33"/>
      <c r="DH36" s="15">
        <f t="shared" si="48"/>
        <v>0</v>
      </c>
      <c r="DI36" s="33"/>
      <c r="DJ36" s="15">
        <f t="shared" si="49"/>
        <v>0</v>
      </c>
      <c r="DK36" s="33"/>
      <c r="DL36" s="15">
        <f t="shared" si="50"/>
        <v>0</v>
      </c>
      <c r="DM36" s="33"/>
      <c r="DN36" s="15">
        <f t="shared" si="51"/>
        <v>0</v>
      </c>
      <c r="DO36" s="33"/>
      <c r="DP36" s="15">
        <f t="shared" si="52"/>
        <v>0</v>
      </c>
      <c r="DQ36" s="33"/>
      <c r="DR36" s="15">
        <f t="shared" si="53"/>
        <v>0</v>
      </c>
      <c r="DS36" s="33"/>
      <c r="DT36" s="15">
        <f t="shared" si="54"/>
        <v>0</v>
      </c>
      <c r="DU36" s="33"/>
      <c r="DV36" s="15">
        <f t="shared" si="55"/>
        <v>0</v>
      </c>
      <c r="DW36" s="33"/>
      <c r="DX36" s="15">
        <f t="shared" si="71"/>
        <v>0</v>
      </c>
      <c r="DY36" s="33"/>
      <c r="DZ36" s="15">
        <f t="shared" si="56"/>
        <v>0</v>
      </c>
      <c r="EA36" s="33"/>
      <c r="EB36" s="15">
        <f t="shared" si="57"/>
        <v>0</v>
      </c>
      <c r="EC36" s="33"/>
      <c r="ED36" s="95"/>
      <c r="EE36" s="83">
        <f t="shared" si="58"/>
        <v>0</v>
      </c>
      <c r="EF36" s="33"/>
      <c r="EG36" s="15">
        <f t="shared" si="59"/>
        <v>0</v>
      </c>
      <c r="EH36" s="33"/>
      <c r="EI36" s="15">
        <f t="shared" si="60"/>
        <v>0</v>
      </c>
      <c r="EJ36" s="33"/>
      <c r="EK36" s="15">
        <f t="shared" si="61"/>
        <v>0</v>
      </c>
      <c r="EL36" s="33"/>
      <c r="EM36" s="15">
        <f t="shared" si="62"/>
        <v>0</v>
      </c>
      <c r="EN36" s="33"/>
      <c r="EO36" s="15">
        <f t="shared" si="63"/>
        <v>0</v>
      </c>
      <c r="EP36" s="33"/>
      <c r="EQ36" s="15">
        <f t="shared" si="64"/>
        <v>0</v>
      </c>
      <c r="ER36" s="33"/>
      <c r="ES36" s="15">
        <f t="shared" si="65"/>
        <v>0</v>
      </c>
      <c r="ET36" s="33"/>
      <c r="EU36" s="15">
        <f t="shared" si="66"/>
        <v>0</v>
      </c>
      <c r="EV36" s="33"/>
      <c r="EW36" s="15">
        <f t="shared" si="67"/>
        <v>0</v>
      </c>
      <c r="EX36" s="33"/>
      <c r="EY36" s="15">
        <f t="shared" si="68"/>
        <v>0</v>
      </c>
      <c r="EZ36" s="33"/>
      <c r="FA36" s="15">
        <f t="shared" si="69"/>
        <v>0</v>
      </c>
      <c r="FC36" s="61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61"/>
      <c r="GC36" s="45">
        <f t="shared" si="84"/>
        <v>0</v>
      </c>
      <c r="GE36" s="17">
        <f t="shared" si="85"/>
        <v>0</v>
      </c>
      <c r="GG36" s="17">
        <f t="shared" si="86"/>
        <v>0</v>
      </c>
      <c r="GI36" s="17">
        <f t="shared" si="87"/>
        <v>0</v>
      </c>
      <c r="GK36" s="17">
        <f t="shared" si="88"/>
        <v>0</v>
      </c>
      <c r="GM36" s="17">
        <f t="shared" si="89"/>
        <v>0</v>
      </c>
      <c r="GO36" s="17">
        <f t="shared" si="90"/>
        <v>0</v>
      </c>
      <c r="GQ36" s="17">
        <f t="shared" si="91"/>
        <v>0</v>
      </c>
      <c r="GS36" s="17">
        <f t="shared" si="92"/>
        <v>0</v>
      </c>
      <c r="GU36" s="17">
        <f t="shared" si="93"/>
        <v>0</v>
      </c>
      <c r="GW36" s="17">
        <f t="shared" si="94"/>
        <v>0</v>
      </c>
      <c r="GY36" s="17">
        <f t="shared" si="95"/>
        <v>0</v>
      </c>
      <c r="HA36" s="61"/>
      <c r="HB36" s="45">
        <f t="shared" si="96"/>
        <v>0</v>
      </c>
      <c r="HD36" s="17">
        <f t="shared" si="97"/>
        <v>0</v>
      </c>
      <c r="HF36" s="17">
        <f t="shared" si="98"/>
        <v>0</v>
      </c>
      <c r="HH36" s="17">
        <f t="shared" si="99"/>
        <v>0</v>
      </c>
      <c r="HJ36" s="17">
        <f t="shared" si="100"/>
        <v>0</v>
      </c>
      <c r="HL36" s="17">
        <f t="shared" si="101"/>
        <v>0</v>
      </c>
      <c r="HN36" s="17">
        <f t="shared" si="102"/>
        <v>0</v>
      </c>
      <c r="HP36" s="17">
        <f t="shared" si="103"/>
        <v>0</v>
      </c>
      <c r="HR36" s="17">
        <f t="shared" si="104"/>
        <v>0</v>
      </c>
      <c r="HT36" s="17">
        <f t="shared" si="105"/>
        <v>0</v>
      </c>
      <c r="HV36" s="17">
        <f t="shared" si="106"/>
        <v>0</v>
      </c>
      <c r="HX36" s="17">
        <f t="shared" si="107"/>
        <v>0</v>
      </c>
      <c r="HZ36" s="61"/>
    </row>
    <row r="37" spans="1:234" x14ac:dyDescent="0.2">
      <c r="A37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8"/>
      <c r="I37" s="79"/>
      <c r="J37" s="30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56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9">
        <v>35000</v>
      </c>
      <c r="AO37" s="8">
        <f>AN37*30.4*0.2198</f>
        <v>233867.19999999998</v>
      </c>
      <c r="AP37" s="39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61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61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9"/>
      <c r="DC37" s="21">
        <f t="shared" si="46"/>
        <v>0</v>
      </c>
      <c r="DD37" s="13"/>
      <c r="DE37" s="61"/>
      <c r="DF37" s="83">
        <f t="shared" si="47"/>
        <v>0</v>
      </c>
      <c r="DG37" s="33"/>
      <c r="DH37" s="15">
        <f t="shared" si="48"/>
        <v>0</v>
      </c>
      <c r="DI37" s="33"/>
      <c r="DJ37" s="15">
        <f t="shared" si="49"/>
        <v>0</v>
      </c>
      <c r="DK37" s="33"/>
      <c r="DL37" s="15">
        <f t="shared" si="50"/>
        <v>0</v>
      </c>
      <c r="DM37" s="33"/>
      <c r="DN37" s="15">
        <f t="shared" si="51"/>
        <v>0</v>
      </c>
      <c r="DO37" s="33"/>
      <c r="DP37" s="15">
        <f t="shared" si="52"/>
        <v>0</v>
      </c>
      <c r="DQ37" s="33"/>
      <c r="DR37" s="15">
        <f t="shared" si="53"/>
        <v>0</v>
      </c>
      <c r="DS37" s="33"/>
      <c r="DT37" s="15">
        <f t="shared" si="54"/>
        <v>0</v>
      </c>
      <c r="DU37" s="33"/>
      <c r="DV37" s="15">
        <f t="shared" si="55"/>
        <v>0</v>
      </c>
      <c r="DW37" s="33"/>
      <c r="DX37" s="15">
        <f t="shared" si="71"/>
        <v>0</v>
      </c>
      <c r="DY37" s="33"/>
      <c r="DZ37" s="15">
        <f t="shared" si="56"/>
        <v>0</v>
      </c>
      <c r="EA37" s="33"/>
      <c r="EB37" s="15">
        <f t="shared" si="57"/>
        <v>0</v>
      </c>
      <c r="EC37" s="33"/>
      <c r="ED37" s="95"/>
      <c r="EE37" s="83">
        <f t="shared" si="58"/>
        <v>0</v>
      </c>
      <c r="EF37" s="33"/>
      <c r="EG37" s="15">
        <f t="shared" si="59"/>
        <v>0</v>
      </c>
      <c r="EH37" s="33"/>
      <c r="EI37" s="15">
        <f t="shared" si="60"/>
        <v>0</v>
      </c>
      <c r="EJ37" s="33"/>
      <c r="EK37" s="15">
        <f t="shared" si="61"/>
        <v>0</v>
      </c>
      <c r="EL37" s="33"/>
      <c r="EM37" s="15">
        <f t="shared" si="62"/>
        <v>0</v>
      </c>
      <c r="EN37" s="33"/>
      <c r="EO37" s="15">
        <f t="shared" si="63"/>
        <v>0</v>
      </c>
      <c r="EP37" s="33"/>
      <c r="EQ37" s="15">
        <f t="shared" si="64"/>
        <v>0</v>
      </c>
      <c r="ER37" s="33"/>
      <c r="ES37" s="15">
        <f t="shared" si="65"/>
        <v>0</v>
      </c>
      <c r="ET37" s="33"/>
      <c r="EU37" s="15">
        <f t="shared" si="66"/>
        <v>0</v>
      </c>
      <c r="EV37" s="33"/>
      <c r="EW37" s="15">
        <f t="shared" si="67"/>
        <v>0</v>
      </c>
      <c r="EX37" s="33"/>
      <c r="EY37" s="15">
        <f t="shared" si="68"/>
        <v>0</v>
      </c>
      <c r="EZ37" s="33"/>
      <c r="FA37" s="15">
        <f t="shared" si="69"/>
        <v>0</v>
      </c>
      <c r="FC37" s="61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61"/>
      <c r="GC37" s="45">
        <f t="shared" si="84"/>
        <v>0</v>
      </c>
      <c r="GE37" s="17">
        <f t="shared" si="85"/>
        <v>0</v>
      </c>
      <c r="GG37" s="17">
        <f t="shared" si="86"/>
        <v>0</v>
      </c>
      <c r="GI37" s="17">
        <f t="shared" si="87"/>
        <v>0</v>
      </c>
      <c r="GK37" s="17">
        <f t="shared" si="88"/>
        <v>0</v>
      </c>
      <c r="GM37" s="17">
        <f t="shared" si="89"/>
        <v>0</v>
      </c>
      <c r="GO37" s="17">
        <f t="shared" si="90"/>
        <v>0</v>
      </c>
      <c r="GQ37" s="17">
        <f t="shared" si="91"/>
        <v>0</v>
      </c>
      <c r="GS37" s="17">
        <f t="shared" si="92"/>
        <v>0</v>
      </c>
      <c r="GU37" s="17">
        <f t="shared" si="93"/>
        <v>0</v>
      </c>
      <c r="GW37" s="17">
        <f t="shared" si="94"/>
        <v>0</v>
      </c>
      <c r="GY37" s="17">
        <f t="shared" si="95"/>
        <v>0</v>
      </c>
      <c r="HA37" s="61"/>
      <c r="HB37" s="45">
        <f t="shared" si="96"/>
        <v>0</v>
      </c>
      <c r="HD37" s="17">
        <f t="shared" si="97"/>
        <v>0</v>
      </c>
      <c r="HF37" s="17">
        <f t="shared" si="98"/>
        <v>0</v>
      </c>
      <c r="HH37" s="17">
        <f t="shared" si="99"/>
        <v>0</v>
      </c>
      <c r="HJ37" s="17">
        <f t="shared" si="100"/>
        <v>0</v>
      </c>
      <c r="HL37" s="17">
        <f t="shared" si="101"/>
        <v>0</v>
      </c>
      <c r="HN37" s="17">
        <f t="shared" si="102"/>
        <v>0</v>
      </c>
      <c r="HP37" s="17">
        <f t="shared" si="103"/>
        <v>0</v>
      </c>
      <c r="HR37" s="17">
        <f t="shared" si="104"/>
        <v>0</v>
      </c>
      <c r="HT37" s="17">
        <f t="shared" si="105"/>
        <v>0</v>
      </c>
      <c r="HV37" s="17">
        <f t="shared" si="106"/>
        <v>0</v>
      </c>
      <c r="HX37" s="17">
        <f t="shared" si="107"/>
        <v>0</v>
      </c>
      <c r="HZ37" s="61"/>
    </row>
    <row r="38" spans="1:234" ht="13.5" thickBot="1" x14ac:dyDescent="0.25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8">
        <v>0.5</v>
      </c>
      <c r="I38" s="79"/>
      <c r="J38" s="30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61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9">
        <f t="shared" si="14"/>
        <v>0</v>
      </c>
      <c r="AP38" s="13"/>
      <c r="AQ38" s="39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64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64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90">
        <v>35000</v>
      </c>
      <c r="DC38" s="21">
        <f t="shared" si="46"/>
        <v>532000</v>
      </c>
      <c r="DD38" s="40"/>
      <c r="DE38" s="61"/>
      <c r="DF38" s="83">
        <f t="shared" si="47"/>
        <v>0</v>
      </c>
      <c r="DG38" s="33"/>
      <c r="DH38" s="15">
        <f t="shared" si="48"/>
        <v>0</v>
      </c>
      <c r="DI38" s="33"/>
      <c r="DJ38" s="15">
        <f t="shared" si="49"/>
        <v>0</v>
      </c>
      <c r="DK38" s="33"/>
      <c r="DL38" s="15">
        <f t="shared" si="50"/>
        <v>0</v>
      </c>
      <c r="DM38" s="33"/>
      <c r="DN38" s="15">
        <f t="shared" si="51"/>
        <v>0</v>
      </c>
      <c r="DO38" s="33"/>
      <c r="DP38" s="15">
        <f t="shared" si="52"/>
        <v>0</v>
      </c>
      <c r="DQ38" s="33"/>
      <c r="DR38" s="15">
        <f t="shared" si="53"/>
        <v>0</v>
      </c>
      <c r="DS38" s="33"/>
      <c r="DT38" s="15">
        <f t="shared" si="54"/>
        <v>0</v>
      </c>
      <c r="DU38" s="33"/>
      <c r="DV38" s="15">
        <f t="shared" si="55"/>
        <v>0</v>
      </c>
      <c r="DW38" s="33"/>
      <c r="DX38" s="15">
        <f t="shared" si="71"/>
        <v>0</v>
      </c>
      <c r="DY38" s="33"/>
      <c r="DZ38" s="15">
        <f t="shared" si="56"/>
        <v>0</v>
      </c>
      <c r="EA38" s="33"/>
      <c r="EB38" s="15">
        <f t="shared" si="57"/>
        <v>0</v>
      </c>
      <c r="EC38" s="33"/>
      <c r="ED38" s="95"/>
      <c r="EE38" s="83">
        <f t="shared" si="58"/>
        <v>0</v>
      </c>
      <c r="EF38" s="33"/>
      <c r="EG38" s="15">
        <f t="shared" si="59"/>
        <v>0</v>
      </c>
      <c r="EH38" s="33"/>
      <c r="EI38" s="15">
        <f t="shared" si="60"/>
        <v>0</v>
      </c>
      <c r="EJ38" s="33"/>
      <c r="EK38" s="15">
        <f t="shared" si="61"/>
        <v>0</v>
      </c>
      <c r="EL38" s="33"/>
      <c r="EM38" s="15">
        <f t="shared" si="62"/>
        <v>0</v>
      </c>
      <c r="EN38" s="33"/>
      <c r="EO38" s="15">
        <f t="shared" si="63"/>
        <v>0</v>
      </c>
      <c r="EP38" s="33"/>
      <c r="EQ38" s="15">
        <f t="shared" si="64"/>
        <v>0</v>
      </c>
      <c r="ER38" s="33"/>
      <c r="ES38" s="15">
        <f t="shared" si="65"/>
        <v>0</v>
      </c>
      <c r="ET38" s="33"/>
      <c r="EU38" s="15">
        <f t="shared" si="66"/>
        <v>0</v>
      </c>
      <c r="EV38" s="33"/>
      <c r="EW38" s="15">
        <f t="shared" si="67"/>
        <v>0</v>
      </c>
      <c r="EX38" s="33"/>
      <c r="EY38" s="15">
        <f t="shared" si="68"/>
        <v>0</v>
      </c>
      <c r="EZ38" s="33"/>
      <c r="FA38" s="15">
        <f t="shared" si="69"/>
        <v>0</v>
      </c>
      <c r="FC38" s="61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61"/>
      <c r="GC38" s="45">
        <f t="shared" si="84"/>
        <v>0</v>
      </c>
      <c r="GE38" s="17">
        <f t="shared" si="85"/>
        <v>0</v>
      </c>
      <c r="GG38" s="17">
        <f t="shared" si="86"/>
        <v>0</v>
      </c>
      <c r="GI38" s="17">
        <f t="shared" si="87"/>
        <v>0</v>
      </c>
      <c r="GK38" s="17">
        <f t="shared" si="88"/>
        <v>0</v>
      </c>
      <c r="GM38" s="17">
        <f t="shared" si="89"/>
        <v>0</v>
      </c>
      <c r="GO38" s="17">
        <f t="shared" si="90"/>
        <v>0</v>
      </c>
      <c r="GQ38" s="17">
        <f t="shared" si="91"/>
        <v>0</v>
      </c>
      <c r="GS38" s="17">
        <f t="shared" si="92"/>
        <v>0</v>
      </c>
      <c r="GU38" s="17">
        <f t="shared" si="93"/>
        <v>0</v>
      </c>
      <c r="GW38" s="17">
        <f t="shared" si="94"/>
        <v>0</v>
      </c>
      <c r="GY38" s="17">
        <f t="shared" si="95"/>
        <v>0</v>
      </c>
      <c r="HA38" s="61"/>
      <c r="HB38" s="45">
        <f t="shared" si="96"/>
        <v>0</v>
      </c>
      <c r="HD38" s="17">
        <f t="shared" si="97"/>
        <v>0</v>
      </c>
      <c r="HF38" s="17">
        <f t="shared" si="98"/>
        <v>0</v>
      </c>
      <c r="HH38" s="17">
        <f t="shared" si="99"/>
        <v>0</v>
      </c>
      <c r="HJ38" s="17">
        <f t="shared" si="100"/>
        <v>0</v>
      </c>
      <c r="HL38" s="17">
        <f t="shared" si="101"/>
        <v>0</v>
      </c>
      <c r="HN38" s="17">
        <f t="shared" si="102"/>
        <v>0</v>
      </c>
      <c r="HP38" s="17">
        <f t="shared" si="103"/>
        <v>0</v>
      </c>
      <c r="HR38" s="17">
        <f t="shared" si="104"/>
        <v>0</v>
      </c>
      <c r="HT38" s="17">
        <f t="shared" si="105"/>
        <v>0</v>
      </c>
      <c r="HV38" s="17">
        <f t="shared" si="106"/>
        <v>0</v>
      </c>
      <c r="HX38" s="17">
        <f t="shared" si="107"/>
        <v>0</v>
      </c>
      <c r="HZ38" s="61"/>
    </row>
    <row r="39" spans="1:234" ht="13.5" thickBot="1" x14ac:dyDescent="0.25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8">
        <v>0.3679</v>
      </c>
      <c r="I39" s="79"/>
      <c r="J39" s="30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56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9">
        <v>20000</v>
      </c>
      <c r="AO39" s="39">
        <f t="shared" si="14"/>
        <v>223683.20000000001</v>
      </c>
      <c r="AP39" s="39">
        <v>20000</v>
      </c>
      <c r="AQ39" s="39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56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56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9"/>
      <c r="DE39" s="56">
        <v>20000</v>
      </c>
      <c r="DF39" s="83">
        <f t="shared" si="47"/>
        <v>223683.20000000001</v>
      </c>
      <c r="DG39" s="15">
        <v>20000</v>
      </c>
      <c r="DH39" s="15">
        <f t="shared" si="48"/>
        <v>223683.20000000001</v>
      </c>
      <c r="DI39" s="35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60">
        <v>20000</v>
      </c>
      <c r="EE39" s="83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9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9"/>
      <c r="GC39" s="45">
        <f t="shared" si="84"/>
        <v>0</v>
      </c>
      <c r="GD39" s="17"/>
      <c r="GE39" s="17">
        <f t="shared" si="85"/>
        <v>0</v>
      </c>
      <c r="GF39" s="17"/>
      <c r="GG39" s="17">
        <f t="shared" si="86"/>
        <v>0</v>
      </c>
      <c r="GH39" s="17"/>
      <c r="GI39" s="17">
        <f t="shared" si="87"/>
        <v>0</v>
      </c>
      <c r="GJ39" s="17"/>
      <c r="GK39" s="17">
        <f t="shared" si="88"/>
        <v>0</v>
      </c>
      <c r="GL39" s="17"/>
      <c r="GM39" s="17">
        <f t="shared" si="89"/>
        <v>0</v>
      </c>
      <c r="GN39" s="17"/>
      <c r="GO39" s="17">
        <f t="shared" si="90"/>
        <v>0</v>
      </c>
      <c r="GP39" s="17"/>
      <c r="GQ39" s="17">
        <f t="shared" si="91"/>
        <v>0</v>
      </c>
      <c r="GR39" s="17"/>
      <c r="GS39" s="17">
        <f t="shared" si="92"/>
        <v>0</v>
      </c>
      <c r="GT39" s="17"/>
      <c r="GU39" s="17">
        <f t="shared" si="93"/>
        <v>0</v>
      </c>
      <c r="GV39" s="17"/>
      <c r="GW39" s="17">
        <f t="shared" si="94"/>
        <v>0</v>
      </c>
      <c r="GX39" s="17"/>
      <c r="GY39" s="17">
        <f t="shared" si="95"/>
        <v>0</v>
      </c>
      <c r="GZ39" s="17"/>
      <c r="HA39" s="59"/>
      <c r="HB39" s="45">
        <f t="shared" si="96"/>
        <v>0</v>
      </c>
      <c r="HC39" s="17"/>
      <c r="HD39" s="17">
        <f t="shared" si="97"/>
        <v>0</v>
      </c>
      <c r="HE39" s="17"/>
      <c r="HF39" s="17">
        <f t="shared" si="98"/>
        <v>0</v>
      </c>
      <c r="HG39" s="17"/>
      <c r="HH39" s="17">
        <f t="shared" si="99"/>
        <v>0</v>
      </c>
      <c r="HI39" s="17"/>
      <c r="HJ39" s="17">
        <f t="shared" si="100"/>
        <v>0</v>
      </c>
      <c r="HK39" s="17"/>
      <c r="HL39" s="17">
        <f t="shared" si="101"/>
        <v>0</v>
      </c>
      <c r="HM39" s="17"/>
      <c r="HN39" s="17">
        <f t="shared" si="102"/>
        <v>0</v>
      </c>
      <c r="HO39" s="17"/>
      <c r="HP39" s="17">
        <f t="shared" si="103"/>
        <v>0</v>
      </c>
      <c r="HQ39" s="17"/>
      <c r="HR39" s="17">
        <f t="shared" si="104"/>
        <v>0</v>
      </c>
      <c r="HS39" s="17"/>
      <c r="HT39" s="17">
        <f t="shared" si="105"/>
        <v>0</v>
      </c>
      <c r="HU39" s="17"/>
      <c r="HV39" s="17">
        <f t="shared" si="106"/>
        <v>0</v>
      </c>
      <c r="HW39" s="17"/>
      <c r="HX39" s="17">
        <f t="shared" si="107"/>
        <v>0</v>
      </c>
      <c r="HY39" s="17"/>
      <c r="HZ39" s="61"/>
    </row>
    <row r="40" spans="1:234" x14ac:dyDescent="0.2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8">
        <v>0.27</v>
      </c>
      <c r="I40" s="79"/>
      <c r="J40" s="30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56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9">
        <f t="shared" si="14"/>
        <v>205200</v>
      </c>
      <c r="AP40" s="3">
        <v>25000</v>
      </c>
      <c r="AQ40" s="39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56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9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9"/>
      <c r="DF40" s="83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60"/>
      <c r="EE40" s="83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9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9"/>
      <c r="GC40" s="45">
        <f t="shared" si="84"/>
        <v>0</v>
      </c>
      <c r="GD40" s="17"/>
      <c r="GE40" s="17">
        <f t="shared" si="85"/>
        <v>0</v>
      </c>
      <c r="GF40" s="17"/>
      <c r="GG40" s="17">
        <f t="shared" si="86"/>
        <v>0</v>
      </c>
      <c r="GH40" s="17"/>
      <c r="GI40" s="17">
        <f t="shared" si="87"/>
        <v>0</v>
      </c>
      <c r="GJ40" s="17"/>
      <c r="GK40" s="17">
        <f t="shared" si="88"/>
        <v>0</v>
      </c>
      <c r="GL40" s="17"/>
      <c r="GM40" s="17">
        <f t="shared" si="89"/>
        <v>0</v>
      </c>
      <c r="GN40" s="17"/>
      <c r="GO40" s="17">
        <f t="shared" si="90"/>
        <v>0</v>
      </c>
      <c r="GP40" s="17"/>
      <c r="GQ40" s="17">
        <f t="shared" si="91"/>
        <v>0</v>
      </c>
      <c r="GR40" s="17"/>
      <c r="GS40" s="17">
        <f t="shared" si="92"/>
        <v>0</v>
      </c>
      <c r="GT40" s="17"/>
      <c r="GU40" s="17">
        <f t="shared" si="93"/>
        <v>0</v>
      </c>
      <c r="GV40" s="17"/>
      <c r="GW40" s="17">
        <f t="shared" si="94"/>
        <v>0</v>
      </c>
      <c r="GX40" s="17"/>
      <c r="GY40" s="17">
        <f t="shared" si="95"/>
        <v>0</v>
      </c>
      <c r="GZ40" s="17"/>
      <c r="HA40" s="59"/>
      <c r="HB40" s="45">
        <f t="shared" si="96"/>
        <v>0</v>
      </c>
      <c r="HC40" s="17"/>
      <c r="HD40" s="17">
        <f t="shared" si="97"/>
        <v>0</v>
      </c>
      <c r="HE40" s="17"/>
      <c r="HF40" s="17">
        <f t="shared" si="98"/>
        <v>0</v>
      </c>
      <c r="HG40" s="17"/>
      <c r="HH40" s="17">
        <f t="shared" si="99"/>
        <v>0</v>
      </c>
      <c r="HI40" s="17"/>
      <c r="HJ40" s="17">
        <f t="shared" si="100"/>
        <v>0</v>
      </c>
      <c r="HK40" s="17"/>
      <c r="HL40" s="17">
        <f t="shared" si="101"/>
        <v>0</v>
      </c>
      <c r="HM40" s="17"/>
      <c r="HN40" s="17">
        <f t="shared" si="102"/>
        <v>0</v>
      </c>
      <c r="HO40" s="17"/>
      <c r="HP40" s="17">
        <f t="shared" si="103"/>
        <v>0</v>
      </c>
      <c r="HQ40" s="17"/>
      <c r="HR40" s="17">
        <f t="shared" si="104"/>
        <v>0</v>
      </c>
      <c r="HS40" s="17"/>
      <c r="HT40" s="17">
        <f t="shared" si="105"/>
        <v>0</v>
      </c>
      <c r="HU40" s="17"/>
      <c r="HV40" s="17">
        <f t="shared" si="106"/>
        <v>0</v>
      </c>
      <c r="HW40" s="17"/>
      <c r="HX40" s="17">
        <f t="shared" si="107"/>
        <v>0</v>
      </c>
      <c r="HY40" s="17"/>
      <c r="HZ40" s="61"/>
    </row>
    <row r="41" spans="1:234" x14ac:dyDescent="0.2">
      <c r="A41" s="2" t="s">
        <v>61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8">
        <v>0.20499999999999999</v>
      </c>
      <c r="I41" s="64"/>
      <c r="J41" s="30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56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9">
        <f t="shared" si="14"/>
        <v>0</v>
      </c>
      <c r="AP41" s="3"/>
      <c r="AQ41" s="39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56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9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9"/>
      <c r="DF41" s="83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95"/>
      <c r="EE41" s="83">
        <f t="shared" si="58"/>
        <v>0</v>
      </c>
      <c r="EF41" s="33"/>
      <c r="EG41" s="15">
        <f t="shared" si="59"/>
        <v>0</v>
      </c>
      <c r="EH41" s="33"/>
      <c r="EI41" s="15">
        <f t="shared" si="60"/>
        <v>0</v>
      </c>
      <c r="EJ41" s="33"/>
      <c r="EK41" s="15">
        <f t="shared" si="61"/>
        <v>0</v>
      </c>
      <c r="EL41" s="33"/>
      <c r="EM41" s="15">
        <f t="shared" si="62"/>
        <v>0</v>
      </c>
      <c r="EN41" s="33"/>
      <c r="EO41" s="15">
        <f t="shared" si="63"/>
        <v>0</v>
      </c>
      <c r="EP41" s="33"/>
      <c r="EQ41" s="15">
        <f t="shared" si="64"/>
        <v>0</v>
      </c>
      <c r="ER41" s="33"/>
      <c r="ES41" s="15">
        <f t="shared" si="65"/>
        <v>0</v>
      </c>
      <c r="ET41" s="33"/>
      <c r="EU41" s="15">
        <f t="shared" si="66"/>
        <v>0</v>
      </c>
      <c r="EV41" s="33"/>
      <c r="EW41" s="15">
        <f t="shared" si="67"/>
        <v>0</v>
      </c>
      <c r="EX41" s="33"/>
      <c r="EY41" s="15">
        <f t="shared" si="68"/>
        <v>0</v>
      </c>
      <c r="EZ41" s="33"/>
      <c r="FA41" s="15">
        <f t="shared" si="69"/>
        <v>0</v>
      </c>
      <c r="FC41" s="61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61"/>
      <c r="GC41" s="45">
        <f t="shared" si="84"/>
        <v>0</v>
      </c>
      <c r="GE41" s="17">
        <f t="shared" si="85"/>
        <v>0</v>
      </c>
      <c r="GG41" s="17">
        <f t="shared" si="86"/>
        <v>0</v>
      </c>
      <c r="GI41" s="17">
        <f t="shared" si="87"/>
        <v>0</v>
      </c>
      <c r="GK41" s="17">
        <f t="shared" si="88"/>
        <v>0</v>
      </c>
      <c r="GM41" s="17">
        <f t="shared" si="89"/>
        <v>0</v>
      </c>
      <c r="GO41" s="17">
        <f t="shared" si="90"/>
        <v>0</v>
      </c>
      <c r="GQ41" s="17">
        <f t="shared" si="91"/>
        <v>0</v>
      </c>
      <c r="GS41" s="17">
        <f t="shared" si="92"/>
        <v>0</v>
      </c>
      <c r="GU41" s="17">
        <f t="shared" si="93"/>
        <v>0</v>
      </c>
      <c r="GW41" s="17">
        <f t="shared" si="94"/>
        <v>0</v>
      </c>
      <c r="GY41" s="17">
        <f t="shared" si="95"/>
        <v>0</v>
      </c>
      <c r="HA41" s="61"/>
      <c r="HB41" s="45">
        <f t="shared" si="96"/>
        <v>0</v>
      </c>
      <c r="HD41" s="17">
        <f t="shared" si="97"/>
        <v>0</v>
      </c>
      <c r="HF41" s="17">
        <f t="shared" si="98"/>
        <v>0</v>
      </c>
      <c r="HH41" s="17">
        <f t="shared" si="99"/>
        <v>0</v>
      </c>
      <c r="HJ41" s="17">
        <f t="shared" si="100"/>
        <v>0</v>
      </c>
      <c r="HL41" s="17">
        <f t="shared" si="101"/>
        <v>0</v>
      </c>
      <c r="HN41" s="17">
        <f t="shared" si="102"/>
        <v>0</v>
      </c>
      <c r="HP41" s="17">
        <f t="shared" si="103"/>
        <v>0</v>
      </c>
      <c r="HR41" s="17">
        <f t="shared" si="104"/>
        <v>0</v>
      </c>
      <c r="HT41" s="17">
        <f t="shared" si="105"/>
        <v>0</v>
      </c>
      <c r="HV41" s="17">
        <f t="shared" si="106"/>
        <v>0</v>
      </c>
      <c r="HX41" s="17">
        <f t="shared" si="107"/>
        <v>0</v>
      </c>
      <c r="HZ41" s="61"/>
    </row>
    <row r="42" spans="1:234" x14ac:dyDescent="0.2">
      <c r="A42" s="53">
        <v>27608</v>
      </c>
      <c r="B42" s="51" t="s">
        <v>56</v>
      </c>
      <c r="C42" s="52">
        <v>10000</v>
      </c>
      <c r="D42" s="54">
        <v>37408</v>
      </c>
      <c r="E42" s="54">
        <v>42886</v>
      </c>
      <c r="F42" s="51" t="s">
        <v>4</v>
      </c>
      <c r="G42" s="54">
        <v>42521</v>
      </c>
      <c r="H42" s="75">
        <v>0.38500000000000001</v>
      </c>
      <c r="I42" s="77"/>
      <c r="J42" s="30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56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9">
        <f t="shared" si="14"/>
        <v>117040</v>
      </c>
      <c r="AP42" s="8">
        <v>10000</v>
      </c>
      <c r="AQ42" s="39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56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56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9"/>
      <c r="DE42" s="56">
        <v>10000</v>
      </c>
      <c r="DF42" s="83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60">
        <v>10000</v>
      </c>
      <c r="EE42" s="83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56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56">
        <v>10000</v>
      </c>
      <c r="GC42" s="45">
        <f t="shared" si="84"/>
        <v>117040</v>
      </c>
      <c r="GD42" s="3">
        <v>10000</v>
      </c>
      <c r="GE42" s="17">
        <f t="shared" si="85"/>
        <v>117040</v>
      </c>
      <c r="GF42" s="3">
        <v>10000</v>
      </c>
      <c r="GG42" s="17">
        <f t="shared" si="86"/>
        <v>117040</v>
      </c>
      <c r="GH42" s="3">
        <v>10000</v>
      </c>
      <c r="GI42" s="17">
        <f t="shared" si="87"/>
        <v>117040</v>
      </c>
      <c r="GJ42" s="3">
        <v>10000</v>
      </c>
      <c r="GK42" s="17">
        <f t="shared" si="88"/>
        <v>117040</v>
      </c>
      <c r="GL42" s="3">
        <v>10000</v>
      </c>
      <c r="GM42" s="17">
        <f t="shared" si="89"/>
        <v>117040</v>
      </c>
      <c r="GN42" s="3">
        <v>10000</v>
      </c>
      <c r="GO42" s="17">
        <f t="shared" si="90"/>
        <v>117040</v>
      </c>
      <c r="GP42" s="3">
        <v>10000</v>
      </c>
      <c r="GQ42" s="17">
        <f t="shared" si="91"/>
        <v>117040</v>
      </c>
      <c r="GR42" s="3">
        <v>10000</v>
      </c>
      <c r="GS42" s="17">
        <f t="shared" si="92"/>
        <v>117040</v>
      </c>
      <c r="GT42" s="3">
        <v>10000</v>
      </c>
      <c r="GU42" s="17">
        <f t="shared" si="93"/>
        <v>117040</v>
      </c>
      <c r="GV42" s="3">
        <v>10000</v>
      </c>
      <c r="GW42" s="17">
        <f t="shared" si="94"/>
        <v>117040</v>
      </c>
      <c r="GX42" s="3">
        <v>10000</v>
      </c>
      <c r="GY42" s="17">
        <f t="shared" si="95"/>
        <v>117040</v>
      </c>
      <c r="GZ42" s="3"/>
      <c r="HA42" s="56">
        <v>10000</v>
      </c>
      <c r="HB42" s="45">
        <f t="shared" si="96"/>
        <v>117040</v>
      </c>
      <c r="HC42" s="3">
        <v>10000</v>
      </c>
      <c r="HD42" s="17">
        <f t="shared" si="97"/>
        <v>117040</v>
      </c>
      <c r="HE42" s="3">
        <v>10000</v>
      </c>
      <c r="HF42" s="17">
        <f t="shared" si="98"/>
        <v>117040</v>
      </c>
      <c r="HG42" s="3">
        <v>10000</v>
      </c>
      <c r="HH42" s="17">
        <f t="shared" si="99"/>
        <v>117040</v>
      </c>
      <c r="HI42" s="3">
        <v>10000</v>
      </c>
      <c r="HJ42" s="17">
        <f t="shared" si="100"/>
        <v>117040</v>
      </c>
      <c r="HK42" s="3">
        <v>10000</v>
      </c>
      <c r="HL42" s="17">
        <f t="shared" si="101"/>
        <v>117040</v>
      </c>
      <c r="HM42" s="3">
        <v>10000</v>
      </c>
      <c r="HN42" s="17">
        <f t="shared" si="102"/>
        <v>117040</v>
      </c>
      <c r="HO42" s="3">
        <v>10000</v>
      </c>
      <c r="HP42" s="17">
        <f t="shared" si="103"/>
        <v>117040</v>
      </c>
      <c r="HQ42" s="3">
        <v>10000</v>
      </c>
      <c r="HR42" s="17">
        <f t="shared" si="104"/>
        <v>117040</v>
      </c>
      <c r="HS42" s="3">
        <v>10000</v>
      </c>
      <c r="HT42" s="17">
        <f t="shared" si="105"/>
        <v>117040</v>
      </c>
      <c r="HU42" s="3">
        <v>10000</v>
      </c>
      <c r="HV42" s="17">
        <f t="shared" si="106"/>
        <v>117040</v>
      </c>
      <c r="HW42" s="3">
        <v>10000</v>
      </c>
      <c r="HX42" s="17">
        <f t="shared" si="107"/>
        <v>117040</v>
      </c>
      <c r="HY42" s="3"/>
      <c r="HZ42" s="61"/>
    </row>
    <row r="43" spans="1:234" x14ac:dyDescent="0.2">
      <c r="A43" s="53">
        <v>27605</v>
      </c>
      <c r="B43" s="51" t="s">
        <v>57</v>
      </c>
      <c r="C43" s="52">
        <v>2700</v>
      </c>
      <c r="D43" s="54">
        <v>37408</v>
      </c>
      <c r="E43" s="54">
        <v>42886</v>
      </c>
      <c r="F43" s="51" t="s">
        <v>26</v>
      </c>
      <c r="G43" s="54"/>
      <c r="H43" s="75">
        <v>0.38</v>
      </c>
      <c r="I43" s="77"/>
      <c r="J43" s="30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56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9">
        <f t="shared" si="14"/>
        <v>31190.400000000001</v>
      </c>
      <c r="AP43" s="8">
        <v>2700</v>
      </c>
      <c r="AQ43" s="39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56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56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9"/>
      <c r="DE43" s="56">
        <v>2700</v>
      </c>
      <c r="DF43" s="83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60">
        <v>2700</v>
      </c>
      <c r="EE43" s="83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56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56">
        <v>2700</v>
      </c>
      <c r="GC43" s="45">
        <f t="shared" si="84"/>
        <v>31190.399999999998</v>
      </c>
      <c r="GD43" s="3">
        <v>2700</v>
      </c>
      <c r="GE43" s="17">
        <f t="shared" si="85"/>
        <v>31190.399999999998</v>
      </c>
      <c r="GF43" s="3">
        <v>2700</v>
      </c>
      <c r="GG43" s="17">
        <f t="shared" si="86"/>
        <v>31190.399999999998</v>
      </c>
      <c r="GH43" s="3">
        <v>2700</v>
      </c>
      <c r="GI43" s="17">
        <f t="shared" si="87"/>
        <v>31190.399999999998</v>
      </c>
      <c r="GJ43" s="3">
        <v>2700</v>
      </c>
      <c r="GK43" s="17">
        <f t="shared" si="88"/>
        <v>31190.399999999998</v>
      </c>
      <c r="GL43" s="3">
        <v>2700</v>
      </c>
      <c r="GM43" s="17">
        <f t="shared" si="89"/>
        <v>31190.399999999998</v>
      </c>
      <c r="GN43" s="3">
        <v>2700</v>
      </c>
      <c r="GO43" s="17">
        <f t="shared" si="90"/>
        <v>31190.399999999998</v>
      </c>
      <c r="GP43" s="3">
        <v>2700</v>
      </c>
      <c r="GQ43" s="17">
        <f t="shared" si="91"/>
        <v>31190.399999999998</v>
      </c>
      <c r="GR43" s="3">
        <v>2700</v>
      </c>
      <c r="GS43" s="17">
        <f t="shared" si="92"/>
        <v>31190.399999999998</v>
      </c>
      <c r="GT43" s="3">
        <v>2700</v>
      </c>
      <c r="GU43" s="17">
        <f t="shared" si="93"/>
        <v>31190.399999999998</v>
      </c>
      <c r="GV43" s="3">
        <v>2700</v>
      </c>
      <c r="GW43" s="17">
        <f t="shared" si="94"/>
        <v>31190.399999999998</v>
      </c>
      <c r="GX43" s="3">
        <v>2700</v>
      </c>
      <c r="GY43" s="17">
        <f t="shared" si="95"/>
        <v>31190.399999999998</v>
      </c>
      <c r="GZ43" s="3"/>
      <c r="HA43" s="56">
        <v>2700</v>
      </c>
      <c r="HB43" s="45">
        <f t="shared" si="96"/>
        <v>31190.399999999998</v>
      </c>
      <c r="HC43" s="3">
        <v>2700</v>
      </c>
      <c r="HD43" s="17">
        <f t="shared" si="97"/>
        <v>31190.399999999998</v>
      </c>
      <c r="HE43" s="3">
        <v>2700</v>
      </c>
      <c r="HF43" s="17">
        <f t="shared" si="98"/>
        <v>31190.399999999998</v>
      </c>
      <c r="HG43" s="3">
        <v>2700</v>
      </c>
      <c r="HH43" s="17">
        <f t="shared" si="99"/>
        <v>31190.399999999998</v>
      </c>
      <c r="HI43" s="3">
        <v>2700</v>
      </c>
      <c r="HJ43" s="17">
        <f t="shared" si="100"/>
        <v>31190.399999999998</v>
      </c>
      <c r="HK43" s="3">
        <v>2700</v>
      </c>
      <c r="HL43" s="17">
        <f t="shared" si="101"/>
        <v>31190.399999999998</v>
      </c>
      <c r="HM43" s="3">
        <v>2700</v>
      </c>
      <c r="HN43" s="17">
        <f t="shared" si="102"/>
        <v>31190.399999999998</v>
      </c>
      <c r="HO43" s="3">
        <v>2700</v>
      </c>
      <c r="HP43" s="17">
        <f t="shared" si="103"/>
        <v>31190.399999999998</v>
      </c>
      <c r="HQ43" s="3">
        <v>2700</v>
      </c>
      <c r="HR43" s="17">
        <f t="shared" si="104"/>
        <v>31190.399999999998</v>
      </c>
      <c r="HS43" s="3">
        <v>2700</v>
      </c>
      <c r="HT43" s="17">
        <f t="shared" si="105"/>
        <v>31190.399999999998</v>
      </c>
      <c r="HU43" s="3">
        <v>2700</v>
      </c>
      <c r="HV43" s="17">
        <f t="shared" si="106"/>
        <v>31190.399999999998</v>
      </c>
      <c r="HW43" s="3">
        <v>2700</v>
      </c>
      <c r="HX43" s="17">
        <f t="shared" si="107"/>
        <v>31190.399999999998</v>
      </c>
      <c r="HY43" s="3"/>
      <c r="HZ43" s="61"/>
    </row>
    <row r="44" spans="1:234" x14ac:dyDescent="0.2">
      <c r="A44" s="53">
        <v>27604</v>
      </c>
      <c r="B44" s="51" t="s">
        <v>57</v>
      </c>
      <c r="C44" s="52">
        <v>5300</v>
      </c>
      <c r="D44" s="54">
        <v>37408</v>
      </c>
      <c r="E44" s="54">
        <v>37772</v>
      </c>
      <c r="F44" s="51" t="s">
        <v>26</v>
      </c>
      <c r="G44" s="54"/>
      <c r="H44" s="75">
        <v>2.2000000000000002</v>
      </c>
      <c r="I44" s="77"/>
      <c r="J44" s="30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56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9">
        <f t="shared" si="14"/>
        <v>354464</v>
      </c>
      <c r="AP44" s="8">
        <v>5300</v>
      </c>
      <c r="AQ44" s="39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56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56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9"/>
      <c r="DE44" s="61"/>
      <c r="DF44" s="83">
        <f t="shared" si="47"/>
        <v>0</v>
      </c>
      <c r="DG44" s="33"/>
      <c r="DH44" s="15">
        <f t="shared" si="48"/>
        <v>0</v>
      </c>
      <c r="DI44" s="33"/>
      <c r="DJ44" s="15">
        <f t="shared" si="49"/>
        <v>0</v>
      </c>
      <c r="DK44" s="33"/>
      <c r="DL44" s="15">
        <f t="shared" si="50"/>
        <v>0</v>
      </c>
      <c r="DM44" s="33"/>
      <c r="DN44" s="15">
        <f t="shared" si="51"/>
        <v>0</v>
      </c>
      <c r="DO44" s="33"/>
      <c r="DP44" s="15">
        <f t="shared" si="52"/>
        <v>0</v>
      </c>
      <c r="DQ44" s="33"/>
      <c r="DR44" s="15">
        <f t="shared" si="53"/>
        <v>0</v>
      </c>
      <c r="DS44" s="33"/>
      <c r="DT44" s="15">
        <f t="shared" si="54"/>
        <v>0</v>
      </c>
      <c r="DU44" s="33"/>
      <c r="DV44" s="15">
        <f t="shared" si="55"/>
        <v>0</v>
      </c>
      <c r="DW44" s="33"/>
      <c r="DX44" s="15">
        <f t="shared" si="71"/>
        <v>0</v>
      </c>
      <c r="DY44" s="33"/>
      <c r="DZ44" s="15">
        <f t="shared" si="56"/>
        <v>0</v>
      </c>
      <c r="EA44" s="33"/>
      <c r="EB44" s="15">
        <f t="shared" si="57"/>
        <v>0</v>
      </c>
      <c r="EC44" s="33"/>
      <c r="ED44" s="95"/>
      <c r="EE44" s="83">
        <f t="shared" si="58"/>
        <v>0</v>
      </c>
      <c r="EF44" s="33"/>
      <c r="EG44" s="15">
        <f t="shared" si="59"/>
        <v>0</v>
      </c>
      <c r="EH44" s="33"/>
      <c r="EI44" s="15">
        <f t="shared" si="60"/>
        <v>0</v>
      </c>
      <c r="EJ44" s="33"/>
      <c r="EK44" s="15">
        <f t="shared" si="61"/>
        <v>0</v>
      </c>
      <c r="EL44" s="33"/>
      <c r="EM44" s="15">
        <f t="shared" si="62"/>
        <v>0</v>
      </c>
      <c r="EN44" s="33"/>
      <c r="EO44" s="15">
        <f t="shared" si="63"/>
        <v>0</v>
      </c>
      <c r="EP44" s="33"/>
      <c r="EQ44" s="15">
        <f t="shared" si="64"/>
        <v>0</v>
      </c>
      <c r="ER44" s="33"/>
      <c r="ES44" s="15">
        <f t="shared" si="65"/>
        <v>0</v>
      </c>
      <c r="ET44" s="33"/>
      <c r="EU44" s="15">
        <f t="shared" si="66"/>
        <v>0</v>
      </c>
      <c r="EV44" s="33"/>
      <c r="EW44" s="15">
        <f t="shared" si="67"/>
        <v>0</v>
      </c>
      <c r="EX44" s="33"/>
      <c r="EY44" s="15">
        <f t="shared" si="68"/>
        <v>0</v>
      </c>
      <c r="EZ44" s="33"/>
      <c r="FA44" s="15">
        <f t="shared" si="69"/>
        <v>0</v>
      </c>
      <c r="FC44" s="61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61"/>
      <c r="GC44" s="45">
        <f t="shared" si="84"/>
        <v>0</v>
      </c>
      <c r="GE44" s="17">
        <f t="shared" si="85"/>
        <v>0</v>
      </c>
      <c r="GG44" s="17">
        <f t="shared" si="86"/>
        <v>0</v>
      </c>
      <c r="GI44" s="17">
        <f t="shared" si="87"/>
        <v>0</v>
      </c>
      <c r="GK44" s="17">
        <f t="shared" si="88"/>
        <v>0</v>
      </c>
      <c r="GM44" s="17">
        <f t="shared" si="89"/>
        <v>0</v>
      </c>
      <c r="GO44" s="17">
        <f t="shared" si="90"/>
        <v>0</v>
      </c>
      <c r="GQ44" s="17">
        <f t="shared" si="91"/>
        <v>0</v>
      </c>
      <c r="GS44" s="17">
        <f t="shared" si="92"/>
        <v>0</v>
      </c>
      <c r="GU44" s="17">
        <f t="shared" si="93"/>
        <v>0</v>
      </c>
      <c r="GW44" s="17">
        <f t="shared" si="94"/>
        <v>0</v>
      </c>
      <c r="GY44" s="17">
        <f t="shared" si="95"/>
        <v>0</v>
      </c>
      <c r="HA44" s="61"/>
      <c r="HB44" s="45">
        <f t="shared" si="96"/>
        <v>0</v>
      </c>
      <c r="HD44" s="17">
        <f t="shared" si="97"/>
        <v>0</v>
      </c>
      <c r="HF44" s="17">
        <f t="shared" si="98"/>
        <v>0</v>
      </c>
      <c r="HH44" s="17">
        <f t="shared" si="99"/>
        <v>0</v>
      </c>
      <c r="HJ44" s="17">
        <f t="shared" si="100"/>
        <v>0</v>
      </c>
      <c r="HL44" s="17">
        <f t="shared" si="101"/>
        <v>0</v>
      </c>
      <c r="HN44" s="17">
        <f t="shared" si="102"/>
        <v>0</v>
      </c>
      <c r="HP44" s="17">
        <f t="shared" si="103"/>
        <v>0</v>
      </c>
      <c r="HR44" s="17">
        <f t="shared" si="104"/>
        <v>0</v>
      </c>
      <c r="HT44" s="17">
        <f t="shared" si="105"/>
        <v>0</v>
      </c>
      <c r="HV44" s="17">
        <f t="shared" si="106"/>
        <v>0</v>
      </c>
      <c r="HX44" s="17">
        <f t="shared" si="107"/>
        <v>0</v>
      </c>
      <c r="HZ44" s="61"/>
    </row>
    <row r="45" spans="1:234" x14ac:dyDescent="0.2">
      <c r="A45" s="53">
        <v>27622</v>
      </c>
      <c r="B45" s="51" t="s">
        <v>58</v>
      </c>
      <c r="C45" s="52">
        <v>4500</v>
      </c>
      <c r="D45" s="54">
        <v>37408</v>
      </c>
      <c r="E45" s="54">
        <v>41882</v>
      </c>
      <c r="F45" s="51" t="s">
        <v>4</v>
      </c>
      <c r="G45" s="54">
        <v>41517</v>
      </c>
      <c r="H45" s="75">
        <v>0.42</v>
      </c>
      <c r="I45" s="77"/>
      <c r="J45" s="30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56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9">
        <f t="shared" si="14"/>
        <v>57456</v>
      </c>
      <c r="AP45" s="8">
        <v>4500</v>
      </c>
      <c r="AQ45" s="39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56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56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9"/>
      <c r="DE45" s="56">
        <v>4500</v>
      </c>
      <c r="DF45" s="83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60">
        <v>4500</v>
      </c>
      <c r="EE45" s="83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56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56">
        <v>4500</v>
      </c>
      <c r="GC45" s="45">
        <f t="shared" si="84"/>
        <v>57456</v>
      </c>
      <c r="GD45" s="3">
        <v>4500</v>
      </c>
      <c r="GE45" s="17">
        <f t="shared" si="85"/>
        <v>57456</v>
      </c>
      <c r="GF45" s="3">
        <v>4500</v>
      </c>
      <c r="GG45" s="17">
        <f t="shared" si="86"/>
        <v>57456</v>
      </c>
      <c r="GH45" s="3">
        <v>4500</v>
      </c>
      <c r="GI45" s="17">
        <f t="shared" si="87"/>
        <v>57456</v>
      </c>
      <c r="GJ45" s="3">
        <v>4500</v>
      </c>
      <c r="GK45" s="17">
        <f t="shared" si="88"/>
        <v>57456</v>
      </c>
      <c r="GL45" s="3">
        <v>4500</v>
      </c>
      <c r="GM45" s="17">
        <f t="shared" si="89"/>
        <v>57456</v>
      </c>
      <c r="GN45" s="3">
        <v>4500</v>
      </c>
      <c r="GO45" s="17">
        <f t="shared" si="90"/>
        <v>57456</v>
      </c>
      <c r="GP45" s="3">
        <v>4500</v>
      </c>
      <c r="GQ45" s="17">
        <f t="shared" si="91"/>
        <v>57456</v>
      </c>
      <c r="GR45" s="3">
        <v>4500</v>
      </c>
      <c r="GS45" s="17">
        <f t="shared" si="92"/>
        <v>57456</v>
      </c>
      <c r="GT45" s="3">
        <v>4500</v>
      </c>
      <c r="GU45" s="17">
        <f t="shared" si="93"/>
        <v>57456</v>
      </c>
      <c r="GV45" s="3">
        <v>4500</v>
      </c>
      <c r="GW45" s="17">
        <f t="shared" si="94"/>
        <v>57456</v>
      </c>
      <c r="GX45" s="3">
        <v>4500</v>
      </c>
      <c r="GY45" s="17">
        <f t="shared" si="95"/>
        <v>57456</v>
      </c>
      <c r="GZ45" s="3"/>
      <c r="HA45" s="56">
        <v>4500</v>
      </c>
      <c r="HB45" s="45">
        <f t="shared" si="96"/>
        <v>57456</v>
      </c>
      <c r="HC45" s="3">
        <v>4500</v>
      </c>
      <c r="HD45" s="17">
        <f t="shared" si="97"/>
        <v>57456</v>
      </c>
      <c r="HE45" s="3">
        <v>4500</v>
      </c>
      <c r="HF45" s="17">
        <f t="shared" si="98"/>
        <v>57456</v>
      </c>
      <c r="HG45" s="3">
        <v>4500</v>
      </c>
      <c r="HH45" s="17">
        <f t="shared" si="99"/>
        <v>57456</v>
      </c>
      <c r="HI45" s="3">
        <v>4500</v>
      </c>
      <c r="HJ45" s="17">
        <f t="shared" si="100"/>
        <v>57456</v>
      </c>
      <c r="HK45" s="3">
        <v>4500</v>
      </c>
      <c r="HL45" s="17">
        <f t="shared" si="101"/>
        <v>57456</v>
      </c>
      <c r="HM45" s="3">
        <v>4500</v>
      </c>
      <c r="HN45" s="17">
        <f t="shared" si="102"/>
        <v>57456</v>
      </c>
      <c r="HO45" s="3">
        <v>4500</v>
      </c>
      <c r="HP45" s="17">
        <f t="shared" si="103"/>
        <v>57456</v>
      </c>
      <c r="HQ45" s="3">
        <v>4500</v>
      </c>
      <c r="HR45" s="17">
        <f t="shared" si="104"/>
        <v>57456</v>
      </c>
      <c r="HS45" s="3">
        <v>4500</v>
      </c>
      <c r="HT45" s="17">
        <f t="shared" si="105"/>
        <v>57456</v>
      </c>
      <c r="HU45" s="3">
        <v>4500</v>
      </c>
      <c r="HV45" s="17">
        <f t="shared" si="106"/>
        <v>57456</v>
      </c>
      <c r="HW45" s="3">
        <v>4500</v>
      </c>
      <c r="HX45" s="17">
        <f t="shared" si="107"/>
        <v>57456</v>
      </c>
      <c r="HY45" s="3"/>
      <c r="HZ45" s="61"/>
    </row>
    <row r="46" spans="1:234" x14ac:dyDescent="0.2">
      <c r="A46" s="53">
        <v>27609</v>
      </c>
      <c r="B46" s="51" t="s">
        <v>37</v>
      </c>
      <c r="C46" s="52">
        <v>15000</v>
      </c>
      <c r="D46" s="54">
        <v>37408</v>
      </c>
      <c r="E46" s="54">
        <v>41060</v>
      </c>
      <c r="F46" s="51" t="s">
        <v>4</v>
      </c>
      <c r="G46" s="54">
        <v>40694</v>
      </c>
      <c r="H46" s="75">
        <v>0.38</v>
      </c>
      <c r="I46" s="77"/>
      <c r="J46" s="30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56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9">
        <f t="shared" si="14"/>
        <v>173280</v>
      </c>
      <c r="AP46" s="8">
        <v>15000</v>
      </c>
      <c r="AQ46" s="39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56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56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9"/>
      <c r="DE46" s="56">
        <v>15000</v>
      </c>
      <c r="DF46" s="83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60">
        <v>15000</v>
      </c>
      <c r="EE46" s="83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56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56">
        <v>15000</v>
      </c>
      <c r="GC46" s="45">
        <f t="shared" si="84"/>
        <v>173280</v>
      </c>
      <c r="GD46" s="3">
        <v>15000</v>
      </c>
      <c r="GE46" s="17">
        <f t="shared" si="85"/>
        <v>173280</v>
      </c>
      <c r="GF46" s="3">
        <v>15000</v>
      </c>
      <c r="GG46" s="17">
        <f t="shared" si="86"/>
        <v>173280</v>
      </c>
      <c r="GH46" s="3">
        <v>15000</v>
      </c>
      <c r="GI46" s="17">
        <f t="shared" si="87"/>
        <v>173280</v>
      </c>
      <c r="GJ46" s="3">
        <v>15000</v>
      </c>
      <c r="GK46" s="17">
        <f t="shared" si="88"/>
        <v>173280</v>
      </c>
      <c r="GL46" s="3">
        <v>15000</v>
      </c>
      <c r="GM46" s="17">
        <f t="shared" si="89"/>
        <v>173280</v>
      </c>
      <c r="GN46" s="3">
        <v>15000</v>
      </c>
      <c r="GO46" s="17">
        <f t="shared" si="90"/>
        <v>173280</v>
      </c>
      <c r="GP46" s="3">
        <v>15000</v>
      </c>
      <c r="GQ46" s="17">
        <f t="shared" si="91"/>
        <v>173280</v>
      </c>
      <c r="GR46" s="3">
        <v>15000</v>
      </c>
      <c r="GS46" s="17">
        <f t="shared" si="92"/>
        <v>173280</v>
      </c>
      <c r="GT46" s="3">
        <v>15000</v>
      </c>
      <c r="GU46" s="17">
        <f t="shared" si="93"/>
        <v>173280</v>
      </c>
      <c r="GV46" s="3">
        <v>15000</v>
      </c>
      <c r="GW46" s="17">
        <f t="shared" si="94"/>
        <v>173280</v>
      </c>
      <c r="GX46" s="3">
        <v>15000</v>
      </c>
      <c r="GY46" s="17">
        <f t="shared" si="95"/>
        <v>173280</v>
      </c>
      <c r="GZ46" s="3"/>
      <c r="HA46" s="56">
        <v>15000</v>
      </c>
      <c r="HB46" s="45">
        <f t="shared" si="96"/>
        <v>173280</v>
      </c>
      <c r="HC46" s="3">
        <v>15000</v>
      </c>
      <c r="HD46" s="17">
        <f t="shared" si="97"/>
        <v>173280</v>
      </c>
      <c r="HE46" s="3">
        <v>15000</v>
      </c>
      <c r="HF46" s="17">
        <f t="shared" si="98"/>
        <v>173280</v>
      </c>
      <c r="HG46" s="3">
        <v>15000</v>
      </c>
      <c r="HH46" s="17">
        <f t="shared" si="99"/>
        <v>173280</v>
      </c>
      <c r="HI46" s="3">
        <v>15000</v>
      </c>
      <c r="HJ46" s="17">
        <f t="shared" si="100"/>
        <v>173280</v>
      </c>
      <c r="HK46" s="3">
        <v>15000</v>
      </c>
      <c r="HL46" s="17">
        <f t="shared" si="101"/>
        <v>173280</v>
      </c>
      <c r="HM46" s="3">
        <v>15000</v>
      </c>
      <c r="HN46" s="17">
        <f t="shared" si="102"/>
        <v>173280</v>
      </c>
      <c r="HO46" s="3">
        <v>15000</v>
      </c>
      <c r="HP46" s="17">
        <f t="shared" si="103"/>
        <v>173280</v>
      </c>
      <c r="HQ46" s="3">
        <v>15000</v>
      </c>
      <c r="HR46" s="17">
        <f t="shared" si="104"/>
        <v>173280</v>
      </c>
      <c r="HS46" s="3">
        <v>15000</v>
      </c>
      <c r="HT46" s="17">
        <f t="shared" si="105"/>
        <v>173280</v>
      </c>
      <c r="HU46" s="3">
        <v>15000</v>
      </c>
      <c r="HV46" s="17">
        <f t="shared" si="106"/>
        <v>173280</v>
      </c>
      <c r="HW46" s="3">
        <v>15000</v>
      </c>
      <c r="HX46" s="17">
        <f t="shared" si="107"/>
        <v>173280</v>
      </c>
      <c r="HY46" s="3"/>
      <c r="HZ46" s="61"/>
    </row>
    <row r="47" spans="1:234" x14ac:dyDescent="0.2">
      <c r="A47" s="53">
        <v>27607</v>
      </c>
      <c r="B47" s="51" t="s">
        <v>36</v>
      </c>
      <c r="C47" s="52">
        <v>1700</v>
      </c>
      <c r="D47" s="54">
        <v>37408</v>
      </c>
      <c r="E47" s="54">
        <v>38077</v>
      </c>
      <c r="F47" s="51" t="s">
        <v>26</v>
      </c>
      <c r="G47" s="54"/>
      <c r="H47" s="75">
        <v>1.75</v>
      </c>
      <c r="I47" s="77"/>
      <c r="J47" s="30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56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30">
        <v>1700</v>
      </c>
      <c r="AO47" s="39">
        <f t="shared" si="14"/>
        <v>90440</v>
      </c>
      <c r="AP47" s="30">
        <v>1700</v>
      </c>
      <c r="AQ47" s="39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56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56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9"/>
      <c r="DE47" s="61"/>
      <c r="DF47" s="83">
        <f t="shared" si="47"/>
        <v>0</v>
      </c>
      <c r="DG47" s="33"/>
      <c r="DH47" s="15">
        <f t="shared" si="48"/>
        <v>0</v>
      </c>
      <c r="DI47" s="33"/>
      <c r="DJ47" s="15">
        <f t="shared" si="49"/>
        <v>0</v>
      </c>
      <c r="DK47" s="33"/>
      <c r="DL47" s="15">
        <f t="shared" si="50"/>
        <v>0</v>
      </c>
      <c r="DM47" s="33"/>
      <c r="DN47" s="15">
        <f t="shared" si="51"/>
        <v>0</v>
      </c>
      <c r="DO47" s="33"/>
      <c r="DP47" s="15">
        <f t="shared" si="52"/>
        <v>0</v>
      </c>
      <c r="DQ47" s="33"/>
      <c r="DR47" s="15">
        <f t="shared" si="53"/>
        <v>0</v>
      </c>
      <c r="DS47" s="33"/>
      <c r="DT47" s="15">
        <f t="shared" si="54"/>
        <v>0</v>
      </c>
      <c r="DU47" s="33"/>
      <c r="DV47" s="15">
        <f t="shared" si="55"/>
        <v>0</v>
      </c>
      <c r="DW47" s="33"/>
      <c r="DX47" s="15">
        <f t="shared" si="71"/>
        <v>0</v>
      </c>
      <c r="DY47" s="33"/>
      <c r="DZ47" s="15">
        <f t="shared" si="56"/>
        <v>0</v>
      </c>
      <c r="EA47" s="33"/>
      <c r="EB47" s="15">
        <f t="shared" si="57"/>
        <v>0</v>
      </c>
      <c r="EC47" s="33"/>
      <c r="ED47" s="95"/>
      <c r="EE47" s="83">
        <f t="shared" si="58"/>
        <v>0</v>
      </c>
      <c r="EF47" s="33"/>
      <c r="EG47" s="15">
        <f t="shared" si="59"/>
        <v>0</v>
      </c>
      <c r="EH47" s="33"/>
      <c r="EI47" s="15">
        <f t="shared" si="60"/>
        <v>0</v>
      </c>
      <c r="EJ47" s="33"/>
      <c r="EK47" s="15">
        <f t="shared" si="61"/>
        <v>0</v>
      </c>
      <c r="EL47" s="33"/>
      <c r="EM47" s="15">
        <f t="shared" si="62"/>
        <v>0</v>
      </c>
      <c r="EN47" s="33"/>
      <c r="EO47" s="15">
        <f t="shared" si="63"/>
        <v>0</v>
      </c>
      <c r="EP47" s="33"/>
      <c r="EQ47" s="15">
        <f t="shared" si="64"/>
        <v>0</v>
      </c>
      <c r="ER47" s="33"/>
      <c r="ES47" s="15">
        <f t="shared" si="65"/>
        <v>0</v>
      </c>
      <c r="ET47" s="33"/>
      <c r="EU47" s="15">
        <f t="shared" si="66"/>
        <v>0</v>
      </c>
      <c r="EV47" s="33"/>
      <c r="EW47" s="15">
        <f t="shared" si="67"/>
        <v>0</v>
      </c>
      <c r="EX47" s="33"/>
      <c r="EY47" s="15">
        <f t="shared" si="68"/>
        <v>0</v>
      </c>
      <c r="EZ47" s="33"/>
      <c r="FA47" s="15">
        <f t="shared" si="69"/>
        <v>0</v>
      </c>
      <c r="FC47" s="61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61"/>
      <c r="GC47" s="45">
        <f t="shared" si="84"/>
        <v>0</v>
      </c>
      <c r="GE47" s="17">
        <f t="shared" si="85"/>
        <v>0</v>
      </c>
      <c r="GG47" s="17">
        <f t="shared" si="86"/>
        <v>0</v>
      </c>
      <c r="GI47" s="17">
        <f t="shared" si="87"/>
        <v>0</v>
      </c>
      <c r="GK47" s="17">
        <f t="shared" si="88"/>
        <v>0</v>
      </c>
      <c r="GM47" s="17">
        <f t="shared" si="89"/>
        <v>0</v>
      </c>
      <c r="GO47" s="17">
        <f t="shared" si="90"/>
        <v>0</v>
      </c>
      <c r="GQ47" s="17">
        <f t="shared" si="91"/>
        <v>0</v>
      </c>
      <c r="GS47" s="17">
        <f t="shared" si="92"/>
        <v>0</v>
      </c>
      <c r="GU47" s="17">
        <f t="shared" si="93"/>
        <v>0</v>
      </c>
      <c r="GW47" s="17">
        <f t="shared" si="94"/>
        <v>0</v>
      </c>
      <c r="GY47" s="17">
        <f t="shared" si="95"/>
        <v>0</v>
      </c>
      <c r="HA47" s="61"/>
      <c r="HB47" s="45">
        <f t="shared" si="96"/>
        <v>0</v>
      </c>
      <c r="HD47" s="17">
        <f t="shared" si="97"/>
        <v>0</v>
      </c>
      <c r="HF47" s="17">
        <f t="shared" si="98"/>
        <v>0</v>
      </c>
      <c r="HH47" s="17">
        <f t="shared" si="99"/>
        <v>0</v>
      </c>
      <c r="HJ47" s="17">
        <f t="shared" si="100"/>
        <v>0</v>
      </c>
      <c r="HL47" s="17">
        <f t="shared" si="101"/>
        <v>0</v>
      </c>
      <c r="HN47" s="17">
        <f t="shared" si="102"/>
        <v>0</v>
      </c>
      <c r="HP47" s="17">
        <f t="shared" si="103"/>
        <v>0</v>
      </c>
      <c r="HR47" s="17">
        <f t="shared" si="104"/>
        <v>0</v>
      </c>
      <c r="HT47" s="17">
        <f t="shared" si="105"/>
        <v>0</v>
      </c>
      <c r="HV47" s="17">
        <f t="shared" si="106"/>
        <v>0</v>
      </c>
      <c r="HX47" s="17">
        <f t="shared" si="107"/>
        <v>0</v>
      </c>
      <c r="HZ47" s="61"/>
    </row>
    <row r="48" spans="1:234" x14ac:dyDescent="0.2">
      <c r="A48" s="53">
        <v>27642</v>
      </c>
      <c r="B48" s="51" t="s">
        <v>41</v>
      </c>
      <c r="C48" s="52">
        <v>40000</v>
      </c>
      <c r="D48" s="54">
        <v>37438</v>
      </c>
      <c r="E48" s="54">
        <v>42916</v>
      </c>
      <c r="F48" s="51" t="s">
        <v>26</v>
      </c>
      <c r="G48" s="54"/>
      <c r="H48" s="75">
        <v>0.38</v>
      </c>
      <c r="I48" s="77"/>
      <c r="J48" s="30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56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30">
        <v>40000</v>
      </c>
      <c r="AO48" s="39">
        <f t="shared" si="14"/>
        <v>462080</v>
      </c>
      <c r="AP48" s="30">
        <v>40000</v>
      </c>
      <c r="AQ48" s="39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56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56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9"/>
      <c r="DE48" s="56">
        <v>40000</v>
      </c>
      <c r="DF48" s="83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60">
        <v>40000</v>
      </c>
      <c r="EE48" s="83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56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56">
        <v>40000</v>
      </c>
      <c r="GC48" s="45">
        <f t="shared" si="84"/>
        <v>462080</v>
      </c>
      <c r="GD48" s="3">
        <v>40000</v>
      </c>
      <c r="GE48" s="17">
        <f t="shared" si="85"/>
        <v>462080</v>
      </c>
      <c r="GF48" s="3">
        <v>40000</v>
      </c>
      <c r="GG48" s="17">
        <f t="shared" si="86"/>
        <v>462080</v>
      </c>
      <c r="GH48" s="3">
        <v>40000</v>
      </c>
      <c r="GI48" s="17">
        <f t="shared" si="87"/>
        <v>462080</v>
      </c>
      <c r="GJ48" s="3">
        <v>40000</v>
      </c>
      <c r="GK48" s="17">
        <f t="shared" si="88"/>
        <v>462080</v>
      </c>
      <c r="GL48" s="3">
        <v>40000</v>
      </c>
      <c r="GM48" s="17">
        <f t="shared" si="89"/>
        <v>462080</v>
      </c>
      <c r="GN48" s="3">
        <v>40000</v>
      </c>
      <c r="GO48" s="17">
        <f t="shared" si="90"/>
        <v>462080</v>
      </c>
      <c r="GP48" s="3">
        <v>40000</v>
      </c>
      <c r="GQ48" s="17">
        <f t="shared" si="91"/>
        <v>462080</v>
      </c>
      <c r="GR48" s="3">
        <v>40000</v>
      </c>
      <c r="GS48" s="17">
        <f t="shared" si="92"/>
        <v>462080</v>
      </c>
      <c r="GT48" s="3">
        <v>40000</v>
      </c>
      <c r="GU48" s="17">
        <f t="shared" si="93"/>
        <v>462080</v>
      </c>
      <c r="GV48" s="3">
        <v>40000</v>
      </c>
      <c r="GW48" s="17">
        <f t="shared" si="94"/>
        <v>462080</v>
      </c>
      <c r="GX48" s="3">
        <v>40000</v>
      </c>
      <c r="GY48" s="17">
        <f t="shared" si="95"/>
        <v>462080</v>
      </c>
      <c r="GZ48" s="3"/>
      <c r="HA48" s="56">
        <v>40000</v>
      </c>
      <c r="HB48" s="45">
        <f t="shared" si="96"/>
        <v>462080</v>
      </c>
      <c r="HC48" s="3">
        <v>40000</v>
      </c>
      <c r="HD48" s="17">
        <f t="shared" si="97"/>
        <v>462080</v>
      </c>
      <c r="HE48" s="3">
        <v>40000</v>
      </c>
      <c r="HF48" s="17">
        <f t="shared" si="98"/>
        <v>462080</v>
      </c>
      <c r="HG48" s="3">
        <v>40000</v>
      </c>
      <c r="HH48" s="17">
        <f t="shared" si="99"/>
        <v>462080</v>
      </c>
      <c r="HI48" s="3">
        <v>40000</v>
      </c>
      <c r="HJ48" s="17">
        <f t="shared" si="100"/>
        <v>462080</v>
      </c>
      <c r="HK48" s="3">
        <v>40000</v>
      </c>
      <c r="HL48" s="17">
        <f t="shared" si="101"/>
        <v>462080</v>
      </c>
      <c r="HM48" s="3">
        <v>40000</v>
      </c>
      <c r="HN48" s="17">
        <f t="shared" si="102"/>
        <v>462080</v>
      </c>
      <c r="HO48" s="3">
        <v>40000</v>
      </c>
      <c r="HP48" s="17">
        <f t="shared" si="103"/>
        <v>462080</v>
      </c>
      <c r="HQ48" s="3">
        <v>40000</v>
      </c>
      <c r="HR48" s="17">
        <f t="shared" si="104"/>
        <v>462080</v>
      </c>
      <c r="HS48" s="3">
        <v>40000</v>
      </c>
      <c r="HT48" s="17">
        <f t="shared" si="105"/>
        <v>462080</v>
      </c>
      <c r="HU48" s="3">
        <v>40000</v>
      </c>
      <c r="HV48" s="17">
        <f t="shared" si="106"/>
        <v>462080</v>
      </c>
      <c r="HW48" s="3">
        <v>40000</v>
      </c>
      <c r="HX48" s="17">
        <f t="shared" si="107"/>
        <v>462080</v>
      </c>
      <c r="HY48" s="3"/>
      <c r="HZ48" s="61"/>
    </row>
    <row r="49" spans="1:234" ht="13.5" thickBot="1" x14ac:dyDescent="0.25">
      <c r="A49" s="53">
        <v>27641</v>
      </c>
      <c r="B49" s="51" t="s">
        <v>59</v>
      </c>
      <c r="C49" s="52">
        <v>20000</v>
      </c>
      <c r="D49" s="54">
        <v>37408</v>
      </c>
      <c r="E49" s="54">
        <v>48395</v>
      </c>
      <c r="F49" s="51" t="s">
        <v>4</v>
      </c>
      <c r="G49" s="54">
        <v>48029</v>
      </c>
      <c r="H49" s="75">
        <v>0.38</v>
      </c>
      <c r="I49" s="77"/>
      <c r="J49" s="30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56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30">
        <v>20000</v>
      </c>
      <c r="AO49" s="39">
        <f t="shared" si="14"/>
        <v>231040</v>
      </c>
      <c r="AP49" s="30">
        <v>20000</v>
      </c>
      <c r="AQ49" s="39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56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56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9"/>
      <c r="DE49" s="56">
        <v>20000</v>
      </c>
      <c r="DF49" s="83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60">
        <v>20000</v>
      </c>
      <c r="EE49" s="83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56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56">
        <v>20000</v>
      </c>
      <c r="GC49" s="45">
        <f t="shared" si="84"/>
        <v>231040</v>
      </c>
      <c r="GD49" s="3">
        <v>20000</v>
      </c>
      <c r="GE49" s="17">
        <f t="shared" si="85"/>
        <v>231040</v>
      </c>
      <c r="GF49" s="3">
        <v>20000</v>
      </c>
      <c r="GG49" s="17">
        <f t="shared" si="86"/>
        <v>231040</v>
      </c>
      <c r="GH49" s="3">
        <v>20000</v>
      </c>
      <c r="GI49" s="17">
        <f t="shared" si="87"/>
        <v>231040</v>
      </c>
      <c r="GJ49" s="3">
        <v>20000</v>
      </c>
      <c r="GK49" s="17">
        <f t="shared" si="88"/>
        <v>231040</v>
      </c>
      <c r="GL49" s="3">
        <v>20000</v>
      </c>
      <c r="GM49" s="17">
        <f t="shared" si="89"/>
        <v>231040</v>
      </c>
      <c r="GN49" s="3">
        <v>20000</v>
      </c>
      <c r="GO49" s="17">
        <f t="shared" si="90"/>
        <v>231040</v>
      </c>
      <c r="GP49" s="3">
        <v>20000</v>
      </c>
      <c r="GQ49" s="17">
        <f t="shared" si="91"/>
        <v>231040</v>
      </c>
      <c r="GR49" s="3">
        <v>20000</v>
      </c>
      <c r="GS49" s="17">
        <f t="shared" si="92"/>
        <v>231040</v>
      </c>
      <c r="GT49" s="3">
        <v>20000</v>
      </c>
      <c r="GU49" s="17">
        <f t="shared" si="93"/>
        <v>231040</v>
      </c>
      <c r="GV49" s="3">
        <v>20000</v>
      </c>
      <c r="GW49" s="17">
        <f t="shared" si="94"/>
        <v>231040</v>
      </c>
      <c r="GX49" s="3">
        <v>20000</v>
      </c>
      <c r="GY49" s="17">
        <f t="shared" si="95"/>
        <v>231040</v>
      </c>
      <c r="GZ49" s="3"/>
      <c r="HA49" s="56">
        <v>20000</v>
      </c>
      <c r="HB49" s="45">
        <f t="shared" si="96"/>
        <v>231040</v>
      </c>
      <c r="HC49" s="3">
        <v>20000</v>
      </c>
      <c r="HD49" s="17">
        <f t="shared" si="97"/>
        <v>231040</v>
      </c>
      <c r="HE49" s="3">
        <v>20000</v>
      </c>
      <c r="HF49" s="17">
        <f t="shared" si="98"/>
        <v>231040</v>
      </c>
      <c r="HG49" s="3">
        <v>20000</v>
      </c>
      <c r="HH49" s="17">
        <f t="shared" si="99"/>
        <v>231040</v>
      </c>
      <c r="HI49" s="3">
        <v>20000</v>
      </c>
      <c r="HJ49" s="17">
        <f t="shared" si="100"/>
        <v>231040</v>
      </c>
      <c r="HK49" s="3">
        <v>20000</v>
      </c>
      <c r="HL49" s="17">
        <f t="shared" si="101"/>
        <v>231040</v>
      </c>
      <c r="HM49" s="3">
        <v>20000</v>
      </c>
      <c r="HN49" s="17">
        <f t="shared" si="102"/>
        <v>231040</v>
      </c>
      <c r="HO49" s="3">
        <v>20000</v>
      </c>
      <c r="HP49" s="17">
        <f t="shared" si="103"/>
        <v>231040</v>
      </c>
      <c r="HQ49" s="3">
        <v>20000</v>
      </c>
      <c r="HR49" s="17">
        <f t="shared" si="104"/>
        <v>231040</v>
      </c>
      <c r="HS49" s="3">
        <v>20000</v>
      </c>
      <c r="HT49" s="17">
        <f t="shared" si="105"/>
        <v>231040</v>
      </c>
      <c r="HU49" s="3">
        <v>20000</v>
      </c>
      <c r="HV49" s="17">
        <f t="shared" si="106"/>
        <v>231040</v>
      </c>
      <c r="HW49" s="3">
        <v>20000</v>
      </c>
      <c r="HX49" s="17">
        <f t="shared" si="107"/>
        <v>231040</v>
      </c>
      <c r="HY49" s="3"/>
      <c r="HZ49" s="61"/>
    </row>
    <row r="50" spans="1:234" ht="13.5" thickBot="1" x14ac:dyDescent="0.25">
      <c r="A50" s="53">
        <v>27649</v>
      </c>
      <c r="B50" s="51" t="s">
        <v>59</v>
      </c>
      <c r="C50" s="52">
        <v>7500</v>
      </c>
      <c r="D50" s="54">
        <v>37408</v>
      </c>
      <c r="E50" s="54">
        <v>39233</v>
      </c>
      <c r="F50" s="51" t="s">
        <v>4</v>
      </c>
      <c r="G50" s="54">
        <v>38868</v>
      </c>
      <c r="H50" s="75">
        <v>0.22500000000000001</v>
      </c>
      <c r="I50" s="77"/>
      <c r="J50" s="30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56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30">
        <v>7500</v>
      </c>
      <c r="AO50" s="39">
        <f t="shared" si="14"/>
        <v>51300</v>
      </c>
      <c r="AP50" s="30">
        <v>7500</v>
      </c>
      <c r="AQ50" s="39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56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56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9"/>
      <c r="DE50" s="56">
        <v>7500</v>
      </c>
      <c r="DF50" s="83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5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60">
        <v>7500</v>
      </c>
      <c r="EE50" s="83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9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9"/>
      <c r="GC50" s="45">
        <f t="shared" si="84"/>
        <v>0</v>
      </c>
      <c r="GD50" s="17"/>
      <c r="GE50" s="17">
        <f t="shared" si="85"/>
        <v>0</v>
      </c>
      <c r="GF50" s="17"/>
      <c r="GG50" s="17">
        <f t="shared" si="86"/>
        <v>0</v>
      </c>
      <c r="GH50" s="17"/>
      <c r="GI50" s="17">
        <f t="shared" si="87"/>
        <v>0</v>
      </c>
      <c r="GJ50" s="17"/>
      <c r="GK50" s="17">
        <f t="shared" si="88"/>
        <v>0</v>
      </c>
      <c r="GL50" s="17"/>
      <c r="GM50" s="17">
        <f t="shared" si="89"/>
        <v>0</v>
      </c>
      <c r="GN50" s="17"/>
      <c r="GO50" s="17">
        <f t="shared" si="90"/>
        <v>0</v>
      </c>
      <c r="GP50" s="17"/>
      <c r="GQ50" s="17">
        <f t="shared" si="91"/>
        <v>0</v>
      </c>
      <c r="GR50" s="17"/>
      <c r="GS50" s="17">
        <f t="shared" si="92"/>
        <v>0</v>
      </c>
      <c r="GT50" s="17"/>
      <c r="GU50" s="17">
        <f t="shared" si="93"/>
        <v>0</v>
      </c>
      <c r="GV50" s="17"/>
      <c r="GW50" s="17">
        <f t="shared" si="94"/>
        <v>0</v>
      </c>
      <c r="GX50" s="17"/>
      <c r="GY50" s="17">
        <f t="shared" si="95"/>
        <v>0</v>
      </c>
      <c r="GZ50" s="17"/>
      <c r="HA50" s="59"/>
      <c r="HB50" s="45">
        <f t="shared" si="96"/>
        <v>0</v>
      </c>
      <c r="HC50" s="17"/>
      <c r="HD50" s="17">
        <f t="shared" si="97"/>
        <v>0</v>
      </c>
      <c r="HE50" s="17"/>
      <c r="HF50" s="17">
        <f t="shared" si="98"/>
        <v>0</v>
      </c>
      <c r="HG50" s="17"/>
      <c r="HH50" s="17">
        <f t="shared" si="99"/>
        <v>0</v>
      </c>
      <c r="HI50" s="17"/>
      <c r="HJ50" s="17">
        <f t="shared" si="100"/>
        <v>0</v>
      </c>
      <c r="HK50" s="17"/>
      <c r="HL50" s="17">
        <f t="shared" si="101"/>
        <v>0</v>
      </c>
      <c r="HM50" s="17"/>
      <c r="HN50" s="17">
        <f t="shared" si="102"/>
        <v>0</v>
      </c>
      <c r="HO50" s="17"/>
      <c r="HP50" s="17">
        <f t="shared" si="103"/>
        <v>0</v>
      </c>
      <c r="HQ50" s="17"/>
      <c r="HR50" s="17">
        <f t="shared" si="104"/>
        <v>0</v>
      </c>
      <c r="HS50" s="17"/>
      <c r="HT50" s="17">
        <f t="shared" si="105"/>
        <v>0</v>
      </c>
      <c r="HU50" s="17"/>
      <c r="HV50" s="17">
        <f t="shared" si="106"/>
        <v>0</v>
      </c>
      <c r="HW50" s="17"/>
      <c r="HX50" s="17">
        <f t="shared" si="107"/>
        <v>0</v>
      </c>
      <c r="HY50" s="17"/>
      <c r="HZ50" s="61"/>
    </row>
    <row r="51" spans="1:234" x14ac:dyDescent="0.2">
      <c r="A51" s="2">
        <v>22037</v>
      </c>
      <c r="B51" t="s">
        <v>33</v>
      </c>
      <c r="C51" s="4">
        <v>3000</v>
      </c>
      <c r="D51" s="6" t="s">
        <v>52</v>
      </c>
      <c r="E51" s="6"/>
      <c r="F51" s="6"/>
      <c r="G51" s="6"/>
      <c r="H51" s="68">
        <v>0.1459</v>
      </c>
      <c r="I51" s="84">
        <v>3000</v>
      </c>
      <c r="J51" s="30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62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9">
        <f t="shared" si="14"/>
        <v>13306.08</v>
      </c>
      <c r="AP51" s="14">
        <v>3000</v>
      </c>
      <c r="AQ51" s="39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62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62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91">
        <v>3000</v>
      </c>
      <c r="DC51" s="21">
        <f t="shared" si="46"/>
        <v>13306.08</v>
      </c>
      <c r="DD51" s="14"/>
      <c r="DE51" s="62">
        <v>3000</v>
      </c>
      <c r="DF51" s="83">
        <f t="shared" si="47"/>
        <v>13306.08</v>
      </c>
      <c r="DG51" s="91">
        <v>3000</v>
      </c>
      <c r="DH51" s="15">
        <f t="shared" si="48"/>
        <v>13306.08</v>
      </c>
      <c r="DI51" s="91">
        <v>3000</v>
      </c>
      <c r="DJ51" s="15">
        <f t="shared" si="49"/>
        <v>13306.08</v>
      </c>
      <c r="DK51" s="91">
        <v>3000</v>
      </c>
      <c r="DL51" s="15">
        <f t="shared" si="50"/>
        <v>13306.08</v>
      </c>
      <c r="DM51" s="91">
        <v>3000</v>
      </c>
      <c r="DN51" s="15">
        <f t="shared" si="51"/>
        <v>13306.08</v>
      </c>
      <c r="DO51" s="91">
        <v>3000</v>
      </c>
      <c r="DP51" s="15">
        <f t="shared" si="52"/>
        <v>13306.08</v>
      </c>
      <c r="DQ51" s="91">
        <v>3000</v>
      </c>
      <c r="DR51" s="15">
        <f t="shared" si="53"/>
        <v>13306.08</v>
      </c>
      <c r="DS51" s="91">
        <v>3000</v>
      </c>
      <c r="DT51" s="15">
        <f t="shared" si="54"/>
        <v>13306.08</v>
      </c>
      <c r="DU51" s="91">
        <v>3000</v>
      </c>
      <c r="DV51" s="15">
        <f t="shared" si="55"/>
        <v>13306.08</v>
      </c>
      <c r="DW51" s="91">
        <v>3000</v>
      </c>
      <c r="DX51" s="15">
        <f t="shared" si="71"/>
        <v>34656</v>
      </c>
      <c r="DY51" s="91">
        <v>3000</v>
      </c>
      <c r="DZ51" s="15">
        <f t="shared" si="56"/>
        <v>13306.08</v>
      </c>
      <c r="EA51" s="91">
        <v>3000</v>
      </c>
      <c r="EB51" s="15">
        <f t="shared" si="57"/>
        <v>13306.08</v>
      </c>
      <c r="EC51" s="91"/>
      <c r="ED51" s="96">
        <v>3000</v>
      </c>
      <c r="EE51" s="83">
        <f t="shared" si="58"/>
        <v>13306.08</v>
      </c>
      <c r="EF51" s="91">
        <v>3000</v>
      </c>
      <c r="EG51" s="15">
        <f t="shared" si="59"/>
        <v>13306.08</v>
      </c>
      <c r="EH51" s="91">
        <v>3000</v>
      </c>
      <c r="EI51" s="15">
        <f t="shared" si="60"/>
        <v>13306.08</v>
      </c>
      <c r="EJ51" s="91">
        <v>3000</v>
      </c>
      <c r="EK51" s="15">
        <f t="shared" si="61"/>
        <v>13306.08</v>
      </c>
      <c r="EL51" s="91">
        <v>3000</v>
      </c>
      <c r="EM51" s="15">
        <f t="shared" si="62"/>
        <v>13306.08</v>
      </c>
      <c r="EN51" s="91">
        <v>3000</v>
      </c>
      <c r="EO51" s="15">
        <f t="shared" si="63"/>
        <v>13306.08</v>
      </c>
      <c r="EP51" s="91">
        <v>3000</v>
      </c>
      <c r="EQ51" s="15">
        <f t="shared" si="64"/>
        <v>13306.08</v>
      </c>
      <c r="ER51" s="91">
        <v>3000</v>
      </c>
      <c r="ES51" s="15">
        <f t="shared" si="65"/>
        <v>13306.08</v>
      </c>
      <c r="ET51" s="91">
        <v>3000</v>
      </c>
      <c r="EU51" s="15">
        <f t="shared" si="66"/>
        <v>13306.08</v>
      </c>
      <c r="EV51" s="91">
        <v>3000</v>
      </c>
      <c r="EW51" s="15">
        <f t="shared" si="67"/>
        <v>13306.08</v>
      </c>
      <c r="EX51" s="91">
        <v>3000</v>
      </c>
      <c r="EY51" s="15">
        <f t="shared" si="68"/>
        <v>13306.08</v>
      </c>
      <c r="EZ51" s="91">
        <v>3000</v>
      </c>
      <c r="FA51" s="15">
        <f t="shared" si="69"/>
        <v>13306.08</v>
      </c>
      <c r="FB51" s="14"/>
      <c r="FC51" s="62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62">
        <v>3000</v>
      </c>
      <c r="GC51" s="45">
        <f t="shared" si="84"/>
        <v>13306.08</v>
      </c>
      <c r="GD51" s="14">
        <v>3000</v>
      </c>
      <c r="GE51" s="17">
        <f t="shared" si="85"/>
        <v>13306.08</v>
      </c>
      <c r="GF51" s="14">
        <v>3000</v>
      </c>
      <c r="GG51" s="17">
        <f t="shared" si="86"/>
        <v>13306.08</v>
      </c>
      <c r="GH51" s="14">
        <v>3000</v>
      </c>
      <c r="GI51" s="17">
        <f t="shared" si="87"/>
        <v>13306.08</v>
      </c>
      <c r="GJ51" s="14">
        <v>3000</v>
      </c>
      <c r="GK51" s="17">
        <f t="shared" si="88"/>
        <v>13306.08</v>
      </c>
      <c r="GL51" s="14">
        <v>3000</v>
      </c>
      <c r="GM51" s="17">
        <f t="shared" si="89"/>
        <v>13306.08</v>
      </c>
      <c r="GN51" s="14">
        <v>3000</v>
      </c>
      <c r="GO51" s="17">
        <f t="shared" si="90"/>
        <v>13306.08</v>
      </c>
      <c r="GP51" s="14">
        <v>3000</v>
      </c>
      <c r="GQ51" s="17">
        <f t="shared" si="91"/>
        <v>13306.08</v>
      </c>
      <c r="GR51" s="14">
        <v>3000</v>
      </c>
      <c r="GS51" s="17">
        <f t="shared" si="92"/>
        <v>13306.08</v>
      </c>
      <c r="GT51" s="14">
        <v>3000</v>
      </c>
      <c r="GU51" s="17">
        <f t="shared" si="93"/>
        <v>13306.08</v>
      </c>
      <c r="GV51" s="14">
        <v>3000</v>
      </c>
      <c r="GW51" s="17">
        <f t="shared" si="94"/>
        <v>13306.08</v>
      </c>
      <c r="GX51" s="14">
        <v>3000</v>
      </c>
      <c r="GY51" s="17">
        <f t="shared" si="95"/>
        <v>13306.08</v>
      </c>
      <c r="GZ51" s="14"/>
      <c r="HA51" s="62">
        <v>3000</v>
      </c>
      <c r="HB51" s="45">
        <f t="shared" si="96"/>
        <v>13306.08</v>
      </c>
      <c r="HC51" s="14">
        <v>3000</v>
      </c>
      <c r="HD51" s="17">
        <f t="shared" si="97"/>
        <v>13306.08</v>
      </c>
      <c r="HE51" s="14">
        <v>3000</v>
      </c>
      <c r="HF51" s="17">
        <f t="shared" si="98"/>
        <v>13306.08</v>
      </c>
      <c r="HG51" s="14">
        <v>3000</v>
      </c>
      <c r="HH51" s="17">
        <f t="shared" si="99"/>
        <v>13306.08</v>
      </c>
      <c r="HI51" s="14">
        <v>3000</v>
      </c>
      <c r="HJ51" s="17">
        <f t="shared" si="100"/>
        <v>13306.08</v>
      </c>
      <c r="HK51" s="14">
        <v>3000</v>
      </c>
      <c r="HL51" s="17">
        <f t="shared" si="101"/>
        <v>13306.08</v>
      </c>
      <c r="HM51" s="14">
        <v>3000</v>
      </c>
      <c r="HN51" s="17">
        <f t="shared" si="102"/>
        <v>13306.08</v>
      </c>
      <c r="HO51" s="14">
        <v>3000</v>
      </c>
      <c r="HP51" s="17">
        <f t="shared" si="103"/>
        <v>13306.08</v>
      </c>
      <c r="HQ51" s="14">
        <v>3000</v>
      </c>
      <c r="HR51" s="17">
        <f t="shared" si="104"/>
        <v>13306.08</v>
      </c>
      <c r="HS51" s="14">
        <v>3000</v>
      </c>
      <c r="HT51" s="17">
        <f t="shared" si="105"/>
        <v>13306.08</v>
      </c>
      <c r="HU51" s="14">
        <v>3000</v>
      </c>
      <c r="HV51" s="17">
        <f t="shared" si="106"/>
        <v>13306.08</v>
      </c>
      <c r="HW51" s="14">
        <v>3000</v>
      </c>
      <c r="HX51" s="17">
        <f t="shared" si="107"/>
        <v>13306.08</v>
      </c>
      <c r="HY51" s="27"/>
      <c r="HZ51" s="61"/>
    </row>
    <row r="52" spans="1:234" x14ac:dyDescent="0.2">
      <c r="A52" s="9" t="s">
        <v>74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85">
        <f>SUM(I52:AF52)/12</f>
        <v>1126841.6666666667</v>
      </c>
      <c r="AH52" s="56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9">
        <f t="shared" si="108"/>
        <v>1093300</v>
      </c>
      <c r="AO52" s="39"/>
      <c r="AP52" s="39">
        <f t="shared" si="108"/>
        <v>1093300</v>
      </c>
      <c r="AQ52" s="39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85">
        <f>SUM(AH52:BE52)/12</f>
        <v>1083283.3333333333</v>
      </c>
      <c r="BG52" s="56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85">
        <f>SUM(BG52:CD52)/12</f>
        <v>999783.33333333337</v>
      </c>
      <c r="CF52" s="56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9">
        <f t="shared" si="109"/>
        <v>534200</v>
      </c>
      <c r="DC52" s="39"/>
      <c r="DD52" s="92">
        <f>SUM(CF52:DC52)/12</f>
        <v>846533.33333333337</v>
      </c>
      <c r="DE52" s="56">
        <f t="shared" si="109"/>
        <v>485200</v>
      </c>
      <c r="DF52" s="83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85">
        <f>SUM(DE52:EB52)/12</f>
        <v>477033.33333333331</v>
      </c>
      <c r="ED52" s="60">
        <f>SUM(ED6:ED51)</f>
        <v>485200</v>
      </c>
      <c r="EE52" s="83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85">
        <f>SUM(ED52:FA52)/12</f>
        <v>262658.33333333331</v>
      </c>
      <c r="FC52" s="56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85">
        <f>SUM(FC52:FZ52)/12</f>
        <v>184116.66666666666</v>
      </c>
      <c r="GB52" s="56">
        <f>SUM(GB6:GB51)</f>
        <v>109200</v>
      </c>
      <c r="GC52" s="8"/>
      <c r="GD52" s="3">
        <f>SUM(GD6:GD51)</f>
        <v>109200</v>
      </c>
      <c r="GE52" s="3"/>
      <c r="GF52" s="3">
        <f>SUM(GF6:GF51)</f>
        <v>109200</v>
      </c>
      <c r="GG52" s="3"/>
      <c r="GH52" s="3">
        <f>SUM(GH6:GH51)</f>
        <v>95200</v>
      </c>
      <c r="GI52" s="3"/>
      <c r="GJ52" s="3">
        <f>SUM(GJ6:GJ51)</f>
        <v>95200</v>
      </c>
      <c r="GK52" s="3"/>
      <c r="GL52" s="3">
        <f>SUM(GL6:GL51)</f>
        <v>95200</v>
      </c>
      <c r="GM52" s="3"/>
      <c r="GN52" s="3">
        <f>SUM(GN6:GN51)</f>
        <v>95200</v>
      </c>
      <c r="GO52" s="3"/>
      <c r="GP52" s="3">
        <f t="shared" ref="GP52:HW52" si="110">SUM(GP6:GP51)</f>
        <v>95200</v>
      </c>
      <c r="GQ52" s="3"/>
      <c r="GR52" s="3">
        <f t="shared" si="110"/>
        <v>95200</v>
      </c>
      <c r="GS52" s="3"/>
      <c r="GT52" s="3">
        <f t="shared" si="110"/>
        <v>95200</v>
      </c>
      <c r="GU52" s="3"/>
      <c r="GV52" s="3">
        <f t="shared" si="110"/>
        <v>109200</v>
      </c>
      <c r="GW52" s="3"/>
      <c r="GX52" s="3">
        <f t="shared" si="110"/>
        <v>109200</v>
      </c>
      <c r="GY52" s="3"/>
      <c r="GZ52" s="85">
        <f>SUM(GB52:GY52)/12</f>
        <v>101033.33333333333</v>
      </c>
      <c r="HA52" s="56">
        <f t="shared" si="110"/>
        <v>109200</v>
      </c>
      <c r="HB52" s="8"/>
      <c r="HC52" s="3">
        <f t="shared" si="110"/>
        <v>109200</v>
      </c>
      <c r="HD52" s="3"/>
      <c r="HE52" s="3">
        <f t="shared" si="110"/>
        <v>109200</v>
      </c>
      <c r="HF52" s="3"/>
      <c r="HG52" s="3">
        <f t="shared" si="110"/>
        <v>95200</v>
      </c>
      <c r="HH52" s="3"/>
      <c r="HI52" s="3">
        <f t="shared" si="110"/>
        <v>95200</v>
      </c>
      <c r="HJ52" s="3"/>
      <c r="HK52" s="3">
        <f t="shared" si="110"/>
        <v>95200</v>
      </c>
      <c r="HL52" s="3"/>
      <c r="HM52" s="3">
        <f t="shared" si="110"/>
        <v>95200</v>
      </c>
      <c r="HN52" s="3"/>
      <c r="HO52" s="3">
        <f t="shared" si="110"/>
        <v>95200</v>
      </c>
      <c r="HP52" s="3"/>
      <c r="HQ52" s="3">
        <f t="shared" si="110"/>
        <v>95200</v>
      </c>
      <c r="HR52" s="3"/>
      <c r="HS52" s="3">
        <f t="shared" si="110"/>
        <v>95200</v>
      </c>
      <c r="HT52" s="3"/>
      <c r="HU52" s="3">
        <f t="shared" si="110"/>
        <v>95200</v>
      </c>
      <c r="HV52" s="3"/>
      <c r="HW52" s="3">
        <f t="shared" si="110"/>
        <v>95200</v>
      </c>
      <c r="HX52" s="3"/>
      <c r="HY52" s="85">
        <f>SUM(HA52:HX52)/12</f>
        <v>98700</v>
      </c>
      <c r="HZ52" s="61"/>
    </row>
    <row r="53" spans="1:234" x14ac:dyDescent="0.2">
      <c r="A53" s="9" t="s">
        <v>75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85">
        <f>SUM(I53:AF53)/12</f>
        <v>33158.333333333336</v>
      </c>
      <c r="AH53" s="56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85">
        <f>SUM(AH53:BE53)/12</f>
        <v>126716.66666666667</v>
      </c>
      <c r="BG53" s="56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85">
        <f>SUM(BG53:CD53)/12</f>
        <v>210216.66666666666</v>
      </c>
      <c r="CF53" s="56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92">
        <f>SUM(CF53:DC53)/12</f>
        <v>363466.66666666669</v>
      </c>
      <c r="DE53" s="56">
        <f>1210000-DE52</f>
        <v>724800</v>
      </c>
      <c r="DF53" s="83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85">
        <f>SUM(DE53:EB53)/12</f>
        <v>732966.66666666663</v>
      </c>
      <c r="ED53" s="60">
        <f>1210000-ED52</f>
        <v>724800</v>
      </c>
      <c r="EE53" s="83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85">
        <f>SUM(ED53:FA53)/12</f>
        <v>947341.66666666663</v>
      </c>
      <c r="FC53" s="56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85">
        <f>SUM(FC53:FZ53)/12</f>
        <v>1025883.3333333334</v>
      </c>
      <c r="GB53" s="56">
        <f>1210000-GB52</f>
        <v>1100800</v>
      </c>
      <c r="GC53" s="8"/>
      <c r="GD53" s="3">
        <f>1210000-GD52</f>
        <v>1100800</v>
      </c>
      <c r="GE53" s="3"/>
      <c r="GF53" s="3">
        <f>1210000-GF52</f>
        <v>1100800</v>
      </c>
      <c r="GG53" s="3"/>
      <c r="GH53" s="3">
        <f>1210000-GH52</f>
        <v>1114800</v>
      </c>
      <c r="GI53" s="3"/>
      <c r="GJ53" s="3">
        <f>1210000-GJ52</f>
        <v>1114800</v>
      </c>
      <c r="GK53" s="3"/>
      <c r="GL53" s="3">
        <f>1210000-GL52</f>
        <v>1114800</v>
      </c>
      <c r="GM53" s="3"/>
      <c r="GN53" s="3">
        <f>1210000-GN52</f>
        <v>1114800</v>
      </c>
      <c r="GO53" s="3"/>
      <c r="GP53" s="3">
        <f>1210000-GP52</f>
        <v>1114800</v>
      </c>
      <c r="GQ53" s="3"/>
      <c r="GR53" s="3">
        <f>1210000-GR52</f>
        <v>1114800</v>
      </c>
      <c r="GS53" s="3"/>
      <c r="GT53" s="3">
        <f>1210000-GT52</f>
        <v>1114800</v>
      </c>
      <c r="GU53" s="3"/>
      <c r="GV53" s="3">
        <f>1210000-GV52</f>
        <v>1100800</v>
      </c>
      <c r="GW53" s="3"/>
      <c r="GX53" s="3">
        <f>1210000-GX52</f>
        <v>1100800</v>
      </c>
      <c r="GY53" s="3"/>
      <c r="GZ53" s="85">
        <f>SUM(GB53:GY53)/12</f>
        <v>1108966.6666666667</v>
      </c>
      <c r="HA53" s="56">
        <f>1210000-HA52</f>
        <v>1100800</v>
      </c>
      <c r="HB53" s="8"/>
      <c r="HC53" s="3">
        <f>1210000-HC52</f>
        <v>1100800</v>
      </c>
      <c r="HD53" s="3"/>
      <c r="HE53" s="3">
        <f>1210000-HE52</f>
        <v>1100800</v>
      </c>
      <c r="HF53" s="3"/>
      <c r="HG53" s="3">
        <f>1210000-HG52</f>
        <v>1114800</v>
      </c>
      <c r="HH53" s="3"/>
      <c r="HI53" s="3">
        <f>1210000-HI52</f>
        <v>1114800</v>
      </c>
      <c r="HJ53" s="3"/>
      <c r="HK53" s="3">
        <f>1210000-HK52</f>
        <v>1114800</v>
      </c>
      <c r="HL53" s="3"/>
      <c r="HM53" s="3">
        <f>1210000-HM52</f>
        <v>1114800</v>
      </c>
      <c r="HN53" s="3"/>
      <c r="HO53" s="3">
        <f>1210000-HO52</f>
        <v>1114800</v>
      </c>
      <c r="HP53" s="3"/>
      <c r="HQ53" s="3">
        <f>1210000-HQ52</f>
        <v>1114800</v>
      </c>
      <c r="HR53" s="3"/>
      <c r="HS53" s="3">
        <f>1210000-HS52</f>
        <v>1114800</v>
      </c>
      <c r="HT53" s="3"/>
      <c r="HU53" s="3">
        <f>1210000-HU52</f>
        <v>1114800</v>
      </c>
      <c r="HV53" s="3"/>
      <c r="HW53" s="3">
        <f>1210000-HW52</f>
        <v>1114800</v>
      </c>
      <c r="HX53" s="3"/>
      <c r="HY53" s="85">
        <f>SUM(HA53:HX53)/12</f>
        <v>1111300</v>
      </c>
      <c r="HZ53" s="61"/>
    </row>
    <row r="54" spans="1:234" x14ac:dyDescent="0.2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85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85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9"/>
      <c r="DC54" s="39"/>
      <c r="DD54" s="92"/>
      <c r="DE54" s="49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85">
        <f>SUM(DE54:EB54)</f>
        <v>0</v>
      </c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85"/>
      <c r="GA54" s="85"/>
      <c r="GB54" s="5"/>
      <c r="GC54" s="5"/>
      <c r="GZ54" s="85"/>
      <c r="HY54" s="85"/>
    </row>
    <row r="55" spans="1:234" x14ac:dyDescent="0.2">
      <c r="A55" s="9" t="s">
        <v>76</v>
      </c>
      <c r="J55" s="3">
        <f>SUM(J6:J51)</f>
        <v>9260112.0800000001</v>
      </c>
      <c r="K55" s="3"/>
      <c r="L55" s="3">
        <f t="shared" ref="L55:AF55" si="111">SUM(L6:L51)</f>
        <v>9220964.4800000004</v>
      </c>
      <c r="M55" s="3"/>
      <c r="N55" s="3">
        <f t="shared" si="111"/>
        <v>9281164.0800000001</v>
      </c>
      <c r="O55" s="3"/>
      <c r="P55" s="3">
        <f t="shared" si="111"/>
        <v>9217323.6799999997</v>
      </c>
      <c r="Q55" s="3"/>
      <c r="R55" s="3">
        <f t="shared" si="111"/>
        <v>9217323.6799999997</v>
      </c>
      <c r="S55" s="3"/>
      <c r="T55" s="3">
        <f t="shared" si="111"/>
        <v>10323534.08</v>
      </c>
      <c r="U55" s="3"/>
      <c r="V55" s="3">
        <f t="shared" si="111"/>
        <v>10785614.08</v>
      </c>
      <c r="W55" s="3"/>
      <c r="X55" s="3">
        <f t="shared" si="111"/>
        <v>10785614.08</v>
      </c>
      <c r="Y55" s="3"/>
      <c r="Z55" s="3">
        <f t="shared" si="111"/>
        <v>10785614.08</v>
      </c>
      <c r="AA55" s="3"/>
      <c r="AB55" s="3">
        <f t="shared" si="111"/>
        <v>10785614.08</v>
      </c>
      <c r="AC55" s="3"/>
      <c r="AD55" s="3">
        <f t="shared" si="111"/>
        <v>10443962.16</v>
      </c>
      <c r="AE55" s="3"/>
      <c r="AF55" s="3">
        <f t="shared" si="111"/>
        <v>10443962.16</v>
      </c>
      <c r="AG55" s="85">
        <f>SUM(I55:AF55)</f>
        <v>120550802.71999998</v>
      </c>
      <c r="AI55" s="3">
        <f>SUM(AI6:AI51)</f>
        <v>10595742.16</v>
      </c>
      <c r="AJ55" s="3"/>
      <c r="AK55" s="3">
        <f t="shared" ref="AK55:BE55" si="112">SUM(AK6:AK51)</f>
        <v>10595742.16</v>
      </c>
      <c r="AL55" s="3"/>
      <c r="AM55" s="3">
        <f t="shared" si="112"/>
        <v>10595742.16</v>
      </c>
      <c r="AN55" s="3"/>
      <c r="AO55" s="3">
        <f t="shared" si="112"/>
        <v>10475966.16</v>
      </c>
      <c r="AP55" s="3"/>
      <c r="AQ55" s="3">
        <f t="shared" si="112"/>
        <v>10475966.16</v>
      </c>
      <c r="AR55" s="3"/>
      <c r="AS55" s="3">
        <f t="shared" si="112"/>
        <v>10263074.959999999</v>
      </c>
      <c r="AT55" s="3"/>
      <c r="AU55" s="3">
        <f t="shared" si="112"/>
        <v>10263074.959999999</v>
      </c>
      <c r="AV55" s="3"/>
      <c r="AW55" s="3">
        <f t="shared" si="112"/>
        <v>10263074.959999999</v>
      </c>
      <c r="AX55" s="3"/>
      <c r="AY55" s="3">
        <f t="shared" si="112"/>
        <v>10263074.959999999</v>
      </c>
      <c r="AZ55" s="3"/>
      <c r="BA55" s="3">
        <f t="shared" si="112"/>
        <v>10263074.959999999</v>
      </c>
      <c r="BB55" s="3"/>
      <c r="BC55" s="3">
        <f t="shared" si="112"/>
        <v>10028994.960000001</v>
      </c>
      <c r="BD55" s="3"/>
      <c r="BE55" s="3">
        <f t="shared" si="112"/>
        <v>10028994.960000001</v>
      </c>
      <c r="BF55" s="85">
        <f>SUM(AH55:BE55)</f>
        <v>124112523.51999998</v>
      </c>
      <c r="BH55" s="3">
        <f>SUM(BH6:BH51)</f>
        <v>10327127.76</v>
      </c>
      <c r="BI55" s="3"/>
      <c r="BJ55" s="3">
        <f t="shared" ref="BJ55:CD55" si="113">SUM(BJ6:BJ51)</f>
        <v>10327127.76</v>
      </c>
      <c r="BK55" s="3"/>
      <c r="BL55" s="3">
        <f t="shared" si="113"/>
        <v>10327127.76</v>
      </c>
      <c r="BM55" s="3"/>
      <c r="BN55" s="3">
        <f t="shared" si="113"/>
        <v>9881767.7599999998</v>
      </c>
      <c r="BO55" s="3"/>
      <c r="BP55" s="3">
        <f t="shared" si="113"/>
        <v>9881767.7599999998</v>
      </c>
      <c r="BQ55" s="3"/>
      <c r="BR55" s="3">
        <f t="shared" si="113"/>
        <v>9881767.7599999998</v>
      </c>
      <c r="BS55" s="3"/>
      <c r="BT55" s="3">
        <f t="shared" si="113"/>
        <v>9881767.7599999998</v>
      </c>
      <c r="BU55" s="3"/>
      <c r="BV55" s="3">
        <f t="shared" si="113"/>
        <v>9881767.7599999998</v>
      </c>
      <c r="BW55" s="3"/>
      <c r="BX55" s="3">
        <f t="shared" si="113"/>
        <v>9881767.7599999998</v>
      </c>
      <c r="BY55" s="3"/>
      <c r="BZ55" s="3">
        <f t="shared" si="113"/>
        <v>9881767.7599999998</v>
      </c>
      <c r="CA55" s="3"/>
      <c r="CB55" s="3">
        <f t="shared" si="113"/>
        <v>9945607.7599999998</v>
      </c>
      <c r="CC55" s="3"/>
      <c r="CD55" s="3">
        <f t="shared" si="113"/>
        <v>9945607.7599999998</v>
      </c>
      <c r="CE55" s="85">
        <f>SUM(BG55:CD55)</f>
        <v>120044973.12000002</v>
      </c>
      <c r="CG55" s="3">
        <f>SUM(CG6:CG51)</f>
        <v>9740407.7599999998</v>
      </c>
      <c r="CH55" s="3"/>
      <c r="CI55" s="3">
        <f t="shared" ref="CI55:DC55" si="114">SUM(CI6:CI51)</f>
        <v>9740407.7599999998</v>
      </c>
      <c r="CJ55" s="3"/>
      <c r="CK55" s="3">
        <f t="shared" si="114"/>
        <v>9740407.7599999998</v>
      </c>
      <c r="CL55" s="3"/>
      <c r="CM55" s="3">
        <f t="shared" si="114"/>
        <v>9676567.7599999998</v>
      </c>
      <c r="CN55" s="3"/>
      <c r="CO55" s="3">
        <f t="shared" si="114"/>
        <v>9237956.5600000005</v>
      </c>
      <c r="CP55" s="3"/>
      <c r="CQ55" s="3">
        <f t="shared" si="114"/>
        <v>9237956.5600000005</v>
      </c>
      <c r="CR55" s="3"/>
      <c r="CS55" s="3">
        <f t="shared" si="114"/>
        <v>9237956.5600000005</v>
      </c>
      <c r="CT55" s="3"/>
      <c r="CU55" s="3">
        <f t="shared" si="114"/>
        <v>9237956.5600000005</v>
      </c>
      <c r="CV55" s="3"/>
      <c r="CW55" s="3">
        <f t="shared" si="114"/>
        <v>9237956.5600000005</v>
      </c>
      <c r="CX55" s="3"/>
      <c r="CY55" s="3">
        <f t="shared" si="114"/>
        <v>9237956.5600000005</v>
      </c>
      <c r="CZ55" s="3"/>
      <c r="DA55" s="3">
        <f t="shared" si="114"/>
        <v>5022966.16</v>
      </c>
      <c r="DB55" s="3"/>
      <c r="DC55" s="3">
        <f t="shared" si="114"/>
        <v>5022966.16</v>
      </c>
      <c r="DD55" s="92">
        <f>SUM(CF55:DC55)</f>
        <v>104371462.72</v>
      </c>
      <c r="DF55" s="15">
        <f>SUM(DF6:DF51)</f>
        <v>4414443.28</v>
      </c>
      <c r="DG55" s="15"/>
      <c r="DH55" s="15">
        <f t="shared" ref="DH55:EB55" si="115">SUM(DH6:DH51)</f>
        <v>4414443.28</v>
      </c>
      <c r="DI55" s="15"/>
      <c r="DJ55" s="15">
        <f t="shared" si="115"/>
        <v>4414443.28</v>
      </c>
      <c r="DK55" s="15"/>
      <c r="DL55" s="15">
        <f t="shared" si="115"/>
        <v>4350603.28</v>
      </c>
      <c r="DM55" s="15"/>
      <c r="DN55" s="15">
        <f t="shared" si="115"/>
        <v>4350603.28</v>
      </c>
      <c r="DO55" s="15"/>
      <c r="DP55" s="15">
        <f t="shared" si="115"/>
        <v>4350603.28</v>
      </c>
      <c r="DQ55" s="15"/>
      <c r="DR55" s="15">
        <f t="shared" si="115"/>
        <v>4350603.28</v>
      </c>
      <c r="DS55" s="15"/>
      <c r="DT55" s="15">
        <f t="shared" si="115"/>
        <v>4350603.28</v>
      </c>
      <c r="DU55" s="15"/>
      <c r="DV55" s="15">
        <f t="shared" si="115"/>
        <v>4350603.28</v>
      </c>
      <c r="DW55" s="15"/>
      <c r="DX55" s="15">
        <f t="shared" si="115"/>
        <v>4671368.88</v>
      </c>
      <c r="DY55" s="15"/>
      <c r="DZ55" s="15">
        <f t="shared" si="115"/>
        <v>4414443.28</v>
      </c>
      <c r="EA55" s="15"/>
      <c r="EB55" s="15">
        <f t="shared" si="115"/>
        <v>4414443.28</v>
      </c>
      <c r="EC55" s="85">
        <f>SUM(DE55:EB55)</f>
        <v>52847204.960000008</v>
      </c>
      <c r="ED55" s="33"/>
      <c r="EE55" s="15">
        <f>SUM(EE6:EE51)</f>
        <v>4414443.28</v>
      </c>
      <c r="EF55" s="33"/>
      <c r="EG55" s="15">
        <f>SUM(EG6:EG51)</f>
        <v>4414443.28</v>
      </c>
      <c r="EH55" s="15"/>
      <c r="EI55" s="15">
        <f>SUM(EI6:EI51)</f>
        <v>4035765.68</v>
      </c>
      <c r="EJ55" s="15"/>
      <c r="EK55" s="15">
        <f>SUM(EK6:EK51)</f>
        <v>1635974.48</v>
      </c>
      <c r="EL55" s="15"/>
      <c r="EM55" s="15">
        <f>SUM(EM6:EM51)</f>
        <v>1635974.48</v>
      </c>
      <c r="EN55" s="15"/>
      <c r="EO55" s="15">
        <f>SUM(EO6:EO51)</f>
        <v>1584674.48</v>
      </c>
      <c r="EP55" s="15"/>
      <c r="EQ55" s="15">
        <f>SUM(EQ6:EQ51)</f>
        <v>1584674.48</v>
      </c>
      <c r="ER55" s="15"/>
      <c r="ES55" s="15">
        <f>SUM(ES6:ES51)</f>
        <v>1584674.48</v>
      </c>
      <c r="ET55" s="15"/>
      <c r="EU55" s="15">
        <f>SUM(EU6:EU51)</f>
        <v>1584674.48</v>
      </c>
      <c r="EV55" s="15"/>
      <c r="EW55" s="15">
        <f>SUM(EW6:EW51)</f>
        <v>1584674.48</v>
      </c>
      <c r="EX55" s="15"/>
      <c r="EY55" s="15">
        <f>SUM(EY6:EY51)</f>
        <v>1648514.48</v>
      </c>
      <c r="EZ55" s="15"/>
      <c r="FA55" s="15">
        <f>SUM(FA6:FA51)</f>
        <v>1648514.48</v>
      </c>
      <c r="FB55" s="85">
        <f>SUM(ED55:FA55)</f>
        <v>27357002.560000002</v>
      </c>
      <c r="FD55" s="3">
        <f>SUM(FD11:FD51)</f>
        <v>1648514.48</v>
      </c>
      <c r="FE55" s="3"/>
      <c r="FF55" s="3">
        <f>SUM(FF11:FF51)</f>
        <v>1648514.48</v>
      </c>
      <c r="FG55" s="3"/>
      <c r="FH55" s="3">
        <f>SUM(FH11:FH51)</f>
        <v>1628032.48</v>
      </c>
      <c r="FI55" s="3"/>
      <c r="FJ55" s="3">
        <f>SUM(FJ11:FJ51)</f>
        <v>1564192.48</v>
      </c>
      <c r="FK55" s="3"/>
      <c r="FL55" s="3">
        <f>SUM(FL11:FL51)</f>
        <v>1564192.48</v>
      </c>
      <c r="FM55" s="3"/>
      <c r="FN55" s="3">
        <f>SUM(FN11:FN51)</f>
        <v>1564192.48</v>
      </c>
      <c r="FO55" s="3"/>
      <c r="FP55" s="3">
        <f>SUM(FP11:FP51)</f>
        <v>1564192.48</v>
      </c>
      <c r="FQ55" s="3"/>
      <c r="FR55" s="3">
        <f>SUM(FR11:FR51)</f>
        <v>1564192.48</v>
      </c>
      <c r="FS55" s="3"/>
      <c r="FT55" s="3">
        <f>SUM(FT11:FT51)</f>
        <v>1564192.48</v>
      </c>
      <c r="FU55" s="3"/>
      <c r="FV55" s="3">
        <f>SUM(FV11:FV51)</f>
        <v>1564192.48</v>
      </c>
      <c r="FW55" s="3"/>
      <c r="FX55" s="3">
        <f>SUM(FX11:FX51)</f>
        <v>1628032.48</v>
      </c>
      <c r="FY55" s="3"/>
      <c r="FZ55" s="3">
        <f>SUM(FZ11:FZ51)</f>
        <v>1149232.48</v>
      </c>
      <c r="GA55" s="85">
        <f>SUM(FC55:FZ55)</f>
        <v>18651673.760000002</v>
      </c>
      <c r="GC55" s="3">
        <f>SUM(GC29:GC51)</f>
        <v>1149232.48</v>
      </c>
      <c r="GD55" s="3"/>
      <c r="GE55" s="3">
        <f>SUM(GE29:GE51)</f>
        <v>1149232.48</v>
      </c>
      <c r="GF55" s="3"/>
      <c r="GG55" s="3">
        <f>SUM(GG29:GG51)</f>
        <v>1149232.48</v>
      </c>
      <c r="GH55" s="3"/>
      <c r="GI55" s="3">
        <f>SUM(GI29:GI51)</f>
        <v>1085392.48</v>
      </c>
      <c r="GJ55" s="3"/>
      <c r="GK55" s="3">
        <f>SUM(GK29:GK51)</f>
        <v>1085392.48</v>
      </c>
      <c r="GL55" s="3"/>
      <c r="GM55" s="3">
        <f>SUM(GM29:GM51)</f>
        <v>1085392.48</v>
      </c>
      <c r="GN55" s="3"/>
      <c r="GO55" s="3">
        <f>SUM(GO29:GO51)</f>
        <v>1085392.48</v>
      </c>
      <c r="GP55" s="3"/>
      <c r="GQ55" s="3">
        <f>SUM(GQ29:GQ51)</f>
        <v>1085392.48</v>
      </c>
      <c r="GR55" s="3"/>
      <c r="GS55" s="3">
        <f>SUM(GS29:GS51)</f>
        <v>1085392.48</v>
      </c>
      <c r="GT55" s="3"/>
      <c r="GU55" s="3">
        <f>SUM(GU29:GU51)</f>
        <v>1085392.48</v>
      </c>
      <c r="GV55" s="3"/>
      <c r="GW55" s="3">
        <f>SUM(GW29:GW51)</f>
        <v>1149232.48</v>
      </c>
      <c r="GX55" s="3"/>
      <c r="GY55" s="3">
        <f>SUM(GY29:GY51)</f>
        <v>1149232.48</v>
      </c>
      <c r="GZ55" s="85">
        <f>SUM(GB55:GY55)</f>
        <v>13343909.760000004</v>
      </c>
      <c r="HB55" s="3">
        <f>SUM(HB29:HB51)</f>
        <v>1149232.48</v>
      </c>
      <c r="HC55" s="3"/>
      <c r="HD55" s="3">
        <f>SUM(HD29:HD51)</f>
        <v>1149232.48</v>
      </c>
      <c r="HE55" s="3"/>
      <c r="HF55" s="3">
        <f>SUM(HF29:HF51)</f>
        <v>1149232.48</v>
      </c>
      <c r="HG55" s="3"/>
      <c r="HH55" s="3">
        <f>SUM(HH29:HH51)</f>
        <v>1085392.48</v>
      </c>
      <c r="HI55" s="3"/>
      <c r="HJ55" s="3">
        <f>SUM(HJ29:HJ51)</f>
        <v>1085392.48</v>
      </c>
      <c r="HK55" s="3"/>
      <c r="HL55" s="3">
        <f>SUM(HL29:HL51)</f>
        <v>1085392.48</v>
      </c>
      <c r="HM55" s="3"/>
      <c r="HN55" s="3">
        <f>SUM(HN29:HN51)</f>
        <v>1085392.48</v>
      </c>
      <c r="HO55" s="3"/>
      <c r="HP55" s="3">
        <f>SUM(HP29:HP51)</f>
        <v>1085392.48</v>
      </c>
      <c r="HQ55" s="3"/>
      <c r="HR55" s="3">
        <f>SUM(HR29:HR51)</f>
        <v>1085392.48</v>
      </c>
      <c r="HS55" s="3"/>
      <c r="HT55" s="3">
        <f>SUM(HT29:HT51)</f>
        <v>1085392.48</v>
      </c>
      <c r="HU55" s="3"/>
      <c r="HV55" s="3">
        <f>SUM(HV29:HV51)</f>
        <v>1085392.48</v>
      </c>
      <c r="HW55" s="3"/>
      <c r="HX55" s="3">
        <f>SUM(HX29:HX51)</f>
        <v>1085392.48</v>
      </c>
      <c r="HY55" s="85">
        <f>SUM(HA55:HX55)</f>
        <v>13216229.760000004</v>
      </c>
    </row>
    <row r="56" spans="1:234" x14ac:dyDescent="0.2">
      <c r="DB56" s="13"/>
      <c r="DC56" s="13"/>
      <c r="DD56" s="1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GA56" s="3"/>
      <c r="HY56" s="3"/>
    </row>
    <row r="57" spans="1:234" x14ac:dyDescent="0.2">
      <c r="DB57" s="13"/>
      <c r="DC57" s="13"/>
      <c r="DD57" s="1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</row>
    <row r="58" spans="1:234" x14ac:dyDescent="0.2">
      <c r="DB58" s="13"/>
      <c r="DC58" s="13"/>
      <c r="DD58" s="1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</row>
    <row r="59" spans="1:234" x14ac:dyDescent="0.2">
      <c r="C59" s="3"/>
      <c r="D59" s="66"/>
      <c r="E59" s="1"/>
      <c r="G59" s="6"/>
      <c r="H59" s="6"/>
      <c r="I59" s="6"/>
      <c r="J59" s="6"/>
      <c r="K59" s="8"/>
      <c r="L59" s="8"/>
      <c r="M59" s="8"/>
      <c r="N59" s="8"/>
      <c r="O59" s="66"/>
      <c r="P59" s="66"/>
      <c r="Q59" s="5"/>
      <c r="R59" s="5"/>
      <c r="DB59" s="13"/>
      <c r="DC59" s="13"/>
      <c r="DD59" s="1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</row>
    <row r="60" spans="1:234" x14ac:dyDescent="0.2">
      <c r="C60" s="3"/>
      <c r="D60" s="66"/>
      <c r="E60" s="1"/>
      <c r="G60" s="6"/>
      <c r="H60" s="6"/>
      <c r="I60" s="6"/>
      <c r="J60" s="6"/>
      <c r="K60" s="8"/>
      <c r="L60" s="8"/>
      <c r="M60" s="8"/>
      <c r="N60" s="8"/>
      <c r="O60" s="66"/>
      <c r="P60" s="66"/>
      <c r="Q60" s="5"/>
      <c r="R60" s="5"/>
      <c r="DB60" s="13"/>
      <c r="DC60" s="13"/>
      <c r="DD60" s="1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</row>
    <row r="61" spans="1:234" x14ac:dyDescent="0.2">
      <c r="C61" s="3"/>
      <c r="D61" s="66"/>
      <c r="E61" s="1"/>
      <c r="G61" s="2"/>
      <c r="H61" s="2"/>
      <c r="I61" s="2"/>
      <c r="J61" s="2"/>
      <c r="K61" s="8"/>
      <c r="L61" s="8"/>
      <c r="M61" s="8"/>
      <c r="N61" s="8"/>
      <c r="O61" s="66"/>
      <c r="P61" s="66"/>
      <c r="Q61" s="5"/>
      <c r="R61" s="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</row>
    <row r="62" spans="1:234" x14ac:dyDescent="0.2">
      <c r="C62" s="3"/>
      <c r="D62" s="66"/>
      <c r="E62" s="1"/>
      <c r="G62" s="6"/>
      <c r="H62" s="6"/>
      <c r="I62" s="6"/>
      <c r="J62" s="6"/>
      <c r="K62" s="8"/>
      <c r="L62" s="8"/>
      <c r="M62" s="8"/>
      <c r="N62" s="8"/>
      <c r="O62" s="66"/>
      <c r="P62" s="66"/>
      <c r="Q62" s="5"/>
      <c r="R62" s="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</row>
    <row r="63" spans="1:234" x14ac:dyDescent="0.2">
      <c r="C63" s="3"/>
      <c r="D63" s="66"/>
      <c r="E63" s="1"/>
      <c r="G63" s="6"/>
      <c r="H63" s="6"/>
      <c r="I63" s="6"/>
      <c r="J63" s="6"/>
      <c r="K63" s="8"/>
      <c r="L63" s="8"/>
      <c r="M63" s="8"/>
      <c r="N63" s="8"/>
      <c r="O63" s="66"/>
      <c r="P63" s="66"/>
      <c r="Q63" s="5"/>
      <c r="R63" s="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</row>
    <row r="64" spans="1:234" x14ac:dyDescent="0.2">
      <c r="C64" s="3"/>
      <c r="D64" s="66"/>
      <c r="E64" s="1"/>
      <c r="G64" s="2"/>
      <c r="H64" s="2"/>
      <c r="I64" s="2"/>
      <c r="J64" s="2"/>
      <c r="K64" s="5"/>
      <c r="L64" s="5"/>
      <c r="M64" s="5"/>
      <c r="N64" s="5"/>
      <c r="O64" s="66"/>
      <c r="P64" s="66"/>
      <c r="Q64" s="5"/>
      <c r="R64" s="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</row>
    <row r="65" spans="1:157" x14ac:dyDescent="0.2">
      <c r="C65" s="3"/>
      <c r="D65" s="66"/>
      <c r="E65" s="1"/>
      <c r="G65" s="6"/>
      <c r="H65" s="6"/>
      <c r="I65" s="6"/>
      <c r="J65" s="6"/>
      <c r="K65" s="8"/>
      <c r="L65" s="8"/>
      <c r="M65" s="8"/>
      <c r="N65" s="8"/>
      <c r="O65" s="66"/>
      <c r="P65" s="66"/>
      <c r="Q65" s="5"/>
      <c r="R65" s="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</row>
    <row r="66" spans="1:157" x14ac:dyDescent="0.2">
      <c r="C66" s="3"/>
      <c r="D66" s="67"/>
      <c r="E66" s="1"/>
      <c r="G66" s="6"/>
      <c r="H66" s="6"/>
      <c r="I66" s="6"/>
      <c r="J66" s="6"/>
      <c r="K66" s="8"/>
      <c r="L66" s="8"/>
      <c r="M66" s="8"/>
      <c r="N66" s="8"/>
      <c r="O66" s="67"/>
      <c r="P66" s="67"/>
      <c r="Q66" s="5"/>
      <c r="R66" s="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</row>
    <row r="67" spans="1:157" x14ac:dyDescent="0.2">
      <c r="C67" s="3"/>
      <c r="D67" s="66"/>
      <c r="E67" s="1"/>
      <c r="G67" s="6"/>
      <c r="H67" s="6"/>
      <c r="I67" s="6"/>
      <c r="J67" s="6"/>
      <c r="K67" s="8"/>
      <c r="L67" s="8"/>
      <c r="M67" s="8"/>
      <c r="N67" s="8"/>
      <c r="O67" s="66"/>
      <c r="P67" s="66"/>
      <c r="Q67" s="5"/>
      <c r="R67" s="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</row>
    <row r="68" spans="1:157" x14ac:dyDescent="0.2">
      <c r="A68" s="2"/>
      <c r="C68" s="4"/>
      <c r="D68" s="66"/>
      <c r="E68" s="6"/>
      <c r="G68" s="6"/>
      <c r="H68" s="6"/>
      <c r="I68" s="6"/>
      <c r="J68" s="6"/>
      <c r="K68" s="5"/>
      <c r="L68" s="5"/>
      <c r="M68" s="5"/>
      <c r="N68" s="5"/>
      <c r="O68" s="66"/>
      <c r="P68" s="66"/>
      <c r="Q68" s="5"/>
      <c r="R68" s="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</row>
    <row r="69" spans="1:157" x14ac:dyDescent="0.2">
      <c r="C69" s="3"/>
      <c r="D69" s="66"/>
      <c r="E69" s="1"/>
      <c r="G69" s="6"/>
      <c r="H69" s="6"/>
      <c r="I69" s="6"/>
      <c r="J69" s="6"/>
      <c r="K69" s="8"/>
      <c r="L69" s="8"/>
      <c r="M69" s="8"/>
      <c r="N69" s="8"/>
      <c r="O69" s="66"/>
      <c r="P69" s="66"/>
      <c r="Q69" s="5"/>
      <c r="R69" s="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</row>
    <row r="70" spans="1:157" x14ac:dyDescent="0.2">
      <c r="C70" s="3"/>
      <c r="D70" s="66"/>
      <c r="E70" s="1"/>
      <c r="G70" s="6"/>
      <c r="H70" s="6"/>
      <c r="I70" s="6"/>
      <c r="J70" s="6"/>
      <c r="K70" s="8"/>
      <c r="L70" s="8"/>
      <c r="M70" s="8"/>
      <c r="N70" s="8"/>
      <c r="O70" s="66"/>
      <c r="P70" s="66"/>
      <c r="Q70" s="5"/>
      <c r="R70" s="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</row>
    <row r="71" spans="1:157" x14ac:dyDescent="0.2">
      <c r="C71" s="3"/>
      <c r="D71" s="66"/>
      <c r="E71" s="1"/>
      <c r="G71" s="2"/>
      <c r="H71" s="2"/>
      <c r="I71" s="2"/>
      <c r="J71" s="2"/>
      <c r="K71" s="5"/>
      <c r="L71" s="5"/>
      <c r="M71" s="5"/>
      <c r="N71" s="5"/>
      <c r="O71" s="66"/>
      <c r="P71" s="66"/>
      <c r="Q71" s="5"/>
      <c r="R71" s="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</row>
    <row r="72" spans="1:157" x14ac:dyDescent="0.2">
      <c r="C72" s="3"/>
      <c r="D72" s="66"/>
      <c r="E72" s="1"/>
      <c r="G72" s="2"/>
      <c r="H72" s="2"/>
      <c r="I72" s="2"/>
      <c r="J72" s="2"/>
      <c r="K72" s="5"/>
      <c r="L72" s="5"/>
      <c r="M72" s="5"/>
      <c r="N72" s="5"/>
      <c r="O72" s="66"/>
      <c r="P72" s="66"/>
      <c r="Q72" s="5"/>
      <c r="R72" s="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</row>
    <row r="73" spans="1:157" x14ac:dyDescent="0.2">
      <c r="C73" s="3"/>
      <c r="D73" s="66"/>
      <c r="E73" s="1"/>
      <c r="G73" s="2"/>
      <c r="H73" s="2"/>
      <c r="I73" s="2"/>
      <c r="J73" s="2"/>
      <c r="K73" s="5"/>
      <c r="L73" s="5"/>
      <c r="M73" s="5"/>
      <c r="N73" s="5"/>
      <c r="O73" s="66"/>
      <c r="P73" s="66"/>
      <c r="Q73" s="5"/>
      <c r="R73" s="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</row>
    <row r="74" spans="1:157" x14ac:dyDescent="0.2">
      <c r="C74" s="3"/>
      <c r="D74" s="66"/>
      <c r="E74" s="1"/>
      <c r="G74" s="6"/>
      <c r="H74" s="6"/>
      <c r="I74" s="6"/>
      <c r="J74" s="6"/>
      <c r="K74" s="8"/>
      <c r="L74" s="8"/>
      <c r="M74" s="8"/>
      <c r="N74" s="8"/>
      <c r="O74" s="66"/>
      <c r="P74" s="66"/>
      <c r="Q74" s="5"/>
      <c r="R74" s="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</row>
    <row r="75" spans="1:157" x14ac:dyDescent="0.2">
      <c r="C75" s="3"/>
      <c r="D75" s="66"/>
      <c r="E75" s="1"/>
      <c r="G75" s="6"/>
      <c r="H75" s="6"/>
      <c r="I75" s="6"/>
      <c r="J75" s="6"/>
      <c r="K75" s="8"/>
      <c r="L75" s="8"/>
      <c r="M75" s="8"/>
      <c r="N75" s="8"/>
      <c r="O75" s="66"/>
      <c r="P75" s="66"/>
      <c r="Q75" s="5"/>
      <c r="R75" s="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</row>
    <row r="76" spans="1:157" x14ac:dyDescent="0.2">
      <c r="C76" s="3"/>
      <c r="D76" s="66"/>
      <c r="E76" s="1"/>
      <c r="G76" s="6"/>
      <c r="H76" s="6"/>
      <c r="I76" s="6"/>
      <c r="J76" s="6"/>
      <c r="K76" s="8"/>
      <c r="L76" s="8"/>
      <c r="M76" s="8"/>
      <c r="N76" s="8"/>
      <c r="O76" s="66"/>
      <c r="P76" s="66"/>
      <c r="Q76" s="5"/>
      <c r="R76" s="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</row>
    <row r="77" spans="1:157" x14ac:dyDescent="0.2">
      <c r="C77" s="3"/>
      <c r="D77" s="66"/>
      <c r="E77" s="1"/>
      <c r="G77" s="11"/>
      <c r="H77" s="11"/>
      <c r="I77" s="11"/>
      <c r="J77" s="11"/>
      <c r="K77" s="8"/>
      <c r="L77" s="8"/>
      <c r="M77" s="8"/>
      <c r="N77" s="8"/>
      <c r="O77" s="66"/>
      <c r="P77" s="66"/>
      <c r="Q77" s="5"/>
      <c r="R77" s="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</row>
    <row r="78" spans="1:157" x14ac:dyDescent="0.2">
      <c r="C78" s="3"/>
      <c r="D78" s="66"/>
      <c r="E78" s="1"/>
      <c r="G78" s="6"/>
      <c r="H78" s="6"/>
      <c r="I78" s="6"/>
      <c r="J78" s="6"/>
      <c r="K78" s="8"/>
      <c r="L78" s="8"/>
      <c r="M78" s="8"/>
      <c r="N78" s="8"/>
      <c r="O78" s="66"/>
      <c r="P78" s="66"/>
      <c r="Q78" s="5"/>
      <c r="R78" s="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</row>
    <row r="79" spans="1:157" x14ac:dyDescent="0.2">
      <c r="C79" s="3"/>
      <c r="D79" s="66"/>
      <c r="E79" s="1"/>
      <c r="G79" s="6"/>
      <c r="H79" s="6"/>
      <c r="I79" s="6"/>
      <c r="J79" s="6"/>
      <c r="K79" s="8"/>
      <c r="L79" s="8"/>
      <c r="M79" s="8"/>
      <c r="N79" s="8"/>
      <c r="O79" s="66"/>
      <c r="P79" s="66"/>
      <c r="Q79" s="5"/>
      <c r="R79" s="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</row>
    <row r="80" spans="1:157" x14ac:dyDescent="0.2">
      <c r="C80" s="3"/>
      <c r="D80" s="66"/>
      <c r="E80" s="1"/>
      <c r="G80" s="6"/>
      <c r="H80" s="6"/>
      <c r="I80" s="6"/>
      <c r="J80" s="6"/>
      <c r="K80" s="8"/>
      <c r="L80" s="8"/>
      <c r="M80" s="8"/>
      <c r="N80" s="8"/>
      <c r="O80" s="66"/>
      <c r="P80" s="66"/>
      <c r="Q80" s="5"/>
      <c r="R80" s="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</row>
    <row r="81" spans="1:157" x14ac:dyDescent="0.2">
      <c r="C81" s="3"/>
      <c r="D81" s="66"/>
      <c r="E81" s="1"/>
      <c r="F81" s="1"/>
      <c r="G81" s="6"/>
      <c r="H81" s="6"/>
      <c r="I81" s="6"/>
      <c r="J81" s="6"/>
      <c r="K81" s="8"/>
      <c r="L81" s="8"/>
      <c r="M81" s="8"/>
      <c r="N81" s="8"/>
      <c r="O81" s="66"/>
      <c r="P81" s="66"/>
      <c r="Q81" s="5"/>
      <c r="R81" s="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</row>
    <row r="82" spans="1:157" x14ac:dyDescent="0.2">
      <c r="C82" s="3"/>
      <c r="D82" s="66"/>
      <c r="E82" s="1"/>
      <c r="G82" s="6"/>
      <c r="H82" s="6"/>
      <c r="I82" s="6"/>
      <c r="J82" s="6"/>
      <c r="K82" s="8"/>
      <c r="L82" s="8"/>
      <c r="M82" s="8"/>
      <c r="N82" s="8"/>
      <c r="O82" s="66"/>
      <c r="P82" s="66"/>
      <c r="Q82" s="5"/>
      <c r="R82" s="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</row>
    <row r="83" spans="1:157" x14ac:dyDescent="0.2">
      <c r="C83" s="3"/>
      <c r="D83" s="66"/>
      <c r="E83" s="1"/>
      <c r="G83" s="2"/>
      <c r="H83" s="2"/>
      <c r="I83" s="2"/>
      <c r="J83" s="2"/>
      <c r="K83" s="5"/>
      <c r="L83" s="5"/>
      <c r="M83" s="5"/>
      <c r="N83" s="5"/>
      <c r="O83" s="66"/>
      <c r="P83" s="66"/>
      <c r="Q83" s="5"/>
      <c r="R83" s="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</row>
    <row r="84" spans="1:157" x14ac:dyDescent="0.2">
      <c r="C84" s="3"/>
      <c r="D84" s="66"/>
      <c r="E84" s="1"/>
      <c r="G84" s="2"/>
      <c r="H84" s="2"/>
      <c r="I84" s="2"/>
      <c r="J84" s="2"/>
      <c r="K84" s="8"/>
      <c r="L84" s="8"/>
      <c r="M84" s="8"/>
      <c r="N84" s="8"/>
      <c r="O84" s="66"/>
      <c r="P84" s="66"/>
      <c r="Q84" s="5"/>
      <c r="R84" s="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</row>
    <row r="85" spans="1:157" x14ac:dyDescent="0.2">
      <c r="C85" s="3"/>
      <c r="D85" s="66"/>
      <c r="E85" s="1"/>
      <c r="G85" s="2"/>
      <c r="H85" s="2"/>
      <c r="I85" s="2"/>
      <c r="J85" s="2"/>
      <c r="K85" s="8"/>
      <c r="L85" s="8"/>
      <c r="M85" s="8"/>
      <c r="N85" s="8"/>
      <c r="O85" s="66"/>
      <c r="P85" s="66"/>
      <c r="Q85" s="5"/>
      <c r="R85" s="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</row>
    <row r="86" spans="1:157" x14ac:dyDescent="0.2">
      <c r="C86" s="3"/>
      <c r="D86" s="66"/>
      <c r="E86" s="1"/>
      <c r="G86" s="2"/>
      <c r="H86" s="2"/>
      <c r="I86" s="2"/>
      <c r="J86" s="2"/>
      <c r="K86" s="5"/>
      <c r="L86" s="5"/>
      <c r="M86" s="5"/>
      <c r="N86" s="5"/>
      <c r="O86" s="66"/>
      <c r="P86" s="66"/>
      <c r="Q86" s="5"/>
      <c r="R86" s="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</row>
    <row r="87" spans="1:157" x14ac:dyDescent="0.2">
      <c r="A87" s="2"/>
      <c r="C87" s="4"/>
      <c r="D87" s="66"/>
      <c r="E87" s="6"/>
      <c r="G87" s="2"/>
      <c r="H87" s="2"/>
      <c r="I87" s="2"/>
      <c r="J87" s="2"/>
      <c r="K87" s="5"/>
      <c r="L87" s="5"/>
      <c r="M87" s="5"/>
      <c r="N87" s="5"/>
      <c r="O87" s="66"/>
      <c r="P87" s="66"/>
      <c r="Q87" s="5"/>
      <c r="R87" s="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</row>
    <row r="88" spans="1:157" x14ac:dyDescent="0.2">
      <c r="C88" s="3"/>
      <c r="D88" s="66"/>
      <c r="E88" s="1"/>
      <c r="G88" s="6"/>
      <c r="H88" s="6"/>
      <c r="I88" s="6"/>
      <c r="J88" s="6"/>
      <c r="K88" s="8"/>
      <c r="L88" s="8"/>
      <c r="M88" s="8"/>
      <c r="N88" s="8"/>
      <c r="O88" s="66"/>
      <c r="P88" s="66"/>
      <c r="Q88" s="5"/>
      <c r="R88" s="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</row>
    <row r="89" spans="1:157" x14ac:dyDescent="0.2">
      <c r="C89" s="3"/>
      <c r="D89" s="66"/>
      <c r="E89" s="1"/>
      <c r="G89" s="6"/>
      <c r="H89" s="6"/>
      <c r="I89" s="6"/>
      <c r="J89" s="6"/>
      <c r="K89" s="8"/>
      <c r="L89" s="8"/>
      <c r="M89" s="8"/>
      <c r="N89" s="8"/>
      <c r="O89" s="66"/>
      <c r="P89" s="66"/>
      <c r="Q89" s="5"/>
      <c r="R89" s="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</row>
    <row r="90" spans="1:157" x14ac:dyDescent="0.2">
      <c r="C90" s="3"/>
      <c r="D90" s="66"/>
      <c r="E90" s="1"/>
      <c r="G90" s="6"/>
      <c r="H90" s="6"/>
      <c r="I90" s="6"/>
      <c r="J90" s="6"/>
      <c r="K90" s="8"/>
      <c r="L90" s="8"/>
      <c r="M90" s="8"/>
      <c r="N90" s="8"/>
      <c r="O90" s="66"/>
      <c r="P90" s="66"/>
      <c r="Q90" s="5"/>
      <c r="R90" s="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</row>
    <row r="91" spans="1:157" x14ac:dyDescent="0.2">
      <c r="C91" s="3"/>
      <c r="D91" s="66"/>
      <c r="E91" s="1"/>
      <c r="G91" s="2"/>
      <c r="H91" s="2"/>
      <c r="I91" s="2"/>
      <c r="J91" s="2"/>
      <c r="K91" s="8"/>
      <c r="L91" s="8"/>
      <c r="M91" s="8"/>
      <c r="N91" s="8"/>
      <c r="O91" s="66"/>
      <c r="P91" s="66"/>
      <c r="Q91" s="5"/>
      <c r="R91" s="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</row>
    <row r="92" spans="1:157" x14ac:dyDescent="0.2">
      <c r="C92" s="3"/>
      <c r="D92" s="66"/>
      <c r="E92" s="1"/>
      <c r="G92" s="6"/>
      <c r="H92" s="6"/>
      <c r="I92" s="6"/>
      <c r="J92" s="6"/>
      <c r="K92" s="8"/>
      <c r="L92" s="8"/>
      <c r="M92" s="8"/>
      <c r="N92" s="8"/>
      <c r="O92" s="66"/>
      <c r="P92" s="66"/>
      <c r="Q92" s="5"/>
      <c r="R92" s="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</row>
    <row r="93" spans="1:157" x14ac:dyDescent="0.2">
      <c r="C93" s="3"/>
      <c r="D93" s="66"/>
      <c r="E93" s="1"/>
      <c r="G93" s="6"/>
      <c r="H93" s="6"/>
      <c r="I93" s="6"/>
      <c r="J93" s="6"/>
      <c r="K93" s="8"/>
      <c r="L93" s="8"/>
      <c r="M93" s="8"/>
      <c r="N93" s="8"/>
      <c r="O93" s="66"/>
      <c r="P93" s="66"/>
      <c r="Q93" s="5"/>
      <c r="R93" s="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</row>
    <row r="94" spans="1:157" x14ac:dyDescent="0.2">
      <c r="A94" s="2"/>
      <c r="C94" s="4"/>
      <c r="D94" s="6"/>
      <c r="E94" s="6"/>
      <c r="F94" s="6"/>
      <c r="G94" s="6"/>
      <c r="H94" s="6"/>
      <c r="I94" s="6"/>
      <c r="J94" s="6"/>
      <c r="K94" s="27"/>
      <c r="L94" s="27"/>
      <c r="M94" s="27"/>
      <c r="N94" s="27"/>
      <c r="O94" s="67"/>
      <c r="P94" s="67"/>
      <c r="Q94" s="5"/>
      <c r="R94" s="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</row>
    <row r="95" spans="1:157" x14ac:dyDescent="0.2">
      <c r="C95" s="9"/>
      <c r="K95" s="8"/>
      <c r="L95" s="8"/>
      <c r="M95" s="8"/>
      <c r="N95" s="8"/>
      <c r="O95" s="8"/>
      <c r="P95" s="8"/>
      <c r="Q95" s="5"/>
      <c r="R95" s="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</row>
    <row r="96" spans="1:157" x14ac:dyDescent="0.2"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</row>
    <row r="97" spans="110:157" x14ac:dyDescent="0.2"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</row>
    <row r="98" spans="110:157" x14ac:dyDescent="0.2"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</row>
    <row r="99" spans="110:157" x14ac:dyDescent="0.2"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</row>
    <row r="100" spans="110:157" x14ac:dyDescent="0.2"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</row>
    <row r="101" spans="110:157" x14ac:dyDescent="0.2"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</row>
    <row r="102" spans="110:157" x14ac:dyDescent="0.2"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</row>
    <row r="103" spans="110:157" x14ac:dyDescent="0.2"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</row>
    <row r="104" spans="110:157" x14ac:dyDescent="0.2"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</row>
    <row r="105" spans="110:157" x14ac:dyDescent="0.2"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</row>
    <row r="106" spans="110:157" x14ac:dyDescent="0.2"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</row>
    <row r="107" spans="110:157" x14ac:dyDescent="0.2"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</row>
    <row r="108" spans="110:157" x14ac:dyDescent="0.2"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</row>
    <row r="109" spans="110:157" x14ac:dyDescent="0.2"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</row>
    <row r="110" spans="110:157" x14ac:dyDescent="0.2"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</row>
    <row r="111" spans="110:157" x14ac:dyDescent="0.2"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</row>
    <row r="112" spans="110:157" x14ac:dyDescent="0.2"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</row>
    <row r="113" spans="110:157" x14ac:dyDescent="0.2"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</row>
    <row r="114" spans="110:157" x14ac:dyDescent="0.2"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</row>
    <row r="115" spans="110:157" x14ac:dyDescent="0.2"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</row>
    <row r="116" spans="110:157" x14ac:dyDescent="0.2"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</row>
    <row r="117" spans="110:157" x14ac:dyDescent="0.2"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</row>
    <row r="118" spans="110:157" x14ac:dyDescent="0.2"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</row>
    <row r="119" spans="110:157" x14ac:dyDescent="0.2"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</row>
    <row r="120" spans="110:157" x14ac:dyDescent="0.2"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</row>
    <row r="121" spans="110:157" x14ac:dyDescent="0.2"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</row>
    <row r="122" spans="110:157" x14ac:dyDescent="0.2"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</row>
    <row r="123" spans="110:157" x14ac:dyDescent="0.2"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</row>
    <row r="124" spans="110:157" x14ac:dyDescent="0.2"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</row>
    <row r="125" spans="110:157" x14ac:dyDescent="0.2"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</row>
    <row r="126" spans="110:157" x14ac:dyDescent="0.2"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</row>
    <row r="127" spans="110:157" x14ac:dyDescent="0.2"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</row>
    <row r="128" spans="110:157" x14ac:dyDescent="0.2"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</row>
    <row r="129" spans="110:132" x14ac:dyDescent="0.2"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</row>
    <row r="130" spans="110:132" x14ac:dyDescent="0.2"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</row>
    <row r="131" spans="110:132" x14ac:dyDescent="0.2"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</row>
    <row r="132" spans="110:132" x14ac:dyDescent="0.2"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</row>
    <row r="133" spans="110:132" x14ac:dyDescent="0.2"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</row>
    <row r="134" spans="110:132" x14ac:dyDescent="0.2"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</row>
    <row r="135" spans="110:132" x14ac:dyDescent="0.2"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</row>
    <row r="136" spans="110:132" x14ac:dyDescent="0.2"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</row>
    <row r="137" spans="110:132" x14ac:dyDescent="0.2"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</row>
    <row r="138" spans="110:132" x14ac:dyDescent="0.2"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</row>
    <row r="139" spans="110:132" x14ac:dyDescent="0.2"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</row>
    <row r="140" spans="110:132" x14ac:dyDescent="0.2"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</row>
    <row r="141" spans="110:132" x14ac:dyDescent="0.2"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</row>
    <row r="142" spans="110:132" x14ac:dyDescent="0.2"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</row>
    <row r="143" spans="110:132" x14ac:dyDescent="0.2"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</row>
    <row r="144" spans="110:132" x14ac:dyDescent="0.2"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</row>
    <row r="145" spans="110:132" x14ac:dyDescent="0.2"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</row>
    <row r="146" spans="110:132" x14ac:dyDescent="0.2"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</row>
    <row r="147" spans="110:132" x14ac:dyDescent="0.2"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</row>
    <row r="148" spans="110:132" x14ac:dyDescent="0.2"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</row>
    <row r="149" spans="110:132" x14ac:dyDescent="0.2"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</row>
    <row r="150" spans="110:132" x14ac:dyDescent="0.2"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</row>
    <row r="151" spans="110:132" x14ac:dyDescent="0.2"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</row>
    <row r="152" spans="110:132" x14ac:dyDescent="0.2"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</row>
    <row r="153" spans="110:132" x14ac:dyDescent="0.2"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</row>
    <row r="154" spans="110:132" x14ac:dyDescent="0.2"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</row>
    <row r="155" spans="110:132" x14ac:dyDescent="0.2"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</row>
    <row r="156" spans="110:132" x14ac:dyDescent="0.2"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</row>
    <row r="157" spans="110:132" x14ac:dyDescent="0.2"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</row>
    <row r="158" spans="110:132" x14ac:dyDescent="0.2"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</row>
    <row r="159" spans="110:132" x14ac:dyDescent="0.2"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</row>
    <row r="160" spans="110:132" x14ac:dyDescent="0.2"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</row>
    <row r="161" spans="110:132" x14ac:dyDescent="0.2"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</row>
    <row r="162" spans="110:132" x14ac:dyDescent="0.2"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</row>
    <row r="163" spans="110:132" x14ac:dyDescent="0.2"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</row>
    <row r="164" spans="110:132" x14ac:dyDescent="0.2"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</row>
    <row r="165" spans="110:132" x14ac:dyDescent="0.2"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</row>
    <row r="166" spans="110:132" x14ac:dyDescent="0.2"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</row>
    <row r="167" spans="110:132" x14ac:dyDescent="0.2"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</row>
    <row r="168" spans="110:132" x14ac:dyDescent="0.2"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</row>
    <row r="169" spans="110:132" x14ac:dyDescent="0.2"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</row>
    <row r="170" spans="110:132" x14ac:dyDescent="0.2"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</row>
    <row r="171" spans="110:132" x14ac:dyDescent="0.2"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</row>
    <row r="172" spans="110:132" x14ac:dyDescent="0.2"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</row>
    <row r="173" spans="110:132" x14ac:dyDescent="0.2"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</row>
    <row r="174" spans="110:132" x14ac:dyDescent="0.2"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</row>
    <row r="175" spans="110:132" x14ac:dyDescent="0.2"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</row>
    <row r="176" spans="110:132" x14ac:dyDescent="0.2"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</row>
    <row r="177" spans="110:132" x14ac:dyDescent="0.2"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</row>
    <row r="178" spans="110:132" x14ac:dyDescent="0.2"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</row>
    <row r="179" spans="110:132" x14ac:dyDescent="0.2"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</row>
    <row r="180" spans="110:132" x14ac:dyDescent="0.2"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</row>
    <row r="181" spans="110:132" x14ac:dyDescent="0.2"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</row>
    <row r="182" spans="110:132" x14ac:dyDescent="0.2"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</row>
    <row r="183" spans="110:132" x14ac:dyDescent="0.2"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</row>
    <row r="184" spans="110:132" x14ac:dyDescent="0.2"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</row>
    <row r="185" spans="110:132" x14ac:dyDescent="0.2"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</row>
    <row r="186" spans="110:132" x14ac:dyDescent="0.2"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</row>
    <row r="187" spans="110:132" x14ac:dyDescent="0.2"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</row>
    <row r="188" spans="110:132" x14ac:dyDescent="0.2"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</row>
    <row r="189" spans="110:132" x14ac:dyDescent="0.2"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</row>
    <row r="190" spans="110:132" x14ac:dyDescent="0.2"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</row>
    <row r="191" spans="110:132" x14ac:dyDescent="0.2"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</row>
    <row r="192" spans="110:132" x14ac:dyDescent="0.2"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</row>
    <row r="193" spans="110:132" x14ac:dyDescent="0.2"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</row>
    <row r="194" spans="110:132" x14ac:dyDescent="0.2"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</row>
    <row r="195" spans="110:132" x14ac:dyDescent="0.2"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</row>
    <row r="196" spans="110:132" x14ac:dyDescent="0.2"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</row>
    <row r="197" spans="110:132" x14ac:dyDescent="0.2"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</row>
    <row r="198" spans="110:132" x14ac:dyDescent="0.2"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</row>
    <row r="199" spans="110:132" x14ac:dyDescent="0.2"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</row>
    <row r="200" spans="110:132" x14ac:dyDescent="0.2"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</row>
    <row r="201" spans="110:132" x14ac:dyDescent="0.2"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</row>
    <row r="202" spans="110:132" x14ac:dyDescent="0.2"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</row>
    <row r="203" spans="110:132" x14ac:dyDescent="0.2"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</row>
    <row r="204" spans="110:132" x14ac:dyDescent="0.2"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</row>
    <row r="205" spans="110:132" x14ac:dyDescent="0.2"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</row>
    <row r="206" spans="110:132" x14ac:dyDescent="0.2"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</row>
    <row r="207" spans="110:132" x14ac:dyDescent="0.2"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</row>
    <row r="208" spans="110:132" x14ac:dyDescent="0.2"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</row>
    <row r="209" spans="110:132" x14ac:dyDescent="0.2"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</row>
    <row r="210" spans="110:132" x14ac:dyDescent="0.2"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</row>
    <row r="211" spans="110:132" x14ac:dyDescent="0.2"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</row>
    <row r="212" spans="110:132" x14ac:dyDescent="0.2"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</row>
    <row r="213" spans="110:132" x14ac:dyDescent="0.2"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</row>
    <row r="214" spans="110:132" x14ac:dyDescent="0.2"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</row>
    <row r="215" spans="110:132" x14ac:dyDescent="0.2"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</row>
    <row r="216" spans="110:132" x14ac:dyDescent="0.2"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</row>
    <row r="217" spans="110:132" x14ac:dyDescent="0.2"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</row>
    <row r="218" spans="110:132" x14ac:dyDescent="0.2"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</row>
    <row r="219" spans="110:132" x14ac:dyDescent="0.2"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</row>
    <row r="220" spans="110:132" x14ac:dyDescent="0.2"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</row>
    <row r="221" spans="110:132" x14ac:dyDescent="0.2"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</row>
    <row r="222" spans="110:132" x14ac:dyDescent="0.2"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</row>
    <row r="223" spans="110:132" x14ac:dyDescent="0.2"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</row>
    <row r="224" spans="110:132" x14ac:dyDescent="0.2"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</row>
    <row r="225" spans="110:132" x14ac:dyDescent="0.2"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</row>
    <row r="226" spans="110:132" x14ac:dyDescent="0.2"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</row>
    <row r="227" spans="110:132" x14ac:dyDescent="0.2"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</row>
    <row r="228" spans="110:132" x14ac:dyDescent="0.2"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</row>
    <row r="229" spans="110:132" x14ac:dyDescent="0.2"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</row>
    <row r="230" spans="110:132" x14ac:dyDescent="0.2"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</row>
    <row r="231" spans="110:132" x14ac:dyDescent="0.2"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</row>
    <row r="232" spans="110:132" x14ac:dyDescent="0.2"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</row>
    <row r="233" spans="110:132" x14ac:dyDescent="0.2"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</row>
    <row r="234" spans="110:132" x14ac:dyDescent="0.2"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</row>
    <row r="235" spans="110:132" x14ac:dyDescent="0.2"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</row>
    <row r="236" spans="110:132" x14ac:dyDescent="0.2"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</row>
    <row r="237" spans="110:132" x14ac:dyDescent="0.2"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</row>
    <row r="238" spans="110:132" x14ac:dyDescent="0.2"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</row>
    <row r="239" spans="110:132" x14ac:dyDescent="0.2"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</row>
    <row r="240" spans="110:132" x14ac:dyDescent="0.2"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</row>
    <row r="241" spans="110:132" x14ac:dyDescent="0.2"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</row>
    <row r="242" spans="110:132" x14ac:dyDescent="0.2"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</row>
    <row r="243" spans="110:132" x14ac:dyDescent="0.2"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</row>
    <row r="244" spans="110:132" x14ac:dyDescent="0.2"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</row>
    <row r="245" spans="110:132" x14ac:dyDescent="0.2"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</row>
    <row r="246" spans="110:132" x14ac:dyDescent="0.2"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</row>
    <row r="247" spans="110:132" x14ac:dyDescent="0.2"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</row>
    <row r="248" spans="110:132" x14ac:dyDescent="0.2"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</row>
    <row r="249" spans="110:132" x14ac:dyDescent="0.2"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</row>
    <row r="250" spans="110:132" x14ac:dyDescent="0.2"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</row>
    <row r="251" spans="110:132" x14ac:dyDescent="0.2"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</row>
    <row r="252" spans="110:132" x14ac:dyDescent="0.2"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</row>
    <row r="253" spans="110:132" x14ac:dyDescent="0.2"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</row>
    <row r="254" spans="110:132" x14ac:dyDescent="0.2"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</row>
    <row r="255" spans="110:132" x14ac:dyDescent="0.2"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</row>
    <row r="256" spans="110:132" x14ac:dyDescent="0.2"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</row>
    <row r="257" spans="110:132" x14ac:dyDescent="0.2"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</row>
    <row r="258" spans="110:132" x14ac:dyDescent="0.2"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</row>
    <row r="259" spans="110:132" x14ac:dyDescent="0.2"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</row>
    <row r="260" spans="110:132" x14ac:dyDescent="0.2"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</row>
    <row r="261" spans="110:132" x14ac:dyDescent="0.2"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</row>
    <row r="262" spans="110:132" x14ac:dyDescent="0.2"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</row>
    <row r="263" spans="110:132" x14ac:dyDescent="0.2"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</row>
    <row r="264" spans="110:132" x14ac:dyDescent="0.2"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</row>
    <row r="265" spans="110:132" x14ac:dyDescent="0.2"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</row>
    <row r="266" spans="110:132" x14ac:dyDescent="0.2"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</row>
    <row r="267" spans="110:132" x14ac:dyDescent="0.2"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</row>
    <row r="268" spans="110:132" x14ac:dyDescent="0.2"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</row>
    <row r="269" spans="110:132" x14ac:dyDescent="0.2"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</row>
    <row r="270" spans="110:132" x14ac:dyDescent="0.2"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</row>
    <row r="271" spans="110:132" x14ac:dyDescent="0.2"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</row>
    <row r="272" spans="110:132" x14ac:dyDescent="0.2"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</row>
    <row r="273" spans="110:132" x14ac:dyDescent="0.2"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</row>
    <row r="274" spans="110:132" x14ac:dyDescent="0.2"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</row>
    <row r="275" spans="110:132" x14ac:dyDescent="0.2"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</row>
    <row r="276" spans="110:132" x14ac:dyDescent="0.2"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</row>
    <row r="277" spans="110:132" x14ac:dyDescent="0.2"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</row>
    <row r="278" spans="110:132" x14ac:dyDescent="0.2"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</row>
    <row r="279" spans="110:132" x14ac:dyDescent="0.2"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</row>
    <row r="280" spans="110:132" x14ac:dyDescent="0.2"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</row>
    <row r="281" spans="110:132" x14ac:dyDescent="0.2"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</row>
    <row r="282" spans="110:132" x14ac:dyDescent="0.2"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</row>
    <row r="283" spans="110:132" x14ac:dyDescent="0.2"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</row>
    <row r="284" spans="110:132" x14ac:dyDescent="0.2"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</row>
    <row r="285" spans="110:132" x14ac:dyDescent="0.2"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</row>
    <row r="286" spans="110:132" x14ac:dyDescent="0.2"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</row>
    <row r="287" spans="110:132" x14ac:dyDescent="0.2"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</row>
    <row r="288" spans="110:132" x14ac:dyDescent="0.2"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</row>
    <row r="289" spans="110:132" x14ac:dyDescent="0.2"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</row>
    <row r="290" spans="110:132" x14ac:dyDescent="0.2"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</row>
    <row r="291" spans="110:132" x14ac:dyDescent="0.2"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</row>
    <row r="292" spans="110:132" x14ac:dyDescent="0.2"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</row>
    <row r="293" spans="110:132" x14ac:dyDescent="0.2"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</row>
    <row r="294" spans="110:132" x14ac:dyDescent="0.2"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</row>
    <row r="295" spans="110:132" x14ac:dyDescent="0.2"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</row>
    <row r="296" spans="110:132" x14ac:dyDescent="0.2"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</row>
    <row r="297" spans="110:132" x14ac:dyDescent="0.2"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</row>
    <row r="298" spans="110:132" x14ac:dyDescent="0.2"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</row>
    <row r="299" spans="110:132" x14ac:dyDescent="0.2"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</row>
    <row r="300" spans="110:132" x14ac:dyDescent="0.2"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</row>
    <row r="301" spans="110:132" x14ac:dyDescent="0.2"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</row>
  </sheetData>
  <mergeCells count="9">
    <mergeCell ref="FC2:FY2"/>
    <mergeCell ref="HA2:HW2"/>
    <mergeCell ref="GB2:GX2"/>
    <mergeCell ref="AH2:BD2"/>
    <mergeCell ref="BG2:CC2"/>
    <mergeCell ref="CF2:DB2"/>
    <mergeCell ref="I2:AE2"/>
    <mergeCell ref="DE2:EA2"/>
    <mergeCell ref="ED2:EZ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/>
  </sheetViews>
  <sheetFormatPr defaultRowHeight="12.75" x14ac:dyDescent="0.2"/>
  <cols>
    <col min="5" max="5" width="11.140625" customWidth="1"/>
    <col min="11" max="12" width="10.28515625" customWidth="1"/>
    <col min="33" max="33" width="10.42578125" customWidth="1"/>
    <col min="58" max="58" width="11" customWidth="1"/>
    <col min="83" max="83" width="11.28515625" customWidth="1"/>
    <col min="108" max="108" width="11.140625" customWidth="1"/>
    <col min="133" max="133" width="11" customWidth="1"/>
    <col min="147" max="148" width="11.28515625" customWidth="1"/>
    <col min="149" max="149" width="11.5703125" customWidth="1"/>
    <col min="150" max="150" width="11.28515625" customWidth="1"/>
  </cols>
  <sheetData>
    <row r="1" spans="1:256" x14ac:dyDescent="0.2">
      <c r="A1" s="151" t="s">
        <v>62</v>
      </c>
      <c r="ER1" s="61"/>
      <c r="ES1" s="61"/>
      <c r="ET1" s="61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">
      <c r="BG2" s="61"/>
      <c r="ED2" s="61"/>
      <c r="ER2" s="61"/>
      <c r="ES2" s="61"/>
      <c r="ET2" s="61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5" thickBot="1" x14ac:dyDescent="0.25">
      <c r="AH3" s="61"/>
      <c r="BG3" s="61"/>
      <c r="CF3" s="61"/>
      <c r="DE3" s="61"/>
      <c r="ED3" s="61"/>
      <c r="ER3" s="61"/>
      <c r="ES3" s="61"/>
      <c r="ET3" s="61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3" customFormat="1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63" t="s">
        <v>1</v>
      </c>
      <c r="G4" t="s">
        <v>48</v>
      </c>
      <c r="H4" t="s">
        <v>63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09"/>
      <c r="AG4" s="87" t="s">
        <v>73</v>
      </c>
      <c r="AH4" s="110">
        <v>37622</v>
      </c>
      <c r="AI4" s="109"/>
      <c r="AJ4" s="109">
        <v>37653</v>
      </c>
      <c r="AK4" s="109"/>
      <c r="AL4" s="109">
        <v>37681</v>
      </c>
      <c r="AM4" s="109"/>
      <c r="AN4" s="109">
        <v>37712</v>
      </c>
      <c r="AO4" s="109"/>
      <c r="AP4" s="109">
        <v>37742</v>
      </c>
      <c r="AQ4" s="109"/>
      <c r="AR4" s="109">
        <v>37773</v>
      </c>
      <c r="AS4" s="109"/>
      <c r="AT4" s="109">
        <v>37803</v>
      </c>
      <c r="AU4" s="109"/>
      <c r="AV4" s="109">
        <v>37834</v>
      </c>
      <c r="AW4" s="109"/>
      <c r="AX4" s="109">
        <v>37865</v>
      </c>
      <c r="AY4" s="109"/>
      <c r="AZ4" s="109">
        <v>37895</v>
      </c>
      <c r="BA4" s="109"/>
      <c r="BB4" s="109">
        <v>37926</v>
      </c>
      <c r="BC4" s="109"/>
      <c r="BD4" s="109">
        <v>37956</v>
      </c>
      <c r="BE4" s="109"/>
      <c r="BF4" s="87" t="s">
        <v>77</v>
      </c>
      <c r="BG4" s="110">
        <v>37987</v>
      </c>
      <c r="BH4" s="109"/>
      <c r="BI4" s="109">
        <v>38018</v>
      </c>
      <c r="BJ4" s="109"/>
      <c r="BK4" s="109">
        <v>38047</v>
      </c>
      <c r="BL4" s="109"/>
      <c r="BM4" s="109">
        <v>38078</v>
      </c>
      <c r="BN4" s="109"/>
      <c r="BO4" s="109">
        <v>38108</v>
      </c>
      <c r="BP4" s="109"/>
      <c r="BQ4" s="109">
        <v>38139</v>
      </c>
      <c r="BR4" s="109"/>
      <c r="BS4" s="109">
        <v>38169</v>
      </c>
      <c r="BT4" s="109"/>
      <c r="BU4" s="109">
        <v>38200</v>
      </c>
      <c r="BV4" s="109"/>
      <c r="BW4" s="109">
        <v>38231</v>
      </c>
      <c r="BX4" s="109"/>
      <c r="BY4" s="109">
        <v>38261</v>
      </c>
      <c r="BZ4" s="109"/>
      <c r="CA4" s="109">
        <v>38292</v>
      </c>
      <c r="CB4" s="109"/>
      <c r="CC4" s="109">
        <v>38322</v>
      </c>
      <c r="CD4" s="109"/>
      <c r="CE4" s="87" t="s">
        <v>78</v>
      </c>
      <c r="CF4" s="110">
        <v>38353</v>
      </c>
      <c r="CG4" s="109"/>
      <c r="CH4" s="109">
        <v>38384</v>
      </c>
      <c r="CI4" s="109"/>
      <c r="CJ4" s="109">
        <v>38412</v>
      </c>
      <c r="CK4" s="109"/>
      <c r="CL4" s="109">
        <v>38443</v>
      </c>
      <c r="CM4" s="109"/>
      <c r="CN4" s="109">
        <v>38473</v>
      </c>
      <c r="CO4" s="109"/>
      <c r="CP4" s="109">
        <v>38504</v>
      </c>
      <c r="CQ4" s="109"/>
      <c r="CR4" s="109">
        <v>38534</v>
      </c>
      <c r="CS4" s="109"/>
      <c r="CT4" s="109">
        <v>38565</v>
      </c>
      <c r="CU4" s="109"/>
      <c r="CV4" s="109">
        <v>38596</v>
      </c>
      <c r="CW4" s="109"/>
      <c r="CX4" s="109">
        <v>38626</v>
      </c>
      <c r="CY4" s="109"/>
      <c r="CZ4" s="109">
        <v>38657</v>
      </c>
      <c r="DA4" s="109"/>
      <c r="DB4" s="109">
        <v>38687</v>
      </c>
      <c r="DC4" s="109"/>
      <c r="DD4" s="87" t="s">
        <v>79</v>
      </c>
      <c r="DE4" s="110">
        <v>38718</v>
      </c>
      <c r="DF4" s="109"/>
      <c r="DG4" s="109">
        <v>38749</v>
      </c>
      <c r="DH4" s="109"/>
      <c r="DI4" s="109">
        <v>38777</v>
      </c>
      <c r="DJ4" s="109"/>
      <c r="DK4" s="109">
        <v>38808</v>
      </c>
      <c r="DL4" s="109"/>
      <c r="DM4" s="109">
        <v>38838</v>
      </c>
      <c r="DN4" s="109"/>
      <c r="DO4" s="109">
        <v>38869</v>
      </c>
      <c r="DP4" s="109"/>
      <c r="DQ4" s="109">
        <v>38899</v>
      </c>
      <c r="DR4" s="109"/>
      <c r="DS4" s="109">
        <v>38930</v>
      </c>
      <c r="DT4" s="109"/>
      <c r="DU4" s="109">
        <v>38961</v>
      </c>
      <c r="DV4" s="109"/>
      <c r="DW4" s="109">
        <v>38991</v>
      </c>
      <c r="DX4" s="109"/>
      <c r="DY4" s="109">
        <v>39022</v>
      </c>
      <c r="DZ4" s="109"/>
      <c r="EA4" s="109">
        <v>39052</v>
      </c>
      <c r="EB4" s="109"/>
      <c r="EC4" s="87" t="s">
        <v>80</v>
      </c>
      <c r="ED4" s="110">
        <v>39083</v>
      </c>
      <c r="EE4" s="109"/>
      <c r="EF4" s="109">
        <v>39114</v>
      </c>
      <c r="EG4" s="109">
        <v>39142</v>
      </c>
      <c r="EH4" s="109">
        <v>39173</v>
      </c>
      <c r="EI4" s="109">
        <v>39203</v>
      </c>
      <c r="EJ4" s="109">
        <v>39234</v>
      </c>
      <c r="EK4" s="109">
        <v>39264</v>
      </c>
      <c r="EL4" s="109">
        <v>39295</v>
      </c>
      <c r="EM4" s="109">
        <v>39326</v>
      </c>
      <c r="EN4" s="109">
        <v>39356</v>
      </c>
      <c r="EO4" s="109">
        <v>39387</v>
      </c>
      <c r="EP4" s="109">
        <v>39417</v>
      </c>
      <c r="EQ4" s="87" t="s">
        <v>81</v>
      </c>
      <c r="ER4" s="105" t="s">
        <v>82</v>
      </c>
      <c r="ES4" s="105" t="s">
        <v>83</v>
      </c>
      <c r="ET4" s="105" t="s">
        <v>84</v>
      </c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</row>
    <row r="5" spans="1:256" s="33" customFormat="1" x14ac:dyDescent="0.2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95"/>
      <c r="BG5" s="95"/>
      <c r="CF5" s="95"/>
      <c r="DE5" s="95"/>
      <c r="ED5" s="95"/>
      <c r="ER5" s="95"/>
      <c r="ES5" s="95"/>
      <c r="ET5" s="95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</row>
    <row r="6" spans="1:256" s="33" customFormat="1" x14ac:dyDescent="0.2">
      <c r="A6" s="13">
        <v>24198</v>
      </c>
      <c r="B6" t="s">
        <v>10</v>
      </c>
      <c r="C6" s="39">
        <v>35714</v>
      </c>
      <c r="D6" s="1">
        <v>34851</v>
      </c>
      <c r="E6" s="6">
        <v>37590</v>
      </c>
      <c r="F6" s="1" t="s">
        <v>45</v>
      </c>
      <c r="G6" t="s">
        <v>4</v>
      </c>
      <c r="H6" s="73">
        <v>0.05</v>
      </c>
      <c r="I6" s="39">
        <v>35714</v>
      </c>
      <c r="J6" s="39">
        <f>I6*H6*30.4</f>
        <v>54285.279999999999</v>
      </c>
      <c r="K6" s="39">
        <v>35714</v>
      </c>
      <c r="L6" s="39">
        <f>K6*H6*30.4</f>
        <v>54285.279999999999</v>
      </c>
      <c r="M6" s="39">
        <v>35714</v>
      </c>
      <c r="N6" s="39">
        <f>M6*H6*30.4</f>
        <v>54285.279999999999</v>
      </c>
      <c r="O6" s="39">
        <v>35714</v>
      </c>
      <c r="P6" s="39">
        <f>O6*H6*30.4</f>
        <v>54285.279999999999</v>
      </c>
      <c r="Q6" s="39">
        <v>35714</v>
      </c>
      <c r="R6" s="39">
        <f>Q6*H6*30.4</f>
        <v>54285.279999999999</v>
      </c>
      <c r="S6" s="39">
        <v>35714</v>
      </c>
      <c r="T6" s="39">
        <f>S6*H6*30.4</f>
        <v>54285.279999999999</v>
      </c>
      <c r="U6" s="39">
        <v>35714</v>
      </c>
      <c r="V6" s="39">
        <f>U6*H6*30.4</f>
        <v>54285.279999999999</v>
      </c>
      <c r="W6" s="39">
        <v>35714</v>
      </c>
      <c r="X6" s="39">
        <f>W6*H6*30.4</f>
        <v>54285.279999999999</v>
      </c>
      <c r="Y6" s="39">
        <v>35714</v>
      </c>
      <c r="Z6" s="39">
        <f>Y6*H6*30.4</f>
        <v>54285.279999999999</v>
      </c>
      <c r="AA6" s="39">
        <v>35714</v>
      </c>
      <c r="AB6" s="39">
        <f>AA6*H6*30.4</f>
        <v>54285.279999999999</v>
      </c>
      <c r="AC6" s="39">
        <v>35714</v>
      </c>
      <c r="AD6" s="39">
        <f>AC6*H6*30.4</f>
        <v>54285.279999999999</v>
      </c>
      <c r="AE6" s="20"/>
      <c r="AF6" s="21">
        <f>AE6*H6*30.4</f>
        <v>0</v>
      </c>
      <c r="AG6" s="21"/>
      <c r="AH6" s="57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7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7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7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7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7"/>
      <c r="ES6" s="57"/>
      <c r="ET6" s="5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  <c r="IS6" s="116"/>
      <c r="IT6" s="116"/>
      <c r="IU6" s="116"/>
      <c r="IV6" s="116"/>
    </row>
    <row r="7" spans="1:256" s="33" customFormat="1" x14ac:dyDescent="0.2">
      <c r="A7" s="13">
        <v>24754</v>
      </c>
      <c r="B7" t="s">
        <v>14</v>
      </c>
      <c r="C7" s="39">
        <v>1000</v>
      </c>
      <c r="D7" s="1">
        <v>35125</v>
      </c>
      <c r="E7" s="46">
        <v>38472</v>
      </c>
      <c r="F7" s="1" t="s">
        <v>60</v>
      </c>
      <c r="G7" t="s">
        <v>26</v>
      </c>
      <c r="H7" s="73">
        <v>0.1</v>
      </c>
      <c r="I7" s="39">
        <v>1000</v>
      </c>
      <c r="J7" s="39">
        <f t="shared" ref="J7:J18" si="0">I7*H7*30.4</f>
        <v>3040</v>
      </c>
      <c r="K7" s="39">
        <v>1000</v>
      </c>
      <c r="L7" s="39">
        <f t="shared" ref="L7:L18" si="1">K7*H7*30.4</f>
        <v>3040</v>
      </c>
      <c r="M7" s="39">
        <v>1000</v>
      </c>
      <c r="N7" s="39">
        <f t="shared" ref="N7:N18" si="2">M7*H7*30.4</f>
        <v>3040</v>
      </c>
      <c r="O7" s="39">
        <v>1000</v>
      </c>
      <c r="P7" s="39">
        <f t="shared" ref="P7:P18" si="3">O7*H7*30.4</f>
        <v>3040</v>
      </c>
      <c r="Q7" s="39">
        <v>1000</v>
      </c>
      <c r="R7" s="39">
        <f t="shared" ref="R7:R18" si="4">Q7*H7*30.4</f>
        <v>3040</v>
      </c>
      <c r="S7" s="39">
        <v>1000</v>
      </c>
      <c r="T7" s="39">
        <f t="shared" ref="T7:T18" si="5">S7*H7*30.4</f>
        <v>3040</v>
      </c>
      <c r="U7" s="39">
        <v>1000</v>
      </c>
      <c r="V7" s="39">
        <f t="shared" ref="V7:V18" si="6">U7*H7*30.4</f>
        <v>3040</v>
      </c>
      <c r="W7" s="39">
        <v>1000</v>
      </c>
      <c r="X7" s="39">
        <f t="shared" ref="X7:X18" si="7">W7*H7*30.4</f>
        <v>3040</v>
      </c>
      <c r="Y7" s="39">
        <v>1000</v>
      </c>
      <c r="Z7" s="39">
        <f t="shared" ref="Z7:Z18" si="8">Y7*H7*30.4</f>
        <v>3040</v>
      </c>
      <c r="AA7" s="39">
        <v>1000</v>
      </c>
      <c r="AB7" s="39">
        <f t="shared" ref="AB7:AB18" si="9">AA7*H7*30.4</f>
        <v>3040</v>
      </c>
      <c r="AC7" s="39">
        <v>1000</v>
      </c>
      <c r="AD7" s="39">
        <f t="shared" ref="AD7:AD18" si="10">AC7*H7*30.4</f>
        <v>3040</v>
      </c>
      <c r="AE7" s="39">
        <v>1000</v>
      </c>
      <c r="AF7" s="21">
        <f t="shared" ref="AF7:AF18" si="11">AE7*H7*30.4</f>
        <v>3040</v>
      </c>
      <c r="AG7" s="21"/>
      <c r="AH7" s="57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7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7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9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95"/>
      <c r="EE7" s="21">
        <f t="shared" ref="EE7:EE18" si="60">ED7*H7*30.4</f>
        <v>0</v>
      </c>
      <c r="ER7" s="95"/>
      <c r="ES7" s="95"/>
      <c r="ET7" s="95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  <c r="IN7" s="116"/>
      <c r="IO7" s="116"/>
      <c r="IP7" s="116"/>
      <c r="IQ7" s="116"/>
      <c r="IR7" s="116"/>
      <c r="IS7" s="116"/>
      <c r="IT7" s="116"/>
      <c r="IU7" s="116"/>
      <c r="IV7" s="116"/>
    </row>
    <row r="8" spans="1:256" s="33" customFormat="1" x14ac:dyDescent="0.2">
      <c r="A8" s="13">
        <v>26606</v>
      </c>
      <c r="B8" t="s">
        <v>42</v>
      </c>
      <c r="C8" s="39">
        <v>40000</v>
      </c>
      <c r="D8" s="1">
        <v>36100</v>
      </c>
      <c r="E8" s="1">
        <v>37925</v>
      </c>
      <c r="F8" s="1" t="s">
        <v>45</v>
      </c>
      <c r="G8" s="1" t="s">
        <v>4</v>
      </c>
      <c r="H8" s="73">
        <v>7.0000000000000007E-2</v>
      </c>
      <c r="I8" s="39">
        <v>40000</v>
      </c>
      <c r="J8" s="39">
        <f t="shared" si="0"/>
        <v>85120.000000000015</v>
      </c>
      <c r="K8" s="39">
        <v>40000</v>
      </c>
      <c r="L8" s="39">
        <f t="shared" si="1"/>
        <v>85120.000000000015</v>
      </c>
      <c r="M8" s="39">
        <v>40000</v>
      </c>
      <c r="N8" s="39">
        <f t="shared" si="2"/>
        <v>85120.000000000015</v>
      </c>
      <c r="O8" s="39">
        <v>40000</v>
      </c>
      <c r="P8" s="39">
        <f t="shared" si="3"/>
        <v>85120.000000000015</v>
      </c>
      <c r="Q8" s="39">
        <v>40000</v>
      </c>
      <c r="R8" s="39">
        <f t="shared" si="4"/>
        <v>85120.000000000015</v>
      </c>
      <c r="S8" s="39">
        <v>40000</v>
      </c>
      <c r="T8" s="39">
        <f t="shared" si="5"/>
        <v>85120.000000000015</v>
      </c>
      <c r="U8" s="39">
        <v>40000</v>
      </c>
      <c r="V8" s="39">
        <f t="shared" si="6"/>
        <v>85120.000000000015</v>
      </c>
      <c r="W8" s="39">
        <v>40000</v>
      </c>
      <c r="X8" s="39">
        <f t="shared" si="7"/>
        <v>85120.000000000015</v>
      </c>
      <c r="Y8" s="39">
        <v>40000</v>
      </c>
      <c r="Z8" s="39">
        <f t="shared" si="8"/>
        <v>85120.000000000015</v>
      </c>
      <c r="AA8" s="39">
        <v>40000</v>
      </c>
      <c r="AB8" s="39">
        <f t="shared" si="9"/>
        <v>85120.000000000015</v>
      </c>
      <c r="AC8" s="39">
        <v>40000</v>
      </c>
      <c r="AD8" s="39">
        <f t="shared" si="10"/>
        <v>85120.000000000015</v>
      </c>
      <c r="AE8" s="39">
        <v>40000</v>
      </c>
      <c r="AF8" s="21">
        <f t="shared" si="11"/>
        <v>85120.000000000015</v>
      </c>
      <c r="AG8" s="21"/>
      <c r="AH8" s="57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7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7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7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7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7"/>
      <c r="ES8" s="57"/>
      <c r="ET8" s="5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</row>
    <row r="9" spans="1:256" s="33" customFormat="1" x14ac:dyDescent="0.2">
      <c r="A9" s="13">
        <v>26740</v>
      </c>
      <c r="B9" t="s">
        <v>11</v>
      </c>
      <c r="C9" s="39">
        <v>8000</v>
      </c>
      <c r="D9" s="1">
        <v>36312</v>
      </c>
      <c r="E9" s="1">
        <v>39113</v>
      </c>
      <c r="F9" s="1" t="s">
        <v>45</v>
      </c>
      <c r="G9" t="s">
        <v>4</v>
      </c>
      <c r="H9" s="73">
        <v>0.05</v>
      </c>
      <c r="I9" s="39">
        <v>8000</v>
      </c>
      <c r="J9" s="39">
        <f t="shared" si="0"/>
        <v>12160</v>
      </c>
      <c r="K9" s="39">
        <v>8000</v>
      </c>
      <c r="L9" s="39">
        <f t="shared" si="1"/>
        <v>12160</v>
      </c>
      <c r="M9" s="39">
        <v>8000</v>
      </c>
      <c r="N9" s="39">
        <f t="shared" si="2"/>
        <v>12160</v>
      </c>
      <c r="O9" s="39">
        <v>8000</v>
      </c>
      <c r="P9" s="39">
        <f t="shared" si="3"/>
        <v>12160</v>
      </c>
      <c r="Q9" s="39">
        <v>8000</v>
      </c>
      <c r="R9" s="39">
        <f t="shared" si="4"/>
        <v>12160</v>
      </c>
      <c r="S9" s="39">
        <v>8000</v>
      </c>
      <c r="T9" s="39">
        <f t="shared" si="5"/>
        <v>12160</v>
      </c>
      <c r="U9" s="39">
        <v>8000</v>
      </c>
      <c r="V9" s="39">
        <f t="shared" si="6"/>
        <v>12160</v>
      </c>
      <c r="W9" s="39">
        <v>8000</v>
      </c>
      <c r="X9" s="39">
        <f t="shared" si="7"/>
        <v>12160</v>
      </c>
      <c r="Y9" s="39">
        <v>8000</v>
      </c>
      <c r="Z9" s="39">
        <f t="shared" si="8"/>
        <v>12160</v>
      </c>
      <c r="AA9" s="39">
        <v>8000</v>
      </c>
      <c r="AB9" s="39">
        <f t="shared" si="9"/>
        <v>12160</v>
      </c>
      <c r="AC9" s="39">
        <v>8000</v>
      </c>
      <c r="AD9" s="39">
        <f t="shared" si="10"/>
        <v>12160</v>
      </c>
      <c r="AE9" s="39">
        <v>8000</v>
      </c>
      <c r="AF9" s="21">
        <f t="shared" si="11"/>
        <v>12160</v>
      </c>
      <c r="AG9" s="21"/>
      <c r="AH9" s="57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7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7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7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7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7"/>
      <c r="ES9" s="57"/>
      <c r="ET9" s="5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  <c r="IN9" s="116"/>
      <c r="IO9" s="116"/>
      <c r="IP9" s="116"/>
      <c r="IQ9" s="116"/>
      <c r="IR9" s="116"/>
      <c r="IS9" s="116"/>
      <c r="IT9" s="116"/>
      <c r="IU9" s="116"/>
      <c r="IV9" s="116"/>
    </row>
    <row r="10" spans="1:256" s="33" customFormat="1" x14ac:dyDescent="0.2">
      <c r="A10" s="13">
        <v>27104</v>
      </c>
      <c r="B10" t="s">
        <v>30</v>
      </c>
      <c r="C10" s="39">
        <v>1613</v>
      </c>
      <c r="D10" s="1">
        <v>36557</v>
      </c>
      <c r="E10" s="1">
        <v>38383</v>
      </c>
      <c r="F10" s="1" t="s">
        <v>45</v>
      </c>
      <c r="G10" t="s">
        <v>4</v>
      </c>
      <c r="H10" s="73">
        <v>0.05</v>
      </c>
      <c r="I10" s="39">
        <v>1613</v>
      </c>
      <c r="J10" s="39">
        <f t="shared" si="0"/>
        <v>2451.7600000000002</v>
      </c>
      <c r="K10" s="39">
        <v>1613</v>
      </c>
      <c r="L10" s="39">
        <f t="shared" si="1"/>
        <v>2451.7600000000002</v>
      </c>
      <c r="M10" s="39">
        <v>1613</v>
      </c>
      <c r="N10" s="39">
        <f t="shared" si="2"/>
        <v>2451.7600000000002</v>
      </c>
      <c r="O10" s="39">
        <v>1613</v>
      </c>
      <c r="P10" s="39">
        <f t="shared" si="3"/>
        <v>2451.7600000000002</v>
      </c>
      <c r="Q10" s="39">
        <v>1613</v>
      </c>
      <c r="R10" s="39">
        <f t="shared" si="4"/>
        <v>2451.7600000000002</v>
      </c>
      <c r="S10" s="39">
        <v>1613</v>
      </c>
      <c r="T10" s="39">
        <f t="shared" si="5"/>
        <v>2451.7600000000002</v>
      </c>
      <c r="U10" s="39">
        <v>1613</v>
      </c>
      <c r="V10" s="39">
        <f t="shared" si="6"/>
        <v>2451.7600000000002</v>
      </c>
      <c r="W10" s="39">
        <v>1613</v>
      </c>
      <c r="X10" s="39">
        <f t="shared" si="7"/>
        <v>2451.7600000000002</v>
      </c>
      <c r="Y10" s="39">
        <v>1613</v>
      </c>
      <c r="Z10" s="39">
        <f t="shared" si="8"/>
        <v>2451.7600000000002</v>
      </c>
      <c r="AA10" s="39">
        <v>1613</v>
      </c>
      <c r="AB10" s="39">
        <f t="shared" si="9"/>
        <v>2451.7600000000002</v>
      </c>
      <c r="AC10" s="39">
        <v>1613</v>
      </c>
      <c r="AD10" s="39">
        <f t="shared" si="10"/>
        <v>2451.7600000000002</v>
      </c>
      <c r="AE10" s="39">
        <v>1613</v>
      </c>
      <c r="AF10" s="21">
        <f t="shared" si="11"/>
        <v>2451.7600000000002</v>
      </c>
      <c r="AG10" s="21"/>
      <c r="AH10" s="57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7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7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7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7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7"/>
      <c r="ES10" s="57"/>
      <c r="ET10" s="5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</row>
    <row r="11" spans="1:256" s="33" customFormat="1" x14ac:dyDescent="0.2">
      <c r="A11" s="13">
        <v>27161</v>
      </c>
      <c r="B11" t="s">
        <v>31</v>
      </c>
      <c r="C11" s="39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73">
        <v>2.5000000000000001E-2</v>
      </c>
      <c r="I11" s="39">
        <v>400000</v>
      </c>
      <c r="J11" s="39">
        <f t="shared" si="0"/>
        <v>304000</v>
      </c>
      <c r="K11" s="39">
        <v>400000</v>
      </c>
      <c r="L11" s="39">
        <f t="shared" si="1"/>
        <v>304000</v>
      </c>
      <c r="M11" s="39">
        <v>400000</v>
      </c>
      <c r="N11" s="39">
        <f t="shared" si="2"/>
        <v>304000</v>
      </c>
      <c r="O11" s="39">
        <v>400000</v>
      </c>
      <c r="P11" s="39">
        <f t="shared" si="3"/>
        <v>304000</v>
      </c>
      <c r="Q11" s="39">
        <v>400000</v>
      </c>
      <c r="R11" s="39">
        <f t="shared" si="4"/>
        <v>304000</v>
      </c>
      <c r="S11" s="39">
        <v>400000</v>
      </c>
      <c r="T11" s="39">
        <f t="shared" si="5"/>
        <v>304000</v>
      </c>
      <c r="U11" s="39">
        <v>400000</v>
      </c>
      <c r="V11" s="39">
        <f t="shared" si="6"/>
        <v>304000</v>
      </c>
      <c r="W11" s="39">
        <v>400000</v>
      </c>
      <c r="X11" s="39">
        <f t="shared" si="7"/>
        <v>304000</v>
      </c>
      <c r="Y11" s="39">
        <v>400000</v>
      </c>
      <c r="Z11" s="39">
        <f t="shared" si="8"/>
        <v>304000</v>
      </c>
      <c r="AA11" s="39">
        <v>400000</v>
      </c>
      <c r="AB11" s="39">
        <f t="shared" si="9"/>
        <v>304000</v>
      </c>
      <c r="AC11" s="39">
        <v>400000</v>
      </c>
      <c r="AD11" s="39">
        <f t="shared" si="10"/>
        <v>304000</v>
      </c>
      <c r="AE11" s="39">
        <v>400000</v>
      </c>
      <c r="AF11" s="21">
        <f t="shared" si="11"/>
        <v>304000</v>
      </c>
      <c r="AG11" s="21"/>
      <c r="AH11" s="57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9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9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9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95"/>
      <c r="EE11" s="21">
        <f t="shared" si="60"/>
        <v>0</v>
      </c>
      <c r="ER11" s="95"/>
      <c r="ES11" s="95"/>
      <c r="ET11" s="95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</row>
    <row r="12" spans="1:256" s="33" customFormat="1" x14ac:dyDescent="0.2">
      <c r="A12" s="13">
        <v>27291</v>
      </c>
      <c r="B12" t="s">
        <v>21</v>
      </c>
      <c r="C12" s="39">
        <v>20000</v>
      </c>
      <c r="D12" s="1">
        <v>36739</v>
      </c>
      <c r="E12" s="1">
        <v>37468</v>
      </c>
      <c r="F12" s="1" t="s">
        <v>39</v>
      </c>
      <c r="G12" t="s">
        <v>26</v>
      </c>
      <c r="H12" s="73">
        <v>2.5000000000000001E-2</v>
      </c>
      <c r="I12" s="39">
        <v>20000</v>
      </c>
      <c r="J12" s="39">
        <f t="shared" si="0"/>
        <v>15200</v>
      </c>
      <c r="K12" s="39">
        <v>20000</v>
      </c>
      <c r="L12" s="39">
        <f t="shared" si="1"/>
        <v>15200</v>
      </c>
      <c r="M12" s="39">
        <v>20000</v>
      </c>
      <c r="N12" s="39">
        <f t="shared" si="2"/>
        <v>15200</v>
      </c>
      <c r="O12" s="39">
        <v>20000</v>
      </c>
      <c r="P12" s="39">
        <f t="shared" si="3"/>
        <v>15200</v>
      </c>
      <c r="Q12" s="39">
        <v>20000</v>
      </c>
      <c r="R12" s="39">
        <f t="shared" si="4"/>
        <v>15200</v>
      </c>
      <c r="S12" s="39">
        <v>20000</v>
      </c>
      <c r="T12" s="39">
        <f t="shared" si="5"/>
        <v>15200</v>
      </c>
      <c r="U12" s="39">
        <v>20000</v>
      </c>
      <c r="V12" s="39">
        <f t="shared" si="6"/>
        <v>15200</v>
      </c>
      <c r="W12"/>
      <c r="X12" s="39">
        <f t="shared" si="7"/>
        <v>0</v>
      </c>
      <c r="Y12"/>
      <c r="Z12" s="39">
        <f t="shared" si="8"/>
        <v>0</v>
      </c>
      <c r="AA12"/>
      <c r="AB12" s="39">
        <f t="shared" si="9"/>
        <v>0</v>
      </c>
      <c r="AC12"/>
      <c r="AD12" s="39">
        <f t="shared" si="10"/>
        <v>0</v>
      </c>
      <c r="AE12"/>
      <c r="AF12" s="21">
        <f t="shared" si="11"/>
        <v>0</v>
      </c>
      <c r="AH12" s="9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9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9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9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95"/>
      <c r="EE12" s="21">
        <f t="shared" si="60"/>
        <v>0</v>
      </c>
      <c r="ER12" s="95"/>
      <c r="ES12" s="95"/>
      <c r="ET12" s="95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</row>
    <row r="13" spans="1:256" s="33" customFormat="1" x14ac:dyDescent="0.2">
      <c r="A13" s="13">
        <v>27349</v>
      </c>
      <c r="B13" t="s">
        <v>21</v>
      </c>
      <c r="C13" s="39">
        <v>20000</v>
      </c>
      <c r="D13" s="1">
        <v>36892</v>
      </c>
      <c r="E13" s="1">
        <v>38717</v>
      </c>
      <c r="F13" s="1" t="s">
        <v>39</v>
      </c>
      <c r="G13" t="s">
        <v>26</v>
      </c>
      <c r="H13" s="73">
        <v>0.05</v>
      </c>
      <c r="I13" s="39">
        <v>20000</v>
      </c>
      <c r="J13" s="39">
        <f t="shared" si="0"/>
        <v>30400</v>
      </c>
      <c r="K13" s="39">
        <v>20000</v>
      </c>
      <c r="L13" s="39">
        <f t="shared" si="1"/>
        <v>30400</v>
      </c>
      <c r="M13" s="39">
        <v>20000</v>
      </c>
      <c r="N13" s="39">
        <f t="shared" si="2"/>
        <v>30400</v>
      </c>
      <c r="O13" s="39">
        <v>20000</v>
      </c>
      <c r="P13" s="39">
        <f t="shared" si="3"/>
        <v>30400</v>
      </c>
      <c r="Q13" s="39">
        <v>20000</v>
      </c>
      <c r="R13" s="39">
        <f t="shared" si="4"/>
        <v>30400</v>
      </c>
      <c r="S13" s="39">
        <v>20000</v>
      </c>
      <c r="T13" s="39">
        <f t="shared" si="5"/>
        <v>30400</v>
      </c>
      <c r="U13" s="39">
        <v>20000</v>
      </c>
      <c r="V13" s="39">
        <f t="shared" si="6"/>
        <v>30400</v>
      </c>
      <c r="W13" s="39">
        <v>20000</v>
      </c>
      <c r="X13" s="39">
        <f t="shared" si="7"/>
        <v>30400</v>
      </c>
      <c r="Y13" s="39">
        <v>20000</v>
      </c>
      <c r="Z13" s="39">
        <f t="shared" si="8"/>
        <v>30400</v>
      </c>
      <c r="AA13" s="39">
        <v>20000</v>
      </c>
      <c r="AB13" s="39">
        <f t="shared" si="9"/>
        <v>30400</v>
      </c>
      <c r="AC13" s="39">
        <v>20000</v>
      </c>
      <c r="AD13" s="39">
        <f t="shared" si="10"/>
        <v>30400</v>
      </c>
      <c r="AE13" s="39">
        <v>20000</v>
      </c>
      <c r="AF13" s="21">
        <f t="shared" si="11"/>
        <v>30400</v>
      </c>
      <c r="AG13" s="21"/>
      <c r="AH13" s="57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7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7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9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95"/>
      <c r="EE13" s="21">
        <f t="shared" si="60"/>
        <v>0</v>
      </c>
      <c r="ER13" s="95"/>
      <c r="ES13" s="95"/>
      <c r="ET13" s="95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</row>
    <row r="14" spans="1:256" s="33" customFormat="1" x14ac:dyDescent="0.2">
      <c r="A14" s="13">
        <v>27579</v>
      </c>
      <c r="B14" t="s">
        <v>21</v>
      </c>
      <c r="C14" s="39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73">
        <v>0.06</v>
      </c>
      <c r="I14" s="39">
        <v>20000</v>
      </c>
      <c r="J14" s="39">
        <f t="shared" si="0"/>
        <v>36480</v>
      </c>
      <c r="K14" s="39">
        <v>20000</v>
      </c>
      <c r="L14" s="39">
        <f t="shared" si="1"/>
        <v>36480</v>
      </c>
      <c r="M14" s="39">
        <v>20000</v>
      </c>
      <c r="N14" s="39">
        <f t="shared" si="2"/>
        <v>36480</v>
      </c>
      <c r="O14" s="39">
        <v>20000</v>
      </c>
      <c r="P14" s="39">
        <f t="shared" si="3"/>
        <v>36480</v>
      </c>
      <c r="Q14" s="39">
        <v>20000</v>
      </c>
      <c r="R14" s="39">
        <f t="shared" si="4"/>
        <v>36480</v>
      </c>
      <c r="S14"/>
      <c r="T14" s="39">
        <f t="shared" si="5"/>
        <v>0</v>
      </c>
      <c r="U14"/>
      <c r="V14" s="39">
        <f t="shared" si="6"/>
        <v>0</v>
      </c>
      <c r="W14"/>
      <c r="X14" s="39">
        <f t="shared" si="7"/>
        <v>0</v>
      </c>
      <c r="Y14"/>
      <c r="Z14" s="39">
        <f t="shared" si="8"/>
        <v>0</v>
      </c>
      <c r="AA14"/>
      <c r="AB14" s="39">
        <f t="shared" si="9"/>
        <v>0</v>
      </c>
      <c r="AC14"/>
      <c r="AD14" s="39">
        <f t="shared" si="10"/>
        <v>0</v>
      </c>
      <c r="AE14"/>
      <c r="AF14" s="21">
        <f t="shared" si="11"/>
        <v>0</v>
      </c>
      <c r="AH14" s="9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9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9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9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95"/>
      <c r="EE14" s="21">
        <f t="shared" si="60"/>
        <v>0</v>
      </c>
      <c r="ER14" s="95"/>
      <c r="ES14" s="95"/>
      <c r="ET14" s="95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  <c r="IN14" s="116"/>
      <c r="IO14" s="116"/>
      <c r="IP14" s="116"/>
      <c r="IQ14" s="116"/>
      <c r="IR14" s="116"/>
      <c r="IS14" s="116"/>
      <c r="IT14" s="116"/>
      <c r="IU14" s="116"/>
      <c r="IV14" s="116"/>
    </row>
    <row r="15" spans="1:256" s="33" customFormat="1" x14ac:dyDescent="0.2">
      <c r="A15" s="41">
        <v>27600</v>
      </c>
      <c r="B15" t="s">
        <v>54</v>
      </c>
      <c r="C15" s="39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73">
        <v>0.09</v>
      </c>
      <c r="I15" s="39">
        <v>2500</v>
      </c>
      <c r="J15" s="39">
        <f t="shared" si="0"/>
        <v>6840</v>
      </c>
      <c r="K15" s="39">
        <v>2500</v>
      </c>
      <c r="L15" s="39">
        <f t="shared" si="1"/>
        <v>6840</v>
      </c>
      <c r="M15" s="39">
        <v>2500</v>
      </c>
      <c r="N15" s="39">
        <f t="shared" si="2"/>
        <v>6840</v>
      </c>
      <c r="O15" s="39">
        <v>2500</v>
      </c>
      <c r="P15" s="39">
        <f t="shared" si="3"/>
        <v>6840</v>
      </c>
      <c r="Q15" s="39">
        <v>2500</v>
      </c>
      <c r="R15" s="39">
        <f t="shared" si="4"/>
        <v>6840</v>
      </c>
      <c r="S15"/>
      <c r="T15" s="39">
        <f t="shared" si="5"/>
        <v>0</v>
      </c>
      <c r="U15"/>
      <c r="V15" s="39">
        <f t="shared" si="6"/>
        <v>0</v>
      </c>
      <c r="W15"/>
      <c r="X15" s="39">
        <f t="shared" si="7"/>
        <v>0</v>
      </c>
      <c r="Y15"/>
      <c r="Z15" s="39">
        <f t="shared" si="8"/>
        <v>0</v>
      </c>
      <c r="AA15"/>
      <c r="AB15" s="39">
        <f t="shared" si="9"/>
        <v>0</v>
      </c>
      <c r="AC15"/>
      <c r="AD15" s="39">
        <f t="shared" si="10"/>
        <v>0</v>
      </c>
      <c r="AE15"/>
      <c r="AF15" s="21">
        <f t="shared" si="11"/>
        <v>0</v>
      </c>
      <c r="AH15" s="9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9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9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9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95"/>
      <c r="EE15" s="21">
        <f t="shared" si="60"/>
        <v>0</v>
      </c>
      <c r="ER15" s="95"/>
      <c r="ES15" s="95"/>
      <c r="ET15" s="95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  <c r="IN15" s="116"/>
      <c r="IO15" s="116"/>
      <c r="IP15" s="116"/>
      <c r="IQ15" s="116"/>
      <c r="IR15" s="116"/>
      <c r="IS15" s="116"/>
      <c r="IT15" s="116"/>
      <c r="IU15" s="116"/>
      <c r="IV15" s="116"/>
    </row>
    <row r="16" spans="1:256" s="15" customFormat="1" x14ac:dyDescent="0.2">
      <c r="A16" s="41">
        <v>0</v>
      </c>
      <c r="B16" s="34" t="s">
        <v>9</v>
      </c>
      <c r="C16" s="40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73">
        <v>0.08</v>
      </c>
      <c r="I16" s="3">
        <v>80000</v>
      </c>
      <c r="J16" s="39">
        <f t="shared" si="0"/>
        <v>194560</v>
      </c>
      <c r="K16" s="4">
        <v>80000</v>
      </c>
      <c r="L16" s="39">
        <f t="shared" si="1"/>
        <v>194560</v>
      </c>
      <c r="M16" s="3">
        <v>35000</v>
      </c>
      <c r="N16" s="39">
        <f t="shared" si="2"/>
        <v>85120</v>
      </c>
      <c r="O16" s="3">
        <v>35000</v>
      </c>
      <c r="P16" s="39">
        <f t="shared" si="3"/>
        <v>85120</v>
      </c>
      <c r="Q16" s="3">
        <v>20000</v>
      </c>
      <c r="R16" s="39">
        <f t="shared" si="4"/>
        <v>48640</v>
      </c>
      <c r="S16" s="3">
        <v>20000</v>
      </c>
      <c r="T16" s="39">
        <f t="shared" si="5"/>
        <v>48640</v>
      </c>
      <c r="U16" s="3">
        <v>20000</v>
      </c>
      <c r="V16" s="39">
        <f t="shared" si="6"/>
        <v>48640</v>
      </c>
      <c r="W16" s="3">
        <v>20000</v>
      </c>
      <c r="X16" s="39">
        <f t="shared" si="7"/>
        <v>48640</v>
      </c>
      <c r="Y16" s="3">
        <v>20000</v>
      </c>
      <c r="Z16" s="39">
        <f t="shared" si="8"/>
        <v>48640</v>
      </c>
      <c r="AA16" s="3">
        <v>35000</v>
      </c>
      <c r="AB16" s="39">
        <f t="shared" si="9"/>
        <v>85120</v>
      </c>
      <c r="AC16" s="3">
        <v>80000</v>
      </c>
      <c r="AD16" s="39">
        <f t="shared" si="10"/>
        <v>194560</v>
      </c>
      <c r="AE16" s="3">
        <v>80000</v>
      </c>
      <c r="AF16" s="21">
        <f t="shared" si="11"/>
        <v>194560</v>
      </c>
      <c r="AH16" s="60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60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60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60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60"/>
      <c r="EE16" s="21">
        <f t="shared" si="60"/>
        <v>0</v>
      </c>
      <c r="ER16" s="60"/>
      <c r="ES16" s="60"/>
      <c r="ET16" s="60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</row>
    <row r="17" spans="1:256" s="15" customFormat="1" x14ac:dyDescent="0.2">
      <c r="A17" s="41">
        <v>27495</v>
      </c>
      <c r="B17" t="s">
        <v>55</v>
      </c>
      <c r="C17" s="39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73">
        <v>3.2500000000000001E-2</v>
      </c>
      <c r="I17" s="39">
        <v>50000</v>
      </c>
      <c r="J17" s="39">
        <f t="shared" si="0"/>
        <v>49400</v>
      </c>
      <c r="K17" s="39">
        <v>50000</v>
      </c>
      <c r="L17" s="39">
        <f t="shared" si="1"/>
        <v>49400</v>
      </c>
      <c r="M17" s="39">
        <v>50000</v>
      </c>
      <c r="N17" s="39">
        <f t="shared" si="2"/>
        <v>49400</v>
      </c>
      <c r="O17" s="39">
        <v>50000</v>
      </c>
      <c r="P17" s="39">
        <f t="shared" si="3"/>
        <v>49400</v>
      </c>
      <c r="Q17" s="39">
        <v>50000</v>
      </c>
      <c r="R17" s="39">
        <f t="shared" si="4"/>
        <v>49400</v>
      </c>
      <c r="S17" s="39">
        <v>50000</v>
      </c>
      <c r="T17" s="39">
        <f t="shared" si="5"/>
        <v>49400</v>
      </c>
      <c r="U17" s="39">
        <v>50000</v>
      </c>
      <c r="V17" s="39">
        <f t="shared" si="6"/>
        <v>49400</v>
      </c>
      <c r="W17" s="39">
        <v>50000</v>
      </c>
      <c r="X17" s="39">
        <f t="shared" si="7"/>
        <v>49400</v>
      </c>
      <c r="Y17" s="39">
        <v>50000</v>
      </c>
      <c r="Z17" s="39">
        <f t="shared" si="8"/>
        <v>49400</v>
      </c>
      <c r="AA17" s="39">
        <v>50000</v>
      </c>
      <c r="AB17" s="39">
        <f t="shared" si="9"/>
        <v>49400</v>
      </c>
      <c r="AC17" s="39">
        <v>50000</v>
      </c>
      <c r="AD17" s="39">
        <f t="shared" si="10"/>
        <v>49400</v>
      </c>
      <c r="AE17" s="39">
        <v>50000</v>
      </c>
      <c r="AF17" s="21">
        <f t="shared" si="11"/>
        <v>49400</v>
      </c>
      <c r="AG17" s="21"/>
      <c r="AH17" s="57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60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60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60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60"/>
      <c r="EE17" s="21">
        <f t="shared" si="60"/>
        <v>0</v>
      </c>
      <c r="ER17" s="60"/>
      <c r="ES17" s="60"/>
      <c r="ET17" s="60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</row>
    <row r="18" spans="1:256" s="15" customFormat="1" x14ac:dyDescent="0.2">
      <c r="A18" s="13">
        <v>27377</v>
      </c>
      <c r="B18" t="s">
        <v>22</v>
      </c>
      <c r="C18" s="39">
        <v>10000</v>
      </c>
      <c r="D18" s="1">
        <v>36951</v>
      </c>
      <c r="E18" s="1">
        <v>37315</v>
      </c>
      <c r="F18" s="1" t="s">
        <v>39</v>
      </c>
      <c r="G18" t="s">
        <v>26</v>
      </c>
      <c r="H18" s="73">
        <v>0.05</v>
      </c>
      <c r="I18" s="74">
        <v>10000</v>
      </c>
      <c r="J18" s="39">
        <f t="shared" si="0"/>
        <v>15200</v>
      </c>
      <c r="K18" s="74">
        <v>10000</v>
      </c>
      <c r="L18" s="39">
        <f t="shared" si="1"/>
        <v>15200</v>
      </c>
      <c r="M18" s="32"/>
      <c r="N18" s="39">
        <f t="shared" si="2"/>
        <v>0</v>
      </c>
      <c r="O18" s="32"/>
      <c r="P18" s="39">
        <f t="shared" si="3"/>
        <v>0</v>
      </c>
      <c r="Q18" s="32"/>
      <c r="R18" s="39">
        <f t="shared" si="4"/>
        <v>0</v>
      </c>
      <c r="S18" s="32"/>
      <c r="T18" s="39">
        <f t="shared" si="5"/>
        <v>0</v>
      </c>
      <c r="U18" s="32"/>
      <c r="V18" s="39">
        <f t="shared" si="6"/>
        <v>0</v>
      </c>
      <c r="W18" s="32"/>
      <c r="X18" s="39">
        <f t="shared" si="7"/>
        <v>0</v>
      </c>
      <c r="Y18" s="32"/>
      <c r="Z18" s="39">
        <f t="shared" si="8"/>
        <v>0</v>
      </c>
      <c r="AA18" s="32"/>
      <c r="AB18" s="39">
        <f t="shared" si="9"/>
        <v>0</v>
      </c>
      <c r="AC18" s="32"/>
      <c r="AD18" s="39">
        <f t="shared" si="10"/>
        <v>0</v>
      </c>
      <c r="AE18" s="32"/>
      <c r="AF18" s="21">
        <f t="shared" si="11"/>
        <v>0</v>
      </c>
      <c r="AG18" s="98"/>
      <c r="AH18" s="111"/>
      <c r="AI18" s="21">
        <f t="shared" si="12"/>
        <v>0</v>
      </c>
      <c r="AJ18" s="98"/>
      <c r="AK18" s="21">
        <f t="shared" si="13"/>
        <v>0</v>
      </c>
      <c r="AL18" s="98"/>
      <c r="AM18" s="21">
        <f t="shared" si="14"/>
        <v>0</v>
      </c>
      <c r="AN18" s="98"/>
      <c r="AO18" s="21">
        <f t="shared" si="15"/>
        <v>0</v>
      </c>
      <c r="AP18" s="98"/>
      <c r="AQ18" s="21">
        <f t="shared" si="16"/>
        <v>0</v>
      </c>
      <c r="AR18" s="98"/>
      <c r="AS18" s="21">
        <f t="shared" si="17"/>
        <v>0</v>
      </c>
      <c r="AT18" s="98"/>
      <c r="AU18" s="21">
        <f t="shared" si="18"/>
        <v>0</v>
      </c>
      <c r="AV18" s="98"/>
      <c r="AW18" s="21">
        <f t="shared" si="19"/>
        <v>0</v>
      </c>
      <c r="AX18" s="98"/>
      <c r="AY18" s="21">
        <f t="shared" si="20"/>
        <v>0</v>
      </c>
      <c r="AZ18" s="98"/>
      <c r="BA18" s="21">
        <f t="shared" si="21"/>
        <v>0</v>
      </c>
      <c r="BB18" s="98"/>
      <c r="BC18" s="21">
        <f t="shared" si="22"/>
        <v>0</v>
      </c>
      <c r="BD18" s="98"/>
      <c r="BE18" s="21">
        <f t="shared" si="23"/>
        <v>0</v>
      </c>
      <c r="BF18" s="21"/>
      <c r="BG18" s="111"/>
      <c r="BH18" s="21">
        <f t="shared" si="24"/>
        <v>0</v>
      </c>
      <c r="BI18" s="98"/>
      <c r="BJ18" s="21">
        <f t="shared" si="25"/>
        <v>0</v>
      </c>
      <c r="BK18" s="98"/>
      <c r="BL18" s="21">
        <f t="shared" si="26"/>
        <v>0</v>
      </c>
      <c r="BM18" s="98"/>
      <c r="BN18" s="21">
        <f t="shared" si="27"/>
        <v>0</v>
      </c>
      <c r="BO18" s="98"/>
      <c r="BP18" s="21">
        <f t="shared" si="28"/>
        <v>0</v>
      </c>
      <c r="BQ18" s="98"/>
      <c r="BR18" s="21">
        <f t="shared" si="29"/>
        <v>0</v>
      </c>
      <c r="BS18" s="98"/>
      <c r="BT18" s="21">
        <f t="shared" si="30"/>
        <v>0</v>
      </c>
      <c r="BU18" s="98"/>
      <c r="BV18" s="21">
        <f t="shared" si="31"/>
        <v>0</v>
      </c>
      <c r="BW18" s="98"/>
      <c r="BX18" s="21">
        <f t="shared" si="32"/>
        <v>0</v>
      </c>
      <c r="BY18" s="98"/>
      <c r="BZ18" s="21">
        <f t="shared" si="33"/>
        <v>0</v>
      </c>
      <c r="CA18" s="98"/>
      <c r="CB18" s="21">
        <f t="shared" si="34"/>
        <v>0</v>
      </c>
      <c r="CC18" s="98"/>
      <c r="CD18" s="21">
        <f t="shared" si="35"/>
        <v>0</v>
      </c>
      <c r="CE18" s="21"/>
      <c r="CF18" s="111"/>
      <c r="CG18" s="21">
        <f t="shared" si="36"/>
        <v>0</v>
      </c>
      <c r="CH18" s="98"/>
      <c r="CI18" s="21">
        <f t="shared" si="37"/>
        <v>0</v>
      </c>
      <c r="CJ18" s="98"/>
      <c r="CK18" s="21">
        <f t="shared" si="38"/>
        <v>0</v>
      </c>
      <c r="CL18" s="98"/>
      <c r="CM18" s="21">
        <f t="shared" si="39"/>
        <v>0</v>
      </c>
      <c r="CN18" s="98"/>
      <c r="CO18" s="21">
        <f t="shared" si="40"/>
        <v>0</v>
      </c>
      <c r="CP18" s="98"/>
      <c r="CQ18" s="21">
        <f t="shared" si="41"/>
        <v>0</v>
      </c>
      <c r="CR18" s="98"/>
      <c r="CS18" s="21">
        <f t="shared" si="42"/>
        <v>0</v>
      </c>
      <c r="CT18" s="98"/>
      <c r="CU18" s="21">
        <f t="shared" si="43"/>
        <v>0</v>
      </c>
      <c r="CV18" s="98"/>
      <c r="CW18" s="21">
        <f t="shared" si="44"/>
        <v>0</v>
      </c>
      <c r="CX18" s="98"/>
      <c r="CY18" s="21">
        <f t="shared" si="45"/>
        <v>0</v>
      </c>
      <c r="CZ18" s="98"/>
      <c r="DA18" s="21">
        <f t="shared" si="46"/>
        <v>0</v>
      </c>
      <c r="DB18" s="98"/>
      <c r="DC18" s="21">
        <f t="shared" si="47"/>
        <v>0</v>
      </c>
      <c r="DD18" s="21"/>
      <c r="DE18" s="111"/>
      <c r="DF18" s="21">
        <f t="shared" si="48"/>
        <v>0</v>
      </c>
      <c r="DG18" s="98"/>
      <c r="DH18" s="21">
        <f t="shared" si="49"/>
        <v>0</v>
      </c>
      <c r="DI18" s="98"/>
      <c r="DJ18" s="21">
        <f t="shared" si="50"/>
        <v>0</v>
      </c>
      <c r="DK18" s="98"/>
      <c r="DL18" s="21">
        <f t="shared" si="51"/>
        <v>0</v>
      </c>
      <c r="DM18" s="98"/>
      <c r="DN18" s="21">
        <f t="shared" si="52"/>
        <v>0</v>
      </c>
      <c r="DO18" s="98"/>
      <c r="DP18" s="21">
        <f t="shared" si="53"/>
        <v>0</v>
      </c>
      <c r="DQ18" s="98"/>
      <c r="DR18" s="21">
        <f t="shared" si="54"/>
        <v>0</v>
      </c>
      <c r="DS18" s="98"/>
      <c r="DT18" s="21">
        <f t="shared" si="55"/>
        <v>0</v>
      </c>
      <c r="DU18" s="98"/>
      <c r="DV18" s="21">
        <f t="shared" si="56"/>
        <v>0</v>
      </c>
      <c r="DW18" s="98"/>
      <c r="DX18" s="21">
        <f t="shared" si="57"/>
        <v>0</v>
      </c>
      <c r="DY18" s="98"/>
      <c r="DZ18" s="21">
        <f t="shared" si="58"/>
        <v>0</v>
      </c>
      <c r="EA18" s="98"/>
      <c r="EB18" s="21">
        <f t="shared" si="59"/>
        <v>0</v>
      </c>
      <c r="EC18" s="92"/>
      <c r="ED18" s="111"/>
      <c r="EE18" s="21">
        <f t="shared" si="60"/>
        <v>0</v>
      </c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111"/>
      <c r="ES18" s="111"/>
      <c r="ET18" s="111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</row>
    <row r="19" spans="1:256" s="33" customFormat="1" x14ac:dyDescent="0.2">
      <c r="A19" s="9" t="s">
        <v>74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85">
        <f>SUM(I19:AF19)/12</f>
        <v>619809.16666666663</v>
      </c>
      <c r="AH19" s="60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85">
        <f>SUM(AH19:BE19)/12</f>
        <v>220196.33333333334</v>
      </c>
      <c r="BG19" s="60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85">
        <f>SUM(BG19:CD19)/12</f>
        <v>74363</v>
      </c>
      <c r="CF19" s="60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85">
        <f>SUM(CF19:DC19)/12</f>
        <v>72217.75</v>
      </c>
      <c r="DE19" s="60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85">
        <f>SUM(DE19:EB19)/12</f>
        <v>35500</v>
      </c>
      <c r="ED19" s="60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85">
        <f>SUM(ED19:EP19)/12</f>
        <v>666.66666666666663</v>
      </c>
      <c r="ER19" s="107">
        <f>SUM(ER6:ER18)</f>
        <v>0</v>
      </c>
      <c r="ES19" s="107">
        <f>SUM(ES6:ES18)</f>
        <v>0</v>
      </c>
      <c r="ET19" s="107">
        <f>SUM(ET6:ET18)</f>
        <v>0</v>
      </c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</row>
    <row r="20" spans="1:256" s="33" customFormat="1" x14ac:dyDescent="0.2">
      <c r="A20" s="9" t="s">
        <v>75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12"/>
      <c r="AG20" s="85">
        <f>SUM(I20:AF20)/12</f>
        <v>69017.833333333328</v>
      </c>
      <c r="AH20" s="113">
        <f t="shared" si="63"/>
        <v>88214</v>
      </c>
      <c r="AI20" s="112"/>
      <c r="AJ20" s="112">
        <f t="shared" si="63"/>
        <v>88214</v>
      </c>
      <c r="AK20" s="112"/>
      <c r="AL20" s="112">
        <f t="shared" si="63"/>
        <v>133214</v>
      </c>
      <c r="AM20" s="112"/>
      <c r="AN20" s="112">
        <f t="shared" si="63"/>
        <v>583214</v>
      </c>
      <c r="AO20" s="112"/>
      <c r="AP20" s="112">
        <f t="shared" si="63"/>
        <v>598214</v>
      </c>
      <c r="AQ20" s="112"/>
      <c r="AR20" s="112">
        <f t="shared" si="63"/>
        <v>598214</v>
      </c>
      <c r="AS20" s="112"/>
      <c r="AT20" s="112">
        <f t="shared" si="63"/>
        <v>598214</v>
      </c>
      <c r="AU20" s="112"/>
      <c r="AV20" s="112">
        <f t="shared" si="63"/>
        <v>598214</v>
      </c>
      <c r="AW20" s="112"/>
      <c r="AX20" s="112">
        <f t="shared" si="63"/>
        <v>598214</v>
      </c>
      <c r="AY20" s="112"/>
      <c r="AZ20" s="112">
        <f t="shared" si="63"/>
        <v>583214</v>
      </c>
      <c r="BA20" s="112"/>
      <c r="BB20" s="112">
        <f t="shared" si="63"/>
        <v>578214</v>
      </c>
      <c r="BC20" s="112"/>
      <c r="BD20" s="112">
        <f t="shared" si="63"/>
        <v>578214</v>
      </c>
      <c r="BE20" s="112"/>
      <c r="BF20" s="85">
        <f>SUM(AH20:BE20)/12</f>
        <v>468630.66666666669</v>
      </c>
      <c r="BG20" s="113">
        <f t="shared" si="63"/>
        <v>578214</v>
      </c>
      <c r="BH20" s="112"/>
      <c r="BI20" s="112">
        <f t="shared" si="63"/>
        <v>578214</v>
      </c>
      <c r="BJ20" s="112"/>
      <c r="BK20" s="112">
        <f t="shared" si="63"/>
        <v>623214</v>
      </c>
      <c r="BL20" s="112"/>
      <c r="BM20" s="112">
        <f t="shared" si="63"/>
        <v>623214</v>
      </c>
      <c r="BN20" s="112"/>
      <c r="BO20" s="112">
        <f t="shared" si="63"/>
        <v>638214</v>
      </c>
      <c r="BP20" s="112"/>
      <c r="BQ20" s="112">
        <f t="shared" si="63"/>
        <v>638214</v>
      </c>
      <c r="BR20" s="112"/>
      <c r="BS20" s="112">
        <f t="shared" si="63"/>
        <v>638214</v>
      </c>
      <c r="BT20" s="112"/>
      <c r="BU20" s="112">
        <f t="shared" si="63"/>
        <v>638214</v>
      </c>
      <c r="BV20" s="112"/>
      <c r="BW20" s="112">
        <f t="shared" si="63"/>
        <v>638214</v>
      </c>
      <c r="BX20" s="112"/>
      <c r="BY20" s="112">
        <f t="shared" si="63"/>
        <v>623214</v>
      </c>
      <c r="BZ20" s="112"/>
      <c r="CA20" s="112">
        <f t="shared" si="63"/>
        <v>578214</v>
      </c>
      <c r="CB20" s="112"/>
      <c r="CC20" s="112">
        <f t="shared" si="63"/>
        <v>578214</v>
      </c>
      <c r="CD20" s="112"/>
      <c r="CE20" s="85">
        <f>SUM(BG20:CD20)/12</f>
        <v>614464</v>
      </c>
      <c r="CF20" s="113">
        <f t="shared" si="63"/>
        <v>578214</v>
      </c>
      <c r="CG20" s="112"/>
      <c r="CH20" s="112">
        <f t="shared" si="63"/>
        <v>579827</v>
      </c>
      <c r="CI20" s="112"/>
      <c r="CJ20" s="112">
        <f t="shared" si="63"/>
        <v>624827</v>
      </c>
      <c r="CK20" s="112"/>
      <c r="CL20" s="112">
        <f t="shared" si="63"/>
        <v>624827</v>
      </c>
      <c r="CM20" s="112"/>
      <c r="CN20" s="112">
        <f t="shared" si="63"/>
        <v>640827</v>
      </c>
      <c r="CO20" s="112"/>
      <c r="CP20" s="112">
        <f t="shared" si="63"/>
        <v>640827</v>
      </c>
      <c r="CQ20" s="112"/>
      <c r="CR20" s="112">
        <f t="shared" si="63"/>
        <v>640827</v>
      </c>
      <c r="CS20" s="112"/>
      <c r="CT20" s="112">
        <f t="shared" si="63"/>
        <v>640827</v>
      </c>
      <c r="CU20" s="112"/>
      <c r="CV20" s="112">
        <f t="shared" si="63"/>
        <v>640827</v>
      </c>
      <c r="CW20" s="112"/>
      <c r="CX20" s="112">
        <f t="shared" si="63"/>
        <v>625827</v>
      </c>
      <c r="CY20" s="112"/>
      <c r="CZ20" s="112">
        <f t="shared" si="63"/>
        <v>580827</v>
      </c>
      <c r="DA20" s="112"/>
      <c r="DB20" s="112">
        <f t="shared" si="63"/>
        <v>580827</v>
      </c>
      <c r="DC20" s="112"/>
      <c r="DD20" s="85">
        <f>SUM(CF20:DC20)/12</f>
        <v>616609.25</v>
      </c>
      <c r="DE20" s="113">
        <f t="shared" si="63"/>
        <v>600827</v>
      </c>
      <c r="DF20" s="112"/>
      <c r="DG20" s="112">
        <f t="shared" si="63"/>
        <v>600827</v>
      </c>
      <c r="DH20" s="112"/>
      <c r="DI20" s="112">
        <f t="shared" si="63"/>
        <v>645827</v>
      </c>
      <c r="DJ20" s="112"/>
      <c r="DK20" s="112">
        <f t="shared" si="63"/>
        <v>645827</v>
      </c>
      <c r="DL20" s="112"/>
      <c r="DM20" s="112">
        <f t="shared" si="63"/>
        <v>660827</v>
      </c>
      <c r="DN20" s="112"/>
      <c r="DO20" s="112">
        <f t="shared" si="63"/>
        <v>660827</v>
      </c>
      <c r="DP20" s="112"/>
      <c r="DQ20" s="112">
        <f t="shared" si="63"/>
        <v>660827</v>
      </c>
      <c r="DR20" s="112"/>
      <c r="DS20" s="112">
        <f t="shared" si="63"/>
        <v>660827</v>
      </c>
      <c r="DT20" s="112"/>
      <c r="DU20" s="112">
        <f t="shared" si="63"/>
        <v>660827</v>
      </c>
      <c r="DV20" s="112"/>
      <c r="DW20" s="112">
        <f t="shared" si="63"/>
        <v>680827</v>
      </c>
      <c r="DX20" s="112"/>
      <c r="DY20" s="112">
        <f t="shared" si="63"/>
        <v>680827</v>
      </c>
      <c r="DZ20" s="112"/>
      <c r="EA20" s="112">
        <f t="shared" si="63"/>
        <v>680827</v>
      </c>
      <c r="EB20" s="112"/>
      <c r="EC20" s="85">
        <f>SUM(DE20:EB20)/12</f>
        <v>653327</v>
      </c>
      <c r="ED20" s="113">
        <f t="shared" si="63"/>
        <v>680827</v>
      </c>
      <c r="EE20" s="112"/>
      <c r="EF20" s="112">
        <f t="shared" si="63"/>
        <v>688827</v>
      </c>
      <c r="EG20" s="112">
        <f t="shared" si="63"/>
        <v>688827</v>
      </c>
      <c r="EH20" s="112">
        <f t="shared" si="63"/>
        <v>688827</v>
      </c>
      <c r="EI20" s="112">
        <f t="shared" si="63"/>
        <v>688827</v>
      </c>
      <c r="EJ20" s="112">
        <f t="shared" ref="EJ20:EP20" si="64">688827-EJ19</f>
        <v>688827</v>
      </c>
      <c r="EK20" s="112">
        <f t="shared" si="64"/>
        <v>688827</v>
      </c>
      <c r="EL20" s="112">
        <f t="shared" si="64"/>
        <v>688827</v>
      </c>
      <c r="EM20" s="112">
        <f t="shared" si="64"/>
        <v>688827</v>
      </c>
      <c r="EN20" s="112">
        <f t="shared" si="64"/>
        <v>688827</v>
      </c>
      <c r="EO20" s="112">
        <f t="shared" si="64"/>
        <v>688827</v>
      </c>
      <c r="EP20" s="112">
        <f t="shared" si="64"/>
        <v>688827</v>
      </c>
      <c r="EQ20" s="85">
        <f>SUM(ED20:EP20)/12</f>
        <v>688160.33333333337</v>
      </c>
      <c r="ER20" s="114">
        <f>688827-ER19</f>
        <v>688827</v>
      </c>
      <c r="ES20" s="114">
        <f>688827-ES19</f>
        <v>688827</v>
      </c>
      <c r="ET20" s="114">
        <f>688827-ET19</f>
        <v>688827</v>
      </c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</row>
    <row r="21" spans="1:256" x14ac:dyDescent="0.2">
      <c r="AG21" s="85"/>
      <c r="AH21" s="61"/>
      <c r="BF21" s="85"/>
      <c r="BG21" s="61"/>
      <c r="CE21" s="85"/>
      <c r="CF21" s="61"/>
      <c r="DD21" s="85"/>
      <c r="DE21" s="61"/>
      <c r="EC21" s="85"/>
      <c r="ED21" s="61"/>
      <c r="EQ21" s="85"/>
      <c r="ER21" s="108"/>
      <c r="ES21" s="108"/>
      <c r="ET21" s="108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">
      <c r="A22" s="9" t="s">
        <v>76</v>
      </c>
      <c r="J22" s="3">
        <f>SUM(J6:J18)</f>
        <v>809137.04</v>
      </c>
      <c r="K22" s="3"/>
      <c r="L22" s="3">
        <f>SUM(L6:L18)</f>
        <v>809137.04</v>
      </c>
      <c r="M22" s="3"/>
      <c r="N22" s="3">
        <f>SUM(N6:N18)</f>
        <v>684497.04</v>
      </c>
      <c r="O22" s="3"/>
      <c r="P22" s="3">
        <f>SUM(P6:P18)</f>
        <v>684497.04</v>
      </c>
      <c r="Q22" s="3"/>
      <c r="R22" s="3">
        <f>SUM(R6:R18)</f>
        <v>648017.04</v>
      </c>
      <c r="S22" s="3"/>
      <c r="T22" s="3">
        <f>SUM(T6:T18)</f>
        <v>604697.04</v>
      </c>
      <c r="U22" s="3"/>
      <c r="V22" s="3">
        <f>SUM(V6:V18)</f>
        <v>604697.04</v>
      </c>
      <c r="W22" s="3"/>
      <c r="X22" s="3">
        <f>SUM(X6:X18)</f>
        <v>589497.04</v>
      </c>
      <c r="Y22" s="3"/>
      <c r="Z22" s="3">
        <f>SUM(Z6:Z18)</f>
        <v>589497.04</v>
      </c>
      <c r="AA22" s="3"/>
      <c r="AB22" s="3">
        <f>SUM(AB6:AB18)</f>
        <v>625977.04</v>
      </c>
      <c r="AC22" s="3"/>
      <c r="AD22" s="3">
        <f>SUM(AD6:AD18)</f>
        <v>735417.04</v>
      </c>
      <c r="AE22" s="3"/>
      <c r="AF22" s="3">
        <f>SUM(AF6:AF18)</f>
        <v>681131.76</v>
      </c>
      <c r="AG22" s="85">
        <f>SUM(I22:AF22)</f>
        <v>8066199.2000000002</v>
      </c>
      <c r="AH22" s="3"/>
      <c r="AI22" s="3">
        <f>SUM(AI6:AI18)</f>
        <v>681131.76</v>
      </c>
      <c r="AJ22" s="3"/>
      <c r="AK22" s="3">
        <f>SUM(AK6:AK18)</f>
        <v>681131.76</v>
      </c>
      <c r="AL22" s="3"/>
      <c r="AM22" s="3">
        <f>SUM(AM6:AM18)</f>
        <v>571691.76</v>
      </c>
      <c r="AN22" s="3"/>
      <c r="AO22" s="3">
        <f>SUM(AO6:AO18)</f>
        <v>218291.76</v>
      </c>
      <c r="AP22" s="3"/>
      <c r="AQ22" s="3">
        <f>SUM(AQ6:AQ18)</f>
        <v>181811.76</v>
      </c>
      <c r="AR22" s="3"/>
      <c r="AS22" s="3">
        <f>SUM(AS6:AS18)</f>
        <v>181811.76</v>
      </c>
      <c r="AT22" s="3"/>
      <c r="AU22" s="3">
        <f>SUM(AU6:AU18)</f>
        <v>181811.76</v>
      </c>
      <c r="AV22" s="3"/>
      <c r="AW22" s="3">
        <f>SUM(AW6:AW18)</f>
        <v>181811.76</v>
      </c>
      <c r="AX22" s="3"/>
      <c r="AY22" s="3">
        <f>SUM(AY6:AY18)</f>
        <v>181811.76</v>
      </c>
      <c r="AZ22" s="3"/>
      <c r="BA22" s="3">
        <f>SUM(BA6:BA18)</f>
        <v>218291.76</v>
      </c>
      <c r="BB22" s="3"/>
      <c r="BC22" s="3">
        <f>SUM(BC6:BC18)</f>
        <v>242611.76</v>
      </c>
      <c r="BD22" s="3"/>
      <c r="BE22" s="3">
        <f>SUM(BE6:BE18)</f>
        <v>242611.76</v>
      </c>
      <c r="BF22" s="85">
        <f>SUM(AH22:BE22)</f>
        <v>3764821.1199999982</v>
      </c>
      <c r="BG22" s="56"/>
      <c r="BH22" s="3">
        <f>SUM(BH6:BH18)</f>
        <v>242611.76</v>
      </c>
      <c r="BI22" s="3"/>
      <c r="BJ22" s="3">
        <f>SUM(BJ6:BJ18)</f>
        <v>242611.76</v>
      </c>
      <c r="BK22" s="3"/>
      <c r="BL22" s="3">
        <f>SUM(BL6:BL18)</f>
        <v>133171.76</v>
      </c>
      <c r="BM22" s="3"/>
      <c r="BN22" s="3">
        <f>SUM(BN6:BN18)</f>
        <v>133171.76</v>
      </c>
      <c r="BO22" s="3"/>
      <c r="BP22" s="3">
        <f>SUM(BP6:BP18)</f>
        <v>96691.760000000009</v>
      </c>
      <c r="BQ22" s="3"/>
      <c r="BR22" s="3">
        <f>SUM(BR6:BR18)</f>
        <v>96691.760000000009</v>
      </c>
      <c r="BS22" s="3"/>
      <c r="BT22" s="3">
        <f>SUM(BT6:BT18)</f>
        <v>96691.760000000009</v>
      </c>
      <c r="BU22" s="3"/>
      <c r="BV22" s="3">
        <f>SUM(BV6:BV18)</f>
        <v>96691.760000000009</v>
      </c>
      <c r="BW22" s="3"/>
      <c r="BX22" s="3">
        <f>SUM(BX6:BX18)</f>
        <v>96691.760000000009</v>
      </c>
      <c r="BY22" s="3"/>
      <c r="BZ22" s="3">
        <f>SUM(BZ6:BZ18)</f>
        <v>133171.76</v>
      </c>
      <c r="CA22" s="3"/>
      <c r="CB22" s="3">
        <f>SUM(CB6:CB18)</f>
        <v>242611.76</v>
      </c>
      <c r="CC22" s="3"/>
      <c r="CD22" s="3">
        <f>SUM(CD6:CD18)</f>
        <v>242611.76</v>
      </c>
      <c r="CE22" s="85">
        <f>SUM(BG22:CD22)</f>
        <v>1853421.12</v>
      </c>
      <c r="CF22" s="56"/>
      <c r="CG22" s="3">
        <f>SUM(CG6:CG18)</f>
        <v>242611.76</v>
      </c>
      <c r="CH22" s="3"/>
      <c r="CI22" s="3">
        <f>SUM(CI6:CI18)</f>
        <v>240160</v>
      </c>
      <c r="CJ22" s="3"/>
      <c r="CK22" s="3">
        <f>SUM(CK6:CK18)</f>
        <v>130720</v>
      </c>
      <c r="CL22" s="3"/>
      <c r="CM22" s="3">
        <f>SUM(CM6:CM18)</f>
        <v>130720</v>
      </c>
      <c r="CN22" s="3"/>
      <c r="CO22" s="3">
        <f>SUM(CO6:CO18)</f>
        <v>91200</v>
      </c>
      <c r="CP22" s="3"/>
      <c r="CQ22" s="3">
        <f>SUM(CQ6:CQ18)</f>
        <v>91200</v>
      </c>
      <c r="CR22" s="3"/>
      <c r="CS22" s="3">
        <f>SUM(CS6:CS18)</f>
        <v>91200</v>
      </c>
      <c r="CT22" s="3"/>
      <c r="CU22" s="3">
        <f>SUM(CU6:CU18)</f>
        <v>91200</v>
      </c>
      <c r="CV22" s="3"/>
      <c r="CW22" s="3">
        <f>SUM(CW6:CW18)</f>
        <v>91200</v>
      </c>
      <c r="CX22" s="3"/>
      <c r="CY22" s="3">
        <f>SUM(CY6:CY18)</f>
        <v>127680</v>
      </c>
      <c r="CZ22" s="3"/>
      <c r="DA22" s="3">
        <f>SUM(DA6:DA18)</f>
        <v>237120</v>
      </c>
      <c r="DB22" s="3"/>
      <c r="DC22" s="3">
        <f>SUM(DC6:DC18)</f>
        <v>237120</v>
      </c>
      <c r="DD22" s="85">
        <f>SUM(CF22:DC22)</f>
        <v>1802131.76</v>
      </c>
      <c r="DE22" s="56"/>
      <c r="DF22" s="3">
        <f>SUM(DF6:DF18)</f>
        <v>206720</v>
      </c>
      <c r="DG22" s="3"/>
      <c r="DH22" s="3">
        <f>SUM(DH6:DH18)</f>
        <v>206720</v>
      </c>
      <c r="DI22" s="3"/>
      <c r="DJ22" s="3">
        <f>SUM(DJ6:DJ18)</f>
        <v>97280</v>
      </c>
      <c r="DK22" s="3"/>
      <c r="DL22" s="3">
        <f>SUM(DL6:DL18)</f>
        <v>97280</v>
      </c>
      <c r="DM22" s="3"/>
      <c r="DN22" s="3">
        <f>SUM(DN6:DN18)</f>
        <v>60800</v>
      </c>
      <c r="DO22" s="3"/>
      <c r="DP22" s="3">
        <f>SUM(DP6:DP18)</f>
        <v>60800</v>
      </c>
      <c r="DQ22" s="3"/>
      <c r="DR22" s="3">
        <f>SUM(DR6:DR18)</f>
        <v>60800</v>
      </c>
      <c r="DS22" s="3"/>
      <c r="DT22" s="3">
        <f>SUM(DT6:DT18)</f>
        <v>60800</v>
      </c>
      <c r="DU22" s="3"/>
      <c r="DV22" s="3">
        <f>SUM(DV6:DV18)</f>
        <v>60800</v>
      </c>
      <c r="DW22" s="3"/>
      <c r="DX22" s="3">
        <f>SUM(DX6:DX18)</f>
        <v>12160</v>
      </c>
      <c r="DY22" s="3"/>
      <c r="DZ22" s="3">
        <f>SUM(DZ6:DZ18)</f>
        <v>12160</v>
      </c>
      <c r="EA22" s="3"/>
      <c r="EB22" s="3">
        <f>SUM(EB6:EB18)</f>
        <v>12160</v>
      </c>
      <c r="EC22" s="85">
        <f>SUM(DE22:EB22)</f>
        <v>948480</v>
      </c>
      <c r="ED22" s="56"/>
      <c r="EE22" s="3">
        <f>SUM(EE6:EE18)</f>
        <v>12160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85">
        <f>SUM(ED22:EP22)</f>
        <v>12160</v>
      </c>
      <c r="ER22" s="107">
        <v>0</v>
      </c>
      <c r="ES22" s="107">
        <v>0</v>
      </c>
      <c r="ET22" s="10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">
      <c r="BG23" s="61"/>
      <c r="CF23" s="61"/>
      <c r="DE23" s="61"/>
      <c r="EC23" s="22"/>
      <c r="ED23" s="61"/>
      <c r="ES23" s="61"/>
      <c r="ET23" s="61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">
      <c r="BG24" s="61"/>
      <c r="DE24" s="61"/>
      <c r="ED24" s="61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9.28515625" bestFit="1" customWidth="1"/>
    <col min="21" max="21" width="9.28515625" customWidth="1"/>
    <col min="34" max="34" width="11.28515625" customWidth="1"/>
    <col min="59" max="59" width="11.42578125" customWidth="1"/>
    <col min="84" max="84" width="11.28515625" customWidth="1"/>
    <col min="109" max="109" width="13.7109375" customWidth="1"/>
    <col min="123" max="123" width="10.85546875" customWidth="1"/>
    <col min="136" max="136" width="12.42578125" customWidth="1"/>
    <col min="137" max="138" width="12.7109375" customWidth="1"/>
    <col min="139" max="139" width="12.42578125" customWidth="1"/>
  </cols>
  <sheetData>
    <row r="1" spans="1:182" x14ac:dyDescent="0.2">
      <c r="A1" s="50" t="s">
        <v>62</v>
      </c>
    </row>
    <row r="2" spans="1:182" x14ac:dyDescent="0.2">
      <c r="A2" s="7" t="s">
        <v>53</v>
      </c>
      <c r="B2" s="5"/>
      <c r="C2" s="5"/>
      <c r="D2" s="5"/>
      <c r="E2" s="5"/>
      <c r="F2" s="5"/>
      <c r="G2" s="5"/>
      <c r="H2" s="10"/>
      <c r="I2" s="10"/>
      <c r="AI2" s="61"/>
      <c r="DT2" s="61"/>
      <c r="EE2" s="5"/>
      <c r="EF2" s="5"/>
      <c r="EG2" s="61"/>
      <c r="EH2" s="61"/>
      <c r="EI2" s="61"/>
    </row>
    <row r="3" spans="1:182" ht="13.5" thickBot="1" x14ac:dyDescent="0.25">
      <c r="B3" s="5"/>
      <c r="C3" s="5"/>
      <c r="D3" s="5"/>
      <c r="E3" s="5"/>
      <c r="F3" s="5"/>
      <c r="G3" s="5"/>
      <c r="H3" s="10"/>
      <c r="I3" s="10"/>
      <c r="AI3" s="61"/>
      <c r="BH3" s="61"/>
      <c r="CG3" s="61"/>
      <c r="DF3" s="61"/>
      <c r="DG3" s="5"/>
      <c r="DT3" s="61"/>
      <c r="EE3" s="5"/>
      <c r="EF3" s="5"/>
      <c r="EG3" s="61"/>
      <c r="EH3" s="61"/>
      <c r="EI3" s="61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5" thickBot="1" x14ac:dyDescent="0.25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63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87" t="s">
        <v>73</v>
      </c>
      <c r="AI4" s="55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87" t="s">
        <v>77</v>
      </c>
      <c r="BH4" s="55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87" t="s">
        <v>78</v>
      </c>
      <c r="CG4" s="55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87" t="s">
        <v>79</v>
      </c>
      <c r="DF4" s="55">
        <v>38718</v>
      </c>
      <c r="DG4" s="36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87" t="s">
        <v>80</v>
      </c>
      <c r="DT4" s="55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6">
        <v>39417</v>
      </c>
      <c r="EF4" s="104" t="s">
        <v>81</v>
      </c>
      <c r="EG4" s="105" t="s">
        <v>82</v>
      </c>
      <c r="EH4" s="105" t="s">
        <v>83</v>
      </c>
      <c r="EI4" s="105" t="s">
        <v>84</v>
      </c>
      <c r="EJ4" s="104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5" thickBot="1" x14ac:dyDescent="0.25">
      <c r="B5" s="10"/>
      <c r="C5" s="5"/>
      <c r="D5" s="10"/>
      <c r="E5" s="10"/>
      <c r="F5" s="10"/>
      <c r="G5" s="5"/>
      <c r="H5" s="10"/>
      <c r="I5" s="10"/>
      <c r="AI5" s="61"/>
      <c r="BH5" s="61"/>
      <c r="CG5" s="61"/>
      <c r="DF5" s="61"/>
      <c r="DG5" s="5"/>
      <c r="DT5" s="61"/>
      <c r="EE5" s="5"/>
      <c r="EF5" s="5"/>
      <c r="EG5" s="61"/>
      <c r="EH5" s="61"/>
      <c r="EI5" s="61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5" thickBot="1" x14ac:dyDescent="0.25">
      <c r="B6" s="5">
        <v>24924</v>
      </c>
      <c r="C6" s="5" t="s">
        <v>11</v>
      </c>
      <c r="D6" s="8">
        <v>25000</v>
      </c>
      <c r="E6" s="28">
        <v>35309</v>
      </c>
      <c r="F6" s="28">
        <v>38017</v>
      </c>
      <c r="G6" s="5" t="s">
        <v>4</v>
      </c>
      <c r="H6" s="29">
        <v>37652</v>
      </c>
      <c r="I6" s="70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10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56">
        <v>25000</v>
      </c>
      <c r="BI6" s="8">
        <f>BH6*I6*30.4</f>
        <v>45600</v>
      </c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65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65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65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65"/>
      <c r="EH6" s="65"/>
      <c r="EI6" s="65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5" thickBot="1" x14ac:dyDescent="0.25">
      <c r="B7" s="5">
        <v>24925</v>
      </c>
      <c r="C7" s="5" t="s">
        <v>15</v>
      </c>
      <c r="D7" s="8">
        <v>100000</v>
      </c>
      <c r="E7" s="28">
        <v>35309</v>
      </c>
      <c r="F7" s="28">
        <v>38017</v>
      </c>
      <c r="G7" s="5" t="s">
        <v>4</v>
      </c>
      <c r="H7" s="29">
        <v>37652</v>
      </c>
      <c r="I7" s="70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10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56">
        <v>100000</v>
      </c>
      <c r="BI7" s="8">
        <f t="shared" ref="BI7:BI19" si="24">BH7*I7*30.4</f>
        <v>182400</v>
      </c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65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65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65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65"/>
      <c r="EH7" s="65"/>
      <c r="EI7" s="65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5" thickBot="1" x14ac:dyDescent="0.25">
      <c r="B8" s="5">
        <v>24927</v>
      </c>
      <c r="C8" s="5" t="s">
        <v>16</v>
      </c>
      <c r="D8" s="8">
        <v>30000</v>
      </c>
      <c r="E8" s="28">
        <v>35309</v>
      </c>
      <c r="F8" s="28">
        <v>38748</v>
      </c>
      <c r="G8" s="5" t="s">
        <v>4</v>
      </c>
      <c r="H8" s="29">
        <v>38383</v>
      </c>
      <c r="I8" s="70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56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56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10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56">
        <v>30000</v>
      </c>
      <c r="DG8" s="8">
        <f>DF8*I8*30.4</f>
        <v>36480</v>
      </c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59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59"/>
      <c r="EH8" s="59"/>
      <c r="EI8" s="59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5" thickBot="1" x14ac:dyDescent="0.25">
      <c r="B9" s="5">
        <v>25397</v>
      </c>
      <c r="C9" s="5" t="s">
        <v>9</v>
      </c>
      <c r="D9" s="8">
        <v>10000</v>
      </c>
      <c r="E9" s="28">
        <v>35886</v>
      </c>
      <c r="F9" s="28">
        <v>37711</v>
      </c>
      <c r="G9" s="5" t="s">
        <v>4</v>
      </c>
      <c r="H9" s="29">
        <v>37346</v>
      </c>
      <c r="I9" s="70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56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31"/>
      <c r="AP9" s="8">
        <f t="shared" si="15"/>
        <v>0</v>
      </c>
      <c r="AQ9" s="31"/>
      <c r="AR9" s="8">
        <f t="shared" si="16"/>
        <v>0</v>
      </c>
      <c r="AS9" s="31"/>
      <c r="AT9" s="8">
        <f t="shared" si="17"/>
        <v>0</v>
      </c>
      <c r="AU9" s="31"/>
      <c r="AV9" s="8">
        <f t="shared" si="18"/>
        <v>0</v>
      </c>
      <c r="AW9" s="31"/>
      <c r="AX9" s="8">
        <f t="shared" si="19"/>
        <v>0</v>
      </c>
      <c r="AY9" s="31"/>
      <c r="AZ9" s="8">
        <f t="shared" si="20"/>
        <v>0</v>
      </c>
      <c r="BA9" s="31"/>
      <c r="BB9" s="8">
        <f t="shared" si="21"/>
        <v>0</v>
      </c>
      <c r="BC9" s="31"/>
      <c r="BD9" s="8">
        <f t="shared" si="22"/>
        <v>0</v>
      </c>
      <c r="BE9" s="31"/>
      <c r="BF9" s="8">
        <f t="shared" si="23"/>
        <v>0</v>
      </c>
      <c r="BG9" s="31"/>
      <c r="BH9" s="65"/>
      <c r="BI9" s="8">
        <f t="shared" si="24"/>
        <v>0</v>
      </c>
      <c r="BJ9" s="31"/>
      <c r="BK9" s="8">
        <f t="shared" ref="BK9:BK19" si="25">BJ9*I9*30.4</f>
        <v>0</v>
      </c>
      <c r="BL9" s="31"/>
      <c r="BM9" s="8">
        <f t="shared" ref="BM9:BM19" si="26">BL9*I9*30.4</f>
        <v>0</v>
      </c>
      <c r="BN9" s="31"/>
      <c r="BO9" s="8">
        <f t="shared" ref="BO9:BO19" si="27">BN9*I9*30.4</f>
        <v>0</v>
      </c>
      <c r="BP9" s="31"/>
      <c r="BQ9" s="8">
        <f t="shared" ref="BQ9:BQ19" si="28">BP9*I9*30.4</f>
        <v>0</v>
      </c>
      <c r="BR9" s="31"/>
      <c r="BS9" s="8">
        <f t="shared" ref="BS9:BS19" si="29">BR9*I9*30.4</f>
        <v>0</v>
      </c>
      <c r="BT9" s="31"/>
      <c r="BU9" s="8">
        <f t="shared" ref="BU9:BU19" si="30">BT9*I9*30.4</f>
        <v>0</v>
      </c>
      <c r="BV9" s="31"/>
      <c r="BW9" s="8">
        <f t="shared" ref="BW9:BW19" si="31">BV9*I9*30.4</f>
        <v>0</v>
      </c>
      <c r="BX9" s="31"/>
      <c r="BY9" s="8">
        <f t="shared" ref="BY9:BY19" si="32">BX9*I9*30.4</f>
        <v>0</v>
      </c>
      <c r="BZ9" s="31"/>
      <c r="CA9" s="8">
        <f t="shared" ref="CA9:CA19" si="33">BZ9*I9*30.4</f>
        <v>0</v>
      </c>
      <c r="CB9" s="31"/>
      <c r="CC9" s="8">
        <f t="shared" ref="CC9:CC19" si="34">CB9*I9*30.4</f>
        <v>0</v>
      </c>
      <c r="CD9" s="31"/>
      <c r="CE9" s="8">
        <f t="shared" ref="CE9:CE19" si="35">CD9*I9*30.4</f>
        <v>0</v>
      </c>
      <c r="CF9" s="31"/>
      <c r="CG9" s="65"/>
      <c r="CH9" s="8">
        <f t="shared" ref="CH9:CH19" si="36">CG9*I9*30.4</f>
        <v>0</v>
      </c>
      <c r="CI9" s="31"/>
      <c r="CJ9" s="8">
        <f t="shared" ref="CJ9:CJ19" si="37">CI9*I9*30.4</f>
        <v>0</v>
      </c>
      <c r="CK9" s="31"/>
      <c r="CL9" s="8">
        <f t="shared" ref="CL9:CL19" si="38">CK9*I9*30.4</f>
        <v>0</v>
      </c>
      <c r="CM9" s="31"/>
      <c r="CN9" s="8">
        <f t="shared" ref="CN9:CN19" si="39">CM9*I9*30.4</f>
        <v>0</v>
      </c>
      <c r="CO9" s="31"/>
      <c r="CP9" s="8">
        <f t="shared" ref="CP9:CP19" si="40">CO9*I9*30.4</f>
        <v>0</v>
      </c>
      <c r="CQ9" s="31"/>
      <c r="CR9" s="8">
        <f t="shared" ref="CR9:CR19" si="41">CQ9*I9*30.4</f>
        <v>0</v>
      </c>
      <c r="CS9" s="31"/>
      <c r="CT9" s="8">
        <f t="shared" ref="CT9:CT19" si="42">CS9*I9*30.4</f>
        <v>0</v>
      </c>
      <c r="CU9" s="31"/>
      <c r="CV9" s="8">
        <f t="shared" ref="CV9:CV19" si="43">CU9*I9*30.4</f>
        <v>0</v>
      </c>
      <c r="CW9" s="31"/>
      <c r="CX9" s="8">
        <f t="shared" ref="CX9:CX19" si="44">CW9*I9*30.4</f>
        <v>0</v>
      </c>
      <c r="CY9" s="31"/>
      <c r="CZ9" s="8">
        <f t="shared" ref="CZ9:CZ19" si="45">CY9*I9*30.4</f>
        <v>0</v>
      </c>
      <c r="DA9" s="31"/>
      <c r="DB9" s="8">
        <f t="shared" ref="DB9:DB19" si="46">DA9*I9*30.4</f>
        <v>0</v>
      </c>
      <c r="DC9" s="31"/>
      <c r="DD9" s="8">
        <f t="shared" ref="DD9:DD19" si="47">DC9*I9*30.4</f>
        <v>0</v>
      </c>
      <c r="DE9" s="31"/>
      <c r="DF9" s="65"/>
      <c r="DG9" s="8">
        <f t="shared" ref="DG9:DG19" si="48">DF9*I9*30.4</f>
        <v>0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65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65"/>
      <c r="EH9" s="65"/>
      <c r="EI9" s="65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5" thickBot="1" x14ac:dyDescent="0.25">
      <c r="B10" s="5">
        <v>26044</v>
      </c>
      <c r="C10" s="5" t="s">
        <v>19</v>
      </c>
      <c r="D10" s="8">
        <v>85000</v>
      </c>
      <c r="E10" s="28">
        <v>35886</v>
      </c>
      <c r="F10" s="28">
        <v>37925</v>
      </c>
      <c r="G10" s="5" t="s">
        <v>4</v>
      </c>
      <c r="H10" s="29">
        <v>37560</v>
      </c>
      <c r="I10" s="70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56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31"/>
      <c r="BD10" s="8">
        <f t="shared" si="22"/>
        <v>0</v>
      </c>
      <c r="BE10" s="31"/>
      <c r="BF10" s="8">
        <f t="shared" si="23"/>
        <v>0</v>
      </c>
      <c r="BG10" s="31"/>
      <c r="BH10" s="65"/>
      <c r="BI10" s="8">
        <f t="shared" si="24"/>
        <v>0</v>
      </c>
      <c r="BJ10" s="31"/>
      <c r="BK10" s="8">
        <f t="shared" si="25"/>
        <v>0</v>
      </c>
      <c r="BL10" s="31"/>
      <c r="BM10" s="8">
        <f t="shared" si="26"/>
        <v>0</v>
      </c>
      <c r="BN10" s="31"/>
      <c r="BO10" s="8">
        <f t="shared" si="27"/>
        <v>0</v>
      </c>
      <c r="BP10" s="31"/>
      <c r="BQ10" s="8">
        <f t="shared" si="28"/>
        <v>0</v>
      </c>
      <c r="BR10" s="31"/>
      <c r="BS10" s="8">
        <f t="shared" si="29"/>
        <v>0</v>
      </c>
      <c r="BT10" s="31"/>
      <c r="BU10" s="8">
        <f t="shared" si="30"/>
        <v>0</v>
      </c>
      <c r="BV10" s="31"/>
      <c r="BW10" s="8">
        <f t="shared" si="31"/>
        <v>0</v>
      </c>
      <c r="BX10" s="31"/>
      <c r="BY10" s="8">
        <f t="shared" si="32"/>
        <v>0</v>
      </c>
      <c r="BZ10" s="31"/>
      <c r="CA10" s="8">
        <f t="shared" si="33"/>
        <v>0</v>
      </c>
      <c r="CB10" s="31"/>
      <c r="CC10" s="8">
        <f t="shared" si="34"/>
        <v>0</v>
      </c>
      <c r="CD10" s="31"/>
      <c r="CE10" s="8">
        <f t="shared" si="35"/>
        <v>0</v>
      </c>
      <c r="CF10" s="31"/>
      <c r="CG10" s="65"/>
      <c r="CH10" s="8">
        <f t="shared" si="36"/>
        <v>0</v>
      </c>
      <c r="CI10" s="31"/>
      <c r="CJ10" s="8">
        <f t="shared" si="37"/>
        <v>0</v>
      </c>
      <c r="CK10" s="31"/>
      <c r="CL10" s="8">
        <f t="shared" si="38"/>
        <v>0</v>
      </c>
      <c r="CM10" s="31"/>
      <c r="CN10" s="8">
        <f t="shared" si="39"/>
        <v>0</v>
      </c>
      <c r="CO10" s="31"/>
      <c r="CP10" s="8">
        <f t="shared" si="40"/>
        <v>0</v>
      </c>
      <c r="CQ10" s="31"/>
      <c r="CR10" s="8">
        <f t="shared" si="41"/>
        <v>0</v>
      </c>
      <c r="CS10" s="31"/>
      <c r="CT10" s="8">
        <f t="shared" si="42"/>
        <v>0</v>
      </c>
      <c r="CU10" s="31"/>
      <c r="CV10" s="8">
        <f t="shared" si="43"/>
        <v>0</v>
      </c>
      <c r="CW10" s="31"/>
      <c r="CX10" s="8">
        <f t="shared" si="44"/>
        <v>0</v>
      </c>
      <c r="CY10" s="31"/>
      <c r="CZ10" s="8">
        <f t="shared" si="45"/>
        <v>0</v>
      </c>
      <c r="DA10" s="31"/>
      <c r="DB10" s="8">
        <f t="shared" si="46"/>
        <v>0</v>
      </c>
      <c r="DC10" s="31"/>
      <c r="DD10" s="8">
        <f t="shared" si="47"/>
        <v>0</v>
      </c>
      <c r="DE10" s="31"/>
      <c r="DF10" s="65"/>
      <c r="DG10" s="8">
        <f t="shared" si="48"/>
        <v>0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65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65"/>
      <c r="EH10" s="65"/>
      <c r="EI10" s="65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5" thickBot="1" x14ac:dyDescent="0.25">
      <c r="B11" s="5">
        <v>26436</v>
      </c>
      <c r="C11" s="5" t="s">
        <v>19</v>
      </c>
      <c r="D11" s="8">
        <v>59000</v>
      </c>
      <c r="E11" s="28">
        <v>36100</v>
      </c>
      <c r="F11" s="28">
        <v>37925</v>
      </c>
      <c r="G11" s="5" t="s">
        <v>4</v>
      </c>
      <c r="H11" s="29">
        <v>37560</v>
      </c>
      <c r="I11" s="70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56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31"/>
      <c r="BD11" s="8">
        <f t="shared" si="22"/>
        <v>0</v>
      </c>
      <c r="BE11" s="31"/>
      <c r="BF11" s="8">
        <f t="shared" si="23"/>
        <v>0</v>
      </c>
      <c r="BG11" s="31"/>
      <c r="BH11" s="65"/>
      <c r="BI11" s="8">
        <f t="shared" si="24"/>
        <v>0</v>
      </c>
      <c r="BJ11" s="31"/>
      <c r="BK11" s="8">
        <f t="shared" si="25"/>
        <v>0</v>
      </c>
      <c r="BL11" s="31"/>
      <c r="BM11" s="8">
        <f t="shared" si="26"/>
        <v>0</v>
      </c>
      <c r="BN11" s="31"/>
      <c r="BO11" s="8">
        <f t="shared" si="27"/>
        <v>0</v>
      </c>
      <c r="BP11" s="31"/>
      <c r="BQ11" s="8">
        <f t="shared" si="28"/>
        <v>0</v>
      </c>
      <c r="BR11" s="31"/>
      <c r="BS11" s="8">
        <f t="shared" si="29"/>
        <v>0</v>
      </c>
      <c r="BT11" s="31"/>
      <c r="BU11" s="8">
        <f t="shared" si="30"/>
        <v>0</v>
      </c>
      <c r="BV11" s="31"/>
      <c r="BW11" s="8">
        <f t="shared" si="31"/>
        <v>0</v>
      </c>
      <c r="BX11" s="31"/>
      <c r="BY11" s="8">
        <f t="shared" si="32"/>
        <v>0</v>
      </c>
      <c r="BZ11" s="31"/>
      <c r="CA11" s="8">
        <f t="shared" si="33"/>
        <v>0</v>
      </c>
      <c r="CB11" s="31"/>
      <c r="CC11" s="8">
        <f t="shared" si="34"/>
        <v>0</v>
      </c>
      <c r="CD11" s="31"/>
      <c r="CE11" s="8">
        <f t="shared" si="35"/>
        <v>0</v>
      </c>
      <c r="CF11" s="31"/>
      <c r="CG11" s="65"/>
      <c r="CH11" s="8">
        <f t="shared" si="36"/>
        <v>0</v>
      </c>
      <c r="CI11" s="31"/>
      <c r="CJ11" s="8">
        <f t="shared" si="37"/>
        <v>0</v>
      </c>
      <c r="CK11" s="31"/>
      <c r="CL11" s="8">
        <f t="shared" si="38"/>
        <v>0</v>
      </c>
      <c r="CM11" s="31"/>
      <c r="CN11" s="8">
        <f t="shared" si="39"/>
        <v>0</v>
      </c>
      <c r="CO11" s="31"/>
      <c r="CP11" s="8">
        <f t="shared" si="40"/>
        <v>0</v>
      </c>
      <c r="CQ11" s="31"/>
      <c r="CR11" s="8">
        <f t="shared" si="41"/>
        <v>0</v>
      </c>
      <c r="CS11" s="31"/>
      <c r="CT11" s="8">
        <f t="shared" si="42"/>
        <v>0</v>
      </c>
      <c r="CU11" s="31"/>
      <c r="CV11" s="8">
        <f t="shared" si="43"/>
        <v>0</v>
      </c>
      <c r="CW11" s="31"/>
      <c r="CX11" s="8">
        <f t="shared" si="44"/>
        <v>0</v>
      </c>
      <c r="CY11" s="31"/>
      <c r="CZ11" s="8">
        <f t="shared" si="45"/>
        <v>0</v>
      </c>
      <c r="DA11" s="31"/>
      <c r="DB11" s="8">
        <f t="shared" si="46"/>
        <v>0</v>
      </c>
      <c r="DC11" s="31"/>
      <c r="DD11" s="8">
        <f t="shared" si="47"/>
        <v>0</v>
      </c>
      <c r="DE11" s="31"/>
      <c r="DF11" s="65"/>
      <c r="DG11" s="8">
        <f t="shared" si="48"/>
        <v>0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65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65"/>
      <c r="EH11" s="65"/>
      <c r="EI11" s="65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5" thickBot="1" x14ac:dyDescent="0.25">
      <c r="B12" s="5">
        <v>27342</v>
      </c>
      <c r="C12" s="5" t="s">
        <v>27</v>
      </c>
      <c r="D12" s="8">
        <v>30000</v>
      </c>
      <c r="E12" s="28">
        <v>36892</v>
      </c>
      <c r="F12" s="28">
        <v>37621</v>
      </c>
      <c r="G12" s="5" t="s">
        <v>4</v>
      </c>
      <c r="H12" s="29">
        <v>37437</v>
      </c>
      <c r="I12" s="70">
        <v>0.06</v>
      </c>
      <c r="J12" s="37">
        <v>30000</v>
      </c>
      <c r="K12" s="8">
        <f t="shared" si="0"/>
        <v>54720</v>
      </c>
      <c r="L12" s="37">
        <v>30000</v>
      </c>
      <c r="M12" s="8">
        <f t="shared" si="1"/>
        <v>54720</v>
      </c>
      <c r="N12" s="37">
        <v>30000</v>
      </c>
      <c r="O12" s="8">
        <f t="shared" si="2"/>
        <v>54720</v>
      </c>
      <c r="P12" s="37">
        <v>30000</v>
      </c>
      <c r="Q12" s="8">
        <f t="shared" si="3"/>
        <v>54720</v>
      </c>
      <c r="R12" s="37">
        <v>30000</v>
      </c>
      <c r="S12" s="8">
        <f t="shared" si="4"/>
        <v>54720</v>
      </c>
      <c r="T12" s="38">
        <v>30000</v>
      </c>
      <c r="U12" s="8">
        <f t="shared" si="5"/>
        <v>54720</v>
      </c>
      <c r="V12" s="37">
        <v>30000</v>
      </c>
      <c r="W12" s="8">
        <f t="shared" si="6"/>
        <v>54720</v>
      </c>
      <c r="X12" s="37">
        <v>30000</v>
      </c>
      <c r="Y12" s="8">
        <f t="shared" si="7"/>
        <v>54720</v>
      </c>
      <c r="Z12" s="37">
        <v>30000</v>
      </c>
      <c r="AA12" s="8">
        <f t="shared" si="8"/>
        <v>54720</v>
      </c>
      <c r="AB12" s="37">
        <v>30000</v>
      </c>
      <c r="AC12" s="8">
        <f t="shared" si="9"/>
        <v>54720</v>
      </c>
      <c r="AD12" s="37">
        <v>30000</v>
      </c>
      <c r="AE12" s="8">
        <f t="shared" si="10"/>
        <v>54720</v>
      </c>
      <c r="AF12" s="37">
        <v>30000</v>
      </c>
      <c r="AG12" s="8">
        <f t="shared" si="11"/>
        <v>54720</v>
      </c>
      <c r="AH12" s="37"/>
      <c r="AI12" s="65"/>
      <c r="AJ12" s="8">
        <f t="shared" si="12"/>
        <v>0</v>
      </c>
      <c r="AK12" s="31"/>
      <c r="AL12" s="8">
        <f t="shared" si="13"/>
        <v>0</v>
      </c>
      <c r="AM12" s="31"/>
      <c r="AN12" s="8">
        <f t="shared" si="14"/>
        <v>0</v>
      </c>
      <c r="AO12" s="31"/>
      <c r="AP12" s="8">
        <f t="shared" si="15"/>
        <v>0</v>
      </c>
      <c r="AQ12" s="31"/>
      <c r="AR12" s="8">
        <f t="shared" si="16"/>
        <v>0</v>
      </c>
      <c r="AS12" s="31"/>
      <c r="AT12" s="8">
        <f t="shared" si="17"/>
        <v>0</v>
      </c>
      <c r="AU12" s="31"/>
      <c r="AV12" s="8">
        <f t="shared" si="18"/>
        <v>0</v>
      </c>
      <c r="AW12" s="31"/>
      <c r="AX12" s="8">
        <f t="shared" si="19"/>
        <v>0</v>
      </c>
      <c r="AY12" s="31"/>
      <c r="AZ12" s="8">
        <f t="shared" si="20"/>
        <v>0</v>
      </c>
      <c r="BA12" s="31"/>
      <c r="BB12" s="8">
        <f t="shared" si="21"/>
        <v>0</v>
      </c>
      <c r="BC12" s="31"/>
      <c r="BD12" s="8">
        <f t="shared" si="22"/>
        <v>0</v>
      </c>
      <c r="BE12" s="31"/>
      <c r="BF12" s="8">
        <f t="shared" si="23"/>
        <v>0</v>
      </c>
      <c r="BG12" s="31"/>
      <c r="BH12" s="65"/>
      <c r="BI12" s="8">
        <f t="shared" si="24"/>
        <v>0</v>
      </c>
      <c r="BJ12" s="31"/>
      <c r="BK12" s="8">
        <f t="shared" si="25"/>
        <v>0</v>
      </c>
      <c r="BL12" s="31"/>
      <c r="BM12" s="8">
        <f t="shared" si="26"/>
        <v>0</v>
      </c>
      <c r="BN12" s="31"/>
      <c r="BO12" s="8">
        <f t="shared" si="27"/>
        <v>0</v>
      </c>
      <c r="BP12" s="31"/>
      <c r="BQ12" s="8">
        <f t="shared" si="28"/>
        <v>0</v>
      </c>
      <c r="BR12" s="31"/>
      <c r="BS12" s="8">
        <f t="shared" si="29"/>
        <v>0</v>
      </c>
      <c r="BT12" s="31"/>
      <c r="BU12" s="8">
        <f t="shared" si="30"/>
        <v>0</v>
      </c>
      <c r="BV12" s="31"/>
      <c r="BW12" s="8">
        <f t="shared" si="31"/>
        <v>0</v>
      </c>
      <c r="BX12" s="31"/>
      <c r="BY12" s="8">
        <f t="shared" si="32"/>
        <v>0</v>
      </c>
      <c r="BZ12" s="31"/>
      <c r="CA12" s="8">
        <f t="shared" si="33"/>
        <v>0</v>
      </c>
      <c r="CB12" s="31"/>
      <c r="CC12" s="8">
        <f t="shared" si="34"/>
        <v>0</v>
      </c>
      <c r="CD12" s="31"/>
      <c r="CE12" s="8">
        <f t="shared" si="35"/>
        <v>0</v>
      </c>
      <c r="CF12" s="31"/>
      <c r="CG12" s="65"/>
      <c r="CH12" s="8">
        <f t="shared" si="36"/>
        <v>0</v>
      </c>
      <c r="CI12" s="31"/>
      <c r="CJ12" s="8">
        <f t="shared" si="37"/>
        <v>0</v>
      </c>
      <c r="CK12" s="31"/>
      <c r="CL12" s="8">
        <f t="shared" si="38"/>
        <v>0</v>
      </c>
      <c r="CM12" s="31"/>
      <c r="CN12" s="8">
        <f t="shared" si="39"/>
        <v>0</v>
      </c>
      <c r="CO12" s="31"/>
      <c r="CP12" s="8">
        <f t="shared" si="40"/>
        <v>0</v>
      </c>
      <c r="CQ12" s="31"/>
      <c r="CR12" s="8">
        <f t="shared" si="41"/>
        <v>0</v>
      </c>
      <c r="CS12" s="31"/>
      <c r="CT12" s="8">
        <f t="shared" si="42"/>
        <v>0</v>
      </c>
      <c r="CU12" s="31"/>
      <c r="CV12" s="8">
        <f t="shared" si="43"/>
        <v>0</v>
      </c>
      <c r="CW12" s="31"/>
      <c r="CX12" s="8">
        <f t="shared" si="44"/>
        <v>0</v>
      </c>
      <c r="CY12" s="31"/>
      <c r="CZ12" s="8">
        <f t="shared" si="45"/>
        <v>0</v>
      </c>
      <c r="DA12" s="31"/>
      <c r="DB12" s="8">
        <f t="shared" si="46"/>
        <v>0</v>
      </c>
      <c r="DC12" s="31"/>
      <c r="DD12" s="8">
        <f t="shared" si="47"/>
        <v>0</v>
      </c>
      <c r="DE12" s="31"/>
      <c r="DF12" s="65"/>
      <c r="DG12" s="8">
        <f t="shared" si="48"/>
        <v>0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65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65"/>
      <c r="EH12" s="65"/>
      <c r="EI12" s="65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5" thickBot="1" x14ac:dyDescent="0.25">
      <c r="B13" s="5">
        <v>27370</v>
      </c>
      <c r="C13" s="5" t="s">
        <v>37</v>
      </c>
      <c r="D13" s="8">
        <v>22000</v>
      </c>
      <c r="E13" s="28">
        <v>36892</v>
      </c>
      <c r="F13" s="28">
        <v>37621</v>
      </c>
      <c r="G13" s="5" t="s">
        <v>4</v>
      </c>
      <c r="H13" s="29">
        <v>37437</v>
      </c>
      <c r="I13" s="70">
        <v>7.0000000000000007E-2</v>
      </c>
      <c r="J13" s="37">
        <v>22000</v>
      </c>
      <c r="K13" s="8">
        <f t="shared" si="0"/>
        <v>46816.000000000007</v>
      </c>
      <c r="L13" s="37">
        <v>22000</v>
      </c>
      <c r="M13" s="8">
        <f t="shared" si="1"/>
        <v>46816.000000000007</v>
      </c>
      <c r="N13" s="37">
        <v>22000</v>
      </c>
      <c r="O13" s="8">
        <f t="shared" si="2"/>
        <v>46816.000000000007</v>
      </c>
      <c r="P13" s="37">
        <v>22000</v>
      </c>
      <c r="Q13" s="8">
        <f t="shared" si="3"/>
        <v>46816.000000000007</v>
      </c>
      <c r="R13" s="37">
        <v>22000</v>
      </c>
      <c r="S13" s="8">
        <f t="shared" si="4"/>
        <v>46816.000000000007</v>
      </c>
      <c r="T13" s="38">
        <v>22000</v>
      </c>
      <c r="U13" s="8">
        <f t="shared" si="5"/>
        <v>46816.000000000007</v>
      </c>
      <c r="V13" s="37">
        <v>22000</v>
      </c>
      <c r="W13" s="8">
        <f t="shared" si="6"/>
        <v>46816.000000000007</v>
      </c>
      <c r="X13" s="37">
        <v>22000</v>
      </c>
      <c r="Y13" s="8">
        <f t="shared" si="7"/>
        <v>46816.000000000007</v>
      </c>
      <c r="Z13" s="37">
        <v>22000</v>
      </c>
      <c r="AA13" s="8">
        <f t="shared" si="8"/>
        <v>46816.000000000007</v>
      </c>
      <c r="AB13" s="37">
        <v>22000</v>
      </c>
      <c r="AC13" s="8">
        <f t="shared" si="9"/>
        <v>46816.000000000007</v>
      </c>
      <c r="AD13" s="37">
        <v>22000</v>
      </c>
      <c r="AE13" s="8">
        <f t="shared" si="10"/>
        <v>46816.000000000007</v>
      </c>
      <c r="AF13" s="37">
        <v>22000</v>
      </c>
      <c r="AG13" s="8">
        <f t="shared" si="11"/>
        <v>46816.000000000007</v>
      </c>
      <c r="AH13" s="37"/>
      <c r="AI13" s="65"/>
      <c r="AJ13" s="8">
        <f t="shared" si="12"/>
        <v>0</v>
      </c>
      <c r="AK13" s="31"/>
      <c r="AL13" s="8">
        <f t="shared" si="13"/>
        <v>0</v>
      </c>
      <c r="AM13" s="31"/>
      <c r="AN13" s="8">
        <f t="shared" si="14"/>
        <v>0</v>
      </c>
      <c r="AO13" s="31"/>
      <c r="AP13" s="8">
        <f t="shared" si="15"/>
        <v>0</v>
      </c>
      <c r="AQ13" s="31"/>
      <c r="AR13" s="8">
        <f t="shared" si="16"/>
        <v>0</v>
      </c>
      <c r="AS13" s="31"/>
      <c r="AT13" s="8">
        <f t="shared" si="17"/>
        <v>0</v>
      </c>
      <c r="AU13" s="31"/>
      <c r="AV13" s="8">
        <f t="shared" si="18"/>
        <v>0</v>
      </c>
      <c r="AW13" s="31"/>
      <c r="AX13" s="8">
        <f t="shared" si="19"/>
        <v>0</v>
      </c>
      <c r="AY13" s="31"/>
      <c r="AZ13" s="8">
        <f t="shared" si="20"/>
        <v>0</v>
      </c>
      <c r="BA13" s="31"/>
      <c r="BB13" s="8">
        <f t="shared" si="21"/>
        <v>0</v>
      </c>
      <c r="BC13" s="31"/>
      <c r="BD13" s="8">
        <f t="shared" si="22"/>
        <v>0</v>
      </c>
      <c r="BE13" s="31"/>
      <c r="BF13" s="8">
        <f t="shared" si="23"/>
        <v>0</v>
      </c>
      <c r="BG13" s="31"/>
      <c r="BH13" s="65"/>
      <c r="BI13" s="8">
        <f t="shared" si="24"/>
        <v>0</v>
      </c>
      <c r="BJ13" s="31"/>
      <c r="BK13" s="8">
        <f t="shared" si="25"/>
        <v>0</v>
      </c>
      <c r="BL13" s="31"/>
      <c r="BM13" s="8">
        <f t="shared" si="26"/>
        <v>0</v>
      </c>
      <c r="BN13" s="31"/>
      <c r="BO13" s="8">
        <f t="shared" si="27"/>
        <v>0</v>
      </c>
      <c r="BP13" s="31"/>
      <c r="BQ13" s="8">
        <f t="shared" si="28"/>
        <v>0</v>
      </c>
      <c r="BR13" s="31"/>
      <c r="BS13" s="8">
        <f t="shared" si="29"/>
        <v>0</v>
      </c>
      <c r="BT13" s="31"/>
      <c r="BU13" s="8">
        <f t="shared" si="30"/>
        <v>0</v>
      </c>
      <c r="BV13" s="31"/>
      <c r="BW13" s="8">
        <f t="shared" si="31"/>
        <v>0</v>
      </c>
      <c r="BX13" s="31"/>
      <c r="BY13" s="8">
        <f t="shared" si="32"/>
        <v>0</v>
      </c>
      <c r="BZ13" s="31"/>
      <c r="CA13" s="8">
        <f t="shared" si="33"/>
        <v>0</v>
      </c>
      <c r="CB13" s="31"/>
      <c r="CC13" s="8">
        <f t="shared" si="34"/>
        <v>0</v>
      </c>
      <c r="CD13" s="31"/>
      <c r="CE13" s="8">
        <f t="shared" si="35"/>
        <v>0</v>
      </c>
      <c r="CF13" s="31"/>
      <c r="CG13" s="65"/>
      <c r="CH13" s="8">
        <f t="shared" si="36"/>
        <v>0</v>
      </c>
      <c r="CI13" s="31"/>
      <c r="CJ13" s="8">
        <f t="shared" si="37"/>
        <v>0</v>
      </c>
      <c r="CK13" s="31"/>
      <c r="CL13" s="8">
        <f t="shared" si="38"/>
        <v>0</v>
      </c>
      <c r="CM13" s="31"/>
      <c r="CN13" s="8">
        <f t="shared" si="39"/>
        <v>0</v>
      </c>
      <c r="CO13" s="31"/>
      <c r="CP13" s="8">
        <f t="shared" si="40"/>
        <v>0</v>
      </c>
      <c r="CQ13" s="31"/>
      <c r="CR13" s="8">
        <f t="shared" si="41"/>
        <v>0</v>
      </c>
      <c r="CS13" s="31"/>
      <c r="CT13" s="8">
        <f t="shared" si="42"/>
        <v>0</v>
      </c>
      <c r="CU13" s="31"/>
      <c r="CV13" s="8">
        <f t="shared" si="43"/>
        <v>0</v>
      </c>
      <c r="CW13" s="31"/>
      <c r="CX13" s="8">
        <f t="shared" si="44"/>
        <v>0</v>
      </c>
      <c r="CY13" s="31"/>
      <c r="CZ13" s="8">
        <f t="shared" si="45"/>
        <v>0</v>
      </c>
      <c r="DA13" s="31"/>
      <c r="DB13" s="8">
        <f t="shared" si="46"/>
        <v>0</v>
      </c>
      <c r="DC13" s="31"/>
      <c r="DD13" s="8">
        <f t="shared" si="47"/>
        <v>0</v>
      </c>
      <c r="DE13" s="31"/>
      <c r="DF13" s="65"/>
      <c r="DG13" s="8">
        <f t="shared" si="48"/>
        <v>0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65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65"/>
      <c r="EH13" s="65"/>
      <c r="EI13" s="65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5" thickBot="1" x14ac:dyDescent="0.25">
      <c r="B14" s="34">
        <v>27460</v>
      </c>
      <c r="C14" s="34" t="s">
        <v>37</v>
      </c>
      <c r="D14" s="8">
        <v>55000</v>
      </c>
      <c r="E14" s="28">
        <v>37257</v>
      </c>
      <c r="F14" s="28">
        <v>37986</v>
      </c>
      <c r="G14" s="34" t="s">
        <v>4</v>
      </c>
      <c r="H14" s="29">
        <v>37802</v>
      </c>
      <c r="I14" s="70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56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65"/>
      <c r="BI14" s="8">
        <f t="shared" si="24"/>
        <v>0</v>
      </c>
      <c r="BJ14" s="31"/>
      <c r="BK14" s="8">
        <f t="shared" si="25"/>
        <v>0</v>
      </c>
      <c r="BL14" s="31"/>
      <c r="BM14" s="8">
        <f t="shared" si="26"/>
        <v>0</v>
      </c>
      <c r="BN14" s="31"/>
      <c r="BO14" s="8">
        <f t="shared" si="27"/>
        <v>0</v>
      </c>
      <c r="BP14" s="31"/>
      <c r="BQ14" s="8">
        <f t="shared" si="28"/>
        <v>0</v>
      </c>
      <c r="BR14" s="31"/>
      <c r="BS14" s="8">
        <f t="shared" si="29"/>
        <v>0</v>
      </c>
      <c r="BT14" s="31"/>
      <c r="BU14" s="8">
        <f t="shared" si="30"/>
        <v>0</v>
      </c>
      <c r="BV14" s="31"/>
      <c r="BW14" s="8">
        <f t="shared" si="31"/>
        <v>0</v>
      </c>
      <c r="BX14" s="31"/>
      <c r="BY14" s="8">
        <f t="shared" si="32"/>
        <v>0</v>
      </c>
      <c r="BZ14" s="31"/>
      <c r="CA14" s="8">
        <f t="shared" si="33"/>
        <v>0</v>
      </c>
      <c r="CB14" s="31"/>
      <c r="CC14" s="8">
        <f t="shared" si="34"/>
        <v>0</v>
      </c>
      <c r="CD14" s="31"/>
      <c r="CE14" s="8">
        <f t="shared" si="35"/>
        <v>0</v>
      </c>
      <c r="CF14" s="31"/>
      <c r="CG14" s="65"/>
      <c r="CH14" s="8">
        <f t="shared" si="36"/>
        <v>0</v>
      </c>
      <c r="CI14" s="31"/>
      <c r="CJ14" s="8">
        <f t="shared" si="37"/>
        <v>0</v>
      </c>
      <c r="CK14" s="31"/>
      <c r="CL14" s="8">
        <f t="shared" si="38"/>
        <v>0</v>
      </c>
      <c r="CM14" s="31"/>
      <c r="CN14" s="8">
        <f t="shared" si="39"/>
        <v>0</v>
      </c>
      <c r="CO14" s="31"/>
      <c r="CP14" s="8">
        <f t="shared" si="40"/>
        <v>0</v>
      </c>
      <c r="CQ14" s="31"/>
      <c r="CR14" s="8">
        <f t="shared" si="41"/>
        <v>0</v>
      </c>
      <c r="CS14" s="31"/>
      <c r="CT14" s="8">
        <f t="shared" si="42"/>
        <v>0</v>
      </c>
      <c r="CU14" s="31"/>
      <c r="CV14" s="8">
        <f t="shared" si="43"/>
        <v>0</v>
      </c>
      <c r="CW14" s="31"/>
      <c r="CX14" s="8">
        <f t="shared" si="44"/>
        <v>0</v>
      </c>
      <c r="CY14" s="31"/>
      <c r="CZ14" s="8">
        <f t="shared" si="45"/>
        <v>0</v>
      </c>
      <c r="DA14" s="31"/>
      <c r="DB14" s="8">
        <f t="shared" si="46"/>
        <v>0</v>
      </c>
      <c r="DC14" s="31"/>
      <c r="DD14" s="8">
        <f t="shared" si="47"/>
        <v>0</v>
      </c>
      <c r="DE14" s="31"/>
      <c r="DF14" s="65"/>
      <c r="DG14" s="8">
        <f t="shared" si="48"/>
        <v>0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65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65"/>
      <c r="EH14" s="65"/>
      <c r="EI14" s="65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">
      <c r="B15" s="34">
        <v>27453</v>
      </c>
      <c r="C15" s="34" t="s">
        <v>40</v>
      </c>
      <c r="D15" s="8">
        <v>35000</v>
      </c>
      <c r="E15" s="28">
        <v>37622</v>
      </c>
      <c r="F15" s="28">
        <v>37986</v>
      </c>
      <c r="G15" s="34" t="s">
        <v>26</v>
      </c>
      <c r="H15" s="29"/>
      <c r="I15" s="70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56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65"/>
      <c r="BI15" s="8">
        <f t="shared" si="24"/>
        <v>0</v>
      </c>
      <c r="BJ15" s="31"/>
      <c r="BK15" s="8">
        <f t="shared" si="25"/>
        <v>0</v>
      </c>
      <c r="BL15" s="31"/>
      <c r="BM15" s="8">
        <f t="shared" si="26"/>
        <v>0</v>
      </c>
      <c r="BN15" s="31"/>
      <c r="BO15" s="8">
        <f t="shared" si="27"/>
        <v>0</v>
      </c>
      <c r="BP15" s="31"/>
      <c r="BQ15" s="8">
        <f t="shared" si="28"/>
        <v>0</v>
      </c>
      <c r="BR15" s="31"/>
      <c r="BS15" s="8">
        <f t="shared" si="29"/>
        <v>0</v>
      </c>
      <c r="BT15" s="31"/>
      <c r="BU15" s="8">
        <f t="shared" si="30"/>
        <v>0</v>
      </c>
      <c r="BV15" s="31"/>
      <c r="BW15" s="8">
        <f t="shared" si="31"/>
        <v>0</v>
      </c>
      <c r="BX15" s="31"/>
      <c r="BY15" s="8">
        <f t="shared" si="32"/>
        <v>0</v>
      </c>
      <c r="BZ15" s="31"/>
      <c r="CA15" s="8">
        <f t="shared" si="33"/>
        <v>0</v>
      </c>
      <c r="CB15" s="31"/>
      <c r="CC15" s="8">
        <f t="shared" si="34"/>
        <v>0</v>
      </c>
      <c r="CD15" s="31"/>
      <c r="CE15" s="8">
        <f t="shared" si="35"/>
        <v>0</v>
      </c>
      <c r="CF15" s="31"/>
      <c r="CG15" s="65"/>
      <c r="CH15" s="8">
        <f t="shared" si="36"/>
        <v>0</v>
      </c>
      <c r="CI15" s="31"/>
      <c r="CJ15" s="8">
        <f t="shared" si="37"/>
        <v>0</v>
      </c>
      <c r="CK15" s="31"/>
      <c r="CL15" s="8">
        <f t="shared" si="38"/>
        <v>0</v>
      </c>
      <c r="CM15" s="31"/>
      <c r="CN15" s="8">
        <f t="shared" si="39"/>
        <v>0</v>
      </c>
      <c r="CO15" s="31"/>
      <c r="CP15" s="8">
        <f t="shared" si="40"/>
        <v>0</v>
      </c>
      <c r="CQ15" s="31"/>
      <c r="CR15" s="8">
        <f t="shared" si="41"/>
        <v>0</v>
      </c>
      <c r="CS15" s="31"/>
      <c r="CT15" s="8">
        <f t="shared" si="42"/>
        <v>0</v>
      </c>
      <c r="CU15" s="31"/>
      <c r="CV15" s="8">
        <f t="shared" si="43"/>
        <v>0</v>
      </c>
      <c r="CW15" s="31"/>
      <c r="CX15" s="8">
        <f t="shared" si="44"/>
        <v>0</v>
      </c>
      <c r="CY15" s="31"/>
      <c r="CZ15" s="8">
        <f t="shared" si="45"/>
        <v>0</v>
      </c>
      <c r="DA15" s="31"/>
      <c r="DB15" s="8">
        <f t="shared" si="46"/>
        <v>0</v>
      </c>
      <c r="DC15" s="31"/>
      <c r="DD15" s="8">
        <f t="shared" si="47"/>
        <v>0</v>
      </c>
      <c r="DE15" s="31"/>
      <c r="DF15" s="65"/>
      <c r="DG15" s="8">
        <f t="shared" si="48"/>
        <v>0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61"/>
      <c r="EE15" s="5"/>
      <c r="EF15" s="5"/>
      <c r="EG15" s="61"/>
      <c r="EH15" s="61"/>
      <c r="EI15" s="61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">
      <c r="B16" s="5">
        <v>25071</v>
      </c>
      <c r="C16" s="5" t="s">
        <v>37</v>
      </c>
      <c r="D16" s="8">
        <v>60000</v>
      </c>
      <c r="E16" s="28">
        <v>35400</v>
      </c>
      <c r="F16" s="28">
        <v>39782</v>
      </c>
      <c r="G16" s="5" t="s">
        <v>4</v>
      </c>
      <c r="H16" s="29">
        <v>39416</v>
      </c>
      <c r="I16" s="70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56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56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56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56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56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5"/>
      <c r="EF16" s="45"/>
      <c r="EG16" s="59"/>
      <c r="EH16" s="59"/>
      <c r="EI16" s="59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5" thickBot="1" x14ac:dyDescent="0.25">
      <c r="B17" s="5">
        <v>24669</v>
      </c>
      <c r="C17" s="5" t="s">
        <v>12</v>
      </c>
      <c r="D17" s="8">
        <v>12500</v>
      </c>
      <c r="E17" s="28">
        <v>35309</v>
      </c>
      <c r="F17" s="28">
        <v>38748</v>
      </c>
      <c r="G17" s="5" t="s">
        <v>4</v>
      </c>
      <c r="H17" s="29">
        <v>38383</v>
      </c>
      <c r="I17" s="70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56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56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10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56">
        <v>12500</v>
      </c>
      <c r="DG17" s="8">
        <f t="shared" si="48"/>
        <v>22800</v>
      </c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59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59"/>
      <c r="EH17" s="59"/>
      <c r="EI17" s="59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">
      <c r="B18" s="5">
        <v>27047</v>
      </c>
      <c r="C18" s="5" t="s">
        <v>34</v>
      </c>
      <c r="D18" s="8">
        <v>150000</v>
      </c>
      <c r="E18" s="28">
        <v>36557</v>
      </c>
      <c r="F18" s="28">
        <v>38717</v>
      </c>
      <c r="G18" s="5" t="s">
        <v>26</v>
      </c>
      <c r="H18" s="29"/>
      <c r="I18" s="70">
        <v>0.03</v>
      </c>
      <c r="J18" s="30">
        <v>150000</v>
      </c>
      <c r="K18" s="8">
        <f t="shared" si="0"/>
        <v>136800</v>
      </c>
      <c r="L18" s="30">
        <v>150000</v>
      </c>
      <c r="M18" s="8">
        <f t="shared" si="1"/>
        <v>136800</v>
      </c>
      <c r="N18" s="30">
        <v>150000</v>
      </c>
      <c r="O18" s="8">
        <f t="shared" si="2"/>
        <v>136800</v>
      </c>
      <c r="P18" s="30">
        <v>150000</v>
      </c>
      <c r="Q18" s="8">
        <f t="shared" si="3"/>
        <v>136800</v>
      </c>
      <c r="R18" s="30">
        <v>150000</v>
      </c>
      <c r="S18" s="8">
        <f t="shared" si="4"/>
        <v>136800</v>
      </c>
      <c r="T18" s="30">
        <v>150000</v>
      </c>
      <c r="U18" s="8">
        <f t="shared" si="5"/>
        <v>136800</v>
      </c>
      <c r="V18" s="30">
        <v>150000</v>
      </c>
      <c r="W18" s="8">
        <f t="shared" si="6"/>
        <v>136800</v>
      </c>
      <c r="X18" s="30">
        <v>150000</v>
      </c>
      <c r="Y18" s="8">
        <f t="shared" si="7"/>
        <v>136800</v>
      </c>
      <c r="Z18" s="30">
        <v>150000</v>
      </c>
      <c r="AA18" s="8">
        <f t="shared" si="8"/>
        <v>136800</v>
      </c>
      <c r="AB18" s="30">
        <v>150000</v>
      </c>
      <c r="AC18" s="8">
        <f t="shared" si="9"/>
        <v>136800</v>
      </c>
      <c r="AD18" s="30">
        <v>150000</v>
      </c>
      <c r="AE18" s="8">
        <f t="shared" si="10"/>
        <v>136800</v>
      </c>
      <c r="AF18" s="30">
        <v>150000</v>
      </c>
      <c r="AG18" s="8">
        <f t="shared" si="11"/>
        <v>136800</v>
      </c>
      <c r="AH18" s="30"/>
      <c r="AI18" s="78">
        <v>150000</v>
      </c>
      <c r="AJ18" s="8">
        <f t="shared" si="12"/>
        <v>136800</v>
      </c>
      <c r="AK18" s="30">
        <v>150000</v>
      </c>
      <c r="AL18" s="8">
        <f t="shared" si="13"/>
        <v>136800</v>
      </c>
      <c r="AM18" s="30">
        <v>150000</v>
      </c>
      <c r="AN18" s="8">
        <f t="shared" si="14"/>
        <v>136800</v>
      </c>
      <c r="AO18" s="30">
        <v>150000</v>
      </c>
      <c r="AP18" s="8">
        <f t="shared" si="15"/>
        <v>136800</v>
      </c>
      <c r="AQ18" s="30">
        <v>150000</v>
      </c>
      <c r="AR18" s="8">
        <f t="shared" si="16"/>
        <v>136800</v>
      </c>
      <c r="AS18" s="30">
        <v>150000</v>
      </c>
      <c r="AT18" s="8">
        <f t="shared" si="17"/>
        <v>136800</v>
      </c>
      <c r="AU18" s="30">
        <v>150000</v>
      </c>
      <c r="AV18" s="8">
        <f t="shared" si="18"/>
        <v>136800</v>
      </c>
      <c r="AW18" s="30">
        <v>150000</v>
      </c>
      <c r="AX18" s="8">
        <f t="shared" si="19"/>
        <v>136800</v>
      </c>
      <c r="AY18" s="30">
        <v>150000</v>
      </c>
      <c r="AZ18" s="8">
        <f t="shared" si="20"/>
        <v>136800</v>
      </c>
      <c r="BA18" s="30">
        <v>150000</v>
      </c>
      <c r="BB18" s="8">
        <f t="shared" si="21"/>
        <v>136800</v>
      </c>
      <c r="BC18" s="30">
        <v>150000</v>
      </c>
      <c r="BD18" s="8">
        <f t="shared" si="22"/>
        <v>136800</v>
      </c>
      <c r="BE18" s="30">
        <v>150000</v>
      </c>
      <c r="BF18" s="8">
        <f t="shared" si="23"/>
        <v>136800</v>
      </c>
      <c r="BG18" s="30"/>
      <c r="BH18" s="78">
        <v>150000</v>
      </c>
      <c r="BI18" s="8">
        <f t="shared" si="24"/>
        <v>136800</v>
      </c>
      <c r="BJ18" s="30">
        <v>150000</v>
      </c>
      <c r="BK18" s="8">
        <f t="shared" si="25"/>
        <v>136800</v>
      </c>
      <c r="BL18" s="30">
        <v>150000</v>
      </c>
      <c r="BM18" s="8">
        <f t="shared" si="26"/>
        <v>136800</v>
      </c>
      <c r="BN18" s="30">
        <v>150000</v>
      </c>
      <c r="BO18" s="8">
        <f t="shared" si="27"/>
        <v>136800</v>
      </c>
      <c r="BP18" s="30">
        <v>150000</v>
      </c>
      <c r="BQ18" s="8">
        <f t="shared" si="28"/>
        <v>136800</v>
      </c>
      <c r="BR18" s="30">
        <v>150000</v>
      </c>
      <c r="BS18" s="8">
        <f t="shared" si="29"/>
        <v>136800</v>
      </c>
      <c r="BT18" s="30">
        <v>150000</v>
      </c>
      <c r="BU18" s="8">
        <f t="shared" si="30"/>
        <v>136800</v>
      </c>
      <c r="BV18" s="30">
        <v>150000</v>
      </c>
      <c r="BW18" s="8">
        <f t="shared" si="31"/>
        <v>136800</v>
      </c>
      <c r="BX18" s="30">
        <v>150000</v>
      </c>
      <c r="BY18" s="8">
        <f t="shared" si="32"/>
        <v>136800</v>
      </c>
      <c r="BZ18" s="30">
        <v>150000</v>
      </c>
      <c r="CA18" s="8">
        <f t="shared" si="33"/>
        <v>136800</v>
      </c>
      <c r="CB18" s="30">
        <v>150000</v>
      </c>
      <c r="CC18" s="8">
        <f t="shared" si="34"/>
        <v>136800</v>
      </c>
      <c r="CD18" s="30">
        <v>150000</v>
      </c>
      <c r="CE18" s="8">
        <f t="shared" si="35"/>
        <v>136800</v>
      </c>
      <c r="CF18" s="30"/>
      <c r="CG18" s="78">
        <v>150000</v>
      </c>
      <c r="CH18" s="8">
        <f t="shared" si="36"/>
        <v>136800</v>
      </c>
      <c r="CI18" s="30">
        <v>150000</v>
      </c>
      <c r="CJ18" s="8">
        <f t="shared" si="37"/>
        <v>136800</v>
      </c>
      <c r="CK18" s="30">
        <v>150000</v>
      </c>
      <c r="CL18" s="8">
        <f t="shared" si="38"/>
        <v>136800</v>
      </c>
      <c r="CM18" s="30">
        <v>150000</v>
      </c>
      <c r="CN18" s="8">
        <f t="shared" si="39"/>
        <v>136800</v>
      </c>
      <c r="CO18" s="30">
        <v>150000</v>
      </c>
      <c r="CP18" s="8">
        <f t="shared" si="40"/>
        <v>136800</v>
      </c>
      <c r="CQ18" s="30">
        <v>150000</v>
      </c>
      <c r="CR18" s="8">
        <f t="shared" si="41"/>
        <v>136800</v>
      </c>
      <c r="CS18" s="30">
        <v>150000</v>
      </c>
      <c r="CT18" s="8">
        <f t="shared" si="42"/>
        <v>136800</v>
      </c>
      <c r="CU18" s="30">
        <v>150000</v>
      </c>
      <c r="CV18" s="8">
        <f t="shared" si="43"/>
        <v>136800</v>
      </c>
      <c r="CW18" s="30">
        <v>150000</v>
      </c>
      <c r="CX18" s="8">
        <f t="shared" si="44"/>
        <v>136800</v>
      </c>
      <c r="CY18" s="30">
        <v>150000</v>
      </c>
      <c r="CZ18" s="8">
        <f t="shared" si="45"/>
        <v>136800</v>
      </c>
      <c r="DA18" s="30">
        <v>150000</v>
      </c>
      <c r="DB18" s="8">
        <f t="shared" si="46"/>
        <v>136800</v>
      </c>
      <c r="DC18" s="30">
        <v>150000</v>
      </c>
      <c r="DD18" s="8">
        <f t="shared" si="47"/>
        <v>136800</v>
      </c>
      <c r="DE18" s="30"/>
      <c r="DF18" s="61"/>
      <c r="DG18" s="8">
        <f t="shared" si="48"/>
        <v>0</v>
      </c>
      <c r="DT18" s="61"/>
      <c r="EE18" s="5"/>
      <c r="EF18" s="5"/>
      <c r="EG18" s="61"/>
      <c r="EH18" s="61"/>
      <c r="EI18" s="61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">
      <c r="B19" s="5">
        <v>27344</v>
      </c>
      <c r="C19" s="5" t="s">
        <v>18</v>
      </c>
      <c r="D19" s="8">
        <v>13500</v>
      </c>
      <c r="E19" s="28">
        <v>36892</v>
      </c>
      <c r="F19" s="28">
        <v>37621</v>
      </c>
      <c r="G19" s="5" t="s">
        <v>26</v>
      </c>
      <c r="H19" s="10"/>
      <c r="I19" s="70">
        <v>4.4999999999999998E-2</v>
      </c>
      <c r="J19" s="32">
        <v>13500</v>
      </c>
      <c r="K19" s="8">
        <f t="shared" si="0"/>
        <v>18468</v>
      </c>
      <c r="L19" s="32">
        <v>13500</v>
      </c>
      <c r="M19" s="8">
        <f t="shared" si="1"/>
        <v>18468</v>
      </c>
      <c r="N19" s="32">
        <v>13500</v>
      </c>
      <c r="O19" s="8">
        <f t="shared" si="2"/>
        <v>18468</v>
      </c>
      <c r="P19" s="32">
        <v>13500</v>
      </c>
      <c r="Q19" s="8">
        <f t="shared" si="3"/>
        <v>18468</v>
      </c>
      <c r="R19" s="32">
        <v>13500</v>
      </c>
      <c r="S19" s="8">
        <f t="shared" si="4"/>
        <v>18468</v>
      </c>
      <c r="T19" s="32">
        <v>13500</v>
      </c>
      <c r="U19" s="8">
        <f t="shared" si="5"/>
        <v>18468</v>
      </c>
      <c r="V19" s="32">
        <v>13500</v>
      </c>
      <c r="W19" s="8">
        <f t="shared" si="6"/>
        <v>18468</v>
      </c>
      <c r="X19" s="32">
        <v>13500</v>
      </c>
      <c r="Y19" s="8">
        <f t="shared" si="7"/>
        <v>18468</v>
      </c>
      <c r="Z19" s="32">
        <v>13500</v>
      </c>
      <c r="AA19" s="8">
        <f t="shared" si="8"/>
        <v>18468</v>
      </c>
      <c r="AB19" s="32">
        <v>13500</v>
      </c>
      <c r="AC19" s="8">
        <f t="shared" si="9"/>
        <v>18468</v>
      </c>
      <c r="AD19" s="32">
        <v>13500</v>
      </c>
      <c r="AE19" s="8">
        <f t="shared" si="10"/>
        <v>18468</v>
      </c>
      <c r="AF19" s="32">
        <v>13500</v>
      </c>
      <c r="AG19" s="8">
        <f t="shared" si="11"/>
        <v>18468</v>
      </c>
      <c r="AH19" s="32"/>
      <c r="AI19" s="10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10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10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10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10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61"/>
      <c r="EH19" s="61"/>
      <c r="EI19" s="61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">
      <c r="A20" s="9" t="s">
        <v>74</v>
      </c>
      <c r="B20" s="5"/>
      <c r="C20" s="8"/>
      <c r="D20" s="66"/>
      <c r="E20" s="28"/>
      <c r="F20" s="5"/>
      <c r="G20" s="29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85">
        <f>SUM(J20:AG20)/12</f>
        <v>652000</v>
      </c>
      <c r="AI20" s="56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85">
        <f>SUM(AI20:BF20)/12</f>
        <v>555000</v>
      </c>
      <c r="BH20" s="56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85">
        <f>SUM(BH20:CE20)/12</f>
        <v>262916.66666666669</v>
      </c>
      <c r="CG20" s="56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85">
        <f>SUM(CG20:DD20)/12</f>
        <v>252500</v>
      </c>
      <c r="DF20" s="56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85">
        <f>SUM(DF20:DR20)/12</f>
        <v>63541.666666666664</v>
      </c>
      <c r="DT20" s="56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106">
        <f>SUM(DT20:EE20)/12</f>
        <v>55000</v>
      </c>
      <c r="EG20" s="107">
        <v>0</v>
      </c>
      <c r="EH20" s="107">
        <v>0</v>
      </c>
      <c r="EI20" s="107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">
      <c r="A21" s="9" t="s">
        <v>75</v>
      </c>
      <c r="B21" s="5"/>
      <c r="C21" s="8"/>
      <c r="D21" s="66"/>
      <c r="E21" s="28"/>
      <c r="F21" s="5"/>
      <c r="G21" s="29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85">
        <f>SUM(J21:AG21)/12</f>
        <v>29000</v>
      </c>
      <c r="AI21" s="56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85">
        <f>SUM(AI21:BF21)/12</f>
        <v>126000</v>
      </c>
      <c r="BH21" s="56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85">
        <f>SUM(BH21:CE21)/12</f>
        <v>418083.33333333331</v>
      </c>
      <c r="CG21" s="56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85">
        <f>SUM(CG21:DD21)/12</f>
        <v>428500</v>
      </c>
      <c r="DF21" s="56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85">
        <f>SUM(DF21:DR21)/12</f>
        <v>617458.33333333337</v>
      </c>
      <c r="DT21" s="56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106">
        <f>SUM(DT21:EE21)/12</f>
        <v>626000</v>
      </c>
      <c r="EG21" s="107">
        <v>681000</v>
      </c>
      <c r="EH21" s="107">
        <v>681000</v>
      </c>
      <c r="EI21" s="107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">
      <c r="B22" s="5"/>
      <c r="C22" s="8"/>
      <c r="D22" s="66"/>
      <c r="E22" s="28"/>
      <c r="F22" s="5"/>
      <c r="G22" s="10"/>
      <c r="H22" s="8"/>
      <c r="I22" s="8"/>
      <c r="AH22" s="85"/>
      <c r="AI22" s="61"/>
      <c r="BG22" s="85"/>
      <c r="BH22" s="61"/>
      <c r="CF22" s="85"/>
      <c r="CG22" s="61"/>
      <c r="DE22" s="85"/>
      <c r="DF22" s="61"/>
      <c r="DG22" s="5"/>
      <c r="DS22" s="85"/>
      <c r="DT22" s="61"/>
      <c r="EE22" s="5"/>
      <c r="EF22" s="106"/>
      <c r="EG22" s="108"/>
      <c r="EH22" s="108"/>
      <c r="EI22" s="108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">
      <c r="A23" s="9" t="s">
        <v>76</v>
      </c>
      <c r="B23" s="5"/>
      <c r="C23" s="8"/>
      <c r="D23" s="66"/>
      <c r="E23" s="28"/>
      <c r="F23" s="5"/>
      <c r="G23" s="29"/>
      <c r="H23" s="8"/>
      <c r="I23" s="8"/>
      <c r="K23" s="3">
        <f>SUM(K6:K19)</f>
        <v>898137.59999999998</v>
      </c>
      <c r="L23" s="3"/>
      <c r="M23" s="3">
        <f>SUM(M6:M19)</f>
        <v>898137.59999999998</v>
      </c>
      <c r="N23" s="3"/>
      <c r="O23" s="3">
        <f>SUM(O6:O19)</f>
        <v>898137.59999999998</v>
      </c>
      <c r="P23" s="3"/>
      <c r="Q23" s="3">
        <f>SUM(Q6:Q19)</f>
        <v>898137.59999999998</v>
      </c>
      <c r="R23" s="3"/>
      <c r="S23" s="3">
        <f>SUM(S6:S19)</f>
        <v>898137.59999999998</v>
      </c>
      <c r="T23" s="3"/>
      <c r="U23" s="3">
        <f>SUM(U6:U19)</f>
        <v>898137.59999999998</v>
      </c>
      <c r="V23" s="3"/>
      <c r="W23" s="3">
        <f>SUM(W6:W19)</f>
        <v>898137.59999999998</v>
      </c>
      <c r="X23" s="3"/>
      <c r="Y23" s="3">
        <f>SUM(Y6:Y19)</f>
        <v>898137.59999999998</v>
      </c>
      <c r="Z23" s="3"/>
      <c r="AA23" s="3">
        <f>SUM(AA6:AA19)</f>
        <v>898137.59999999998</v>
      </c>
      <c r="AB23" s="3"/>
      <c r="AC23" s="3">
        <f>SUM(AC6:AC19)</f>
        <v>898137.59999999998</v>
      </c>
      <c r="AD23" s="3"/>
      <c r="AE23" s="3">
        <f>SUM(AE6:AE19)</f>
        <v>898137.59999999998</v>
      </c>
      <c r="AF23" s="3"/>
      <c r="AG23" s="3">
        <f>SUM(AG6:AG19)</f>
        <v>898137.59999999998</v>
      </c>
      <c r="AH23" s="85">
        <f>SUM(J23:AG23)</f>
        <v>10777651.199999997</v>
      </c>
      <c r="AI23" s="3"/>
      <c r="AJ23" s="3">
        <f>SUM(AJ6:AJ19)</f>
        <v>665030.40000000002</v>
      </c>
      <c r="AK23" s="3"/>
      <c r="AL23" s="3">
        <f>SUM(AL6:AL19)</f>
        <v>665030.40000000002</v>
      </c>
      <c r="AM23" s="3"/>
      <c r="AN23" s="3">
        <f>SUM(AN6:AN19)</f>
        <v>665030.40000000002</v>
      </c>
      <c r="AO23" s="3"/>
      <c r="AP23" s="3">
        <f>SUM(AP6:AP19)</f>
        <v>655910.40000000002</v>
      </c>
      <c r="AQ23" s="3"/>
      <c r="AR23" s="3">
        <f>SUM(AR6:AR19)</f>
        <v>655910.40000000002</v>
      </c>
      <c r="AS23" s="3"/>
      <c r="AT23" s="3">
        <f>SUM(AT6:AT19)</f>
        <v>655910.40000000002</v>
      </c>
      <c r="AU23" s="3"/>
      <c r="AV23" s="3">
        <f>SUM(AV6:AV19)</f>
        <v>655910.40000000002</v>
      </c>
      <c r="AW23" s="3"/>
      <c r="AX23" s="3">
        <f>SUM(AX6:AX19)</f>
        <v>655910.40000000002</v>
      </c>
      <c r="AY23" s="3"/>
      <c r="AZ23" s="3">
        <f>SUM(AZ6:AZ19)</f>
        <v>655910.40000000002</v>
      </c>
      <c r="BA23" s="3"/>
      <c r="BB23" s="3">
        <f>SUM(BB6:BB19)</f>
        <v>655910.40000000002</v>
      </c>
      <c r="BC23" s="3"/>
      <c r="BD23" s="3">
        <f>SUM(BD6:BD19)</f>
        <v>488710.40000000002</v>
      </c>
      <c r="BE23" s="3"/>
      <c r="BF23" s="3">
        <f>SUM(BF6:BF19)</f>
        <v>488710.40000000002</v>
      </c>
      <c r="BG23" s="85">
        <f>SUM(AI23:BF23)</f>
        <v>7563884.8000000017</v>
      </c>
      <c r="BH23" s="3"/>
      <c r="BI23" s="3">
        <f>SUM(BI6:BI19)</f>
        <v>424080</v>
      </c>
      <c r="BJ23" s="3"/>
      <c r="BK23" s="3">
        <f>SUM(BK6:BK19)</f>
        <v>196080</v>
      </c>
      <c r="BL23" s="3"/>
      <c r="BM23" s="3">
        <f>SUM(BM6:BM19)</f>
        <v>196080</v>
      </c>
      <c r="BN23" s="3"/>
      <c r="BO23" s="3">
        <f>SUM(BO6:BO19)</f>
        <v>196080</v>
      </c>
      <c r="BP23" s="3"/>
      <c r="BQ23" s="3">
        <f>SUM(BQ6:BQ19)</f>
        <v>196080</v>
      </c>
      <c r="BR23" s="3"/>
      <c r="BS23" s="3">
        <f>SUM(BS6:BS19)</f>
        <v>196080</v>
      </c>
      <c r="BT23" s="3"/>
      <c r="BU23" s="3">
        <f>SUM(BU6:BU19)</f>
        <v>196080</v>
      </c>
      <c r="BV23" s="3"/>
      <c r="BW23" s="3">
        <f>SUM(BW6:BW19)</f>
        <v>196080</v>
      </c>
      <c r="BX23" s="3"/>
      <c r="BY23" s="3">
        <f>SUM(BY6:BY19)</f>
        <v>196080</v>
      </c>
      <c r="BZ23" s="3"/>
      <c r="CA23" s="3">
        <f>SUM(CA6:CA19)</f>
        <v>196080</v>
      </c>
      <c r="CB23" s="3"/>
      <c r="CC23" s="3">
        <f>SUM(CC6:CC19)</f>
        <v>196080</v>
      </c>
      <c r="CD23" s="3"/>
      <c r="CE23" s="3">
        <f>SUM(CE6:CE19)</f>
        <v>196080</v>
      </c>
      <c r="CF23" s="85">
        <f>SUM(BH23:CE23)</f>
        <v>2580960</v>
      </c>
      <c r="CG23" s="3"/>
      <c r="CH23" s="3">
        <f>SUM(CH6:CH19)</f>
        <v>196080</v>
      </c>
      <c r="CI23" s="3"/>
      <c r="CJ23" s="3">
        <f>SUM(CJ6:CJ19)</f>
        <v>196080</v>
      </c>
      <c r="CK23" s="3"/>
      <c r="CL23" s="3">
        <f>SUM(CL6:CL19)</f>
        <v>196080</v>
      </c>
      <c r="CM23" s="3"/>
      <c r="CN23" s="3">
        <f>SUM(CN6:CN19)</f>
        <v>196080</v>
      </c>
      <c r="CO23" s="3"/>
      <c r="CP23" s="3">
        <f>SUM(CP6:CP19)</f>
        <v>196080</v>
      </c>
      <c r="CQ23" s="3"/>
      <c r="CR23" s="3">
        <f>SUM(CR6:CR19)</f>
        <v>196080</v>
      </c>
      <c r="CS23" s="3"/>
      <c r="CT23" s="3">
        <f>SUM(CT6:CT19)</f>
        <v>196080</v>
      </c>
      <c r="CU23" s="3"/>
      <c r="CV23" s="3">
        <f>SUM(CV6:CV19)</f>
        <v>196080</v>
      </c>
      <c r="CW23" s="3"/>
      <c r="CX23" s="3">
        <f>SUM(CX6:CX19)</f>
        <v>196080</v>
      </c>
      <c r="CY23" s="3"/>
      <c r="CZ23" s="3">
        <f>SUM(CZ6:CZ19)</f>
        <v>196080</v>
      </c>
      <c r="DA23" s="3"/>
      <c r="DB23" s="3">
        <f>SUM(DB6:DB19)</f>
        <v>196080</v>
      </c>
      <c r="DC23" s="3"/>
      <c r="DD23" s="3">
        <f>SUM(DD6:DD19)</f>
        <v>196080</v>
      </c>
      <c r="DE23" s="85">
        <f>SUM(CG23:DD23)</f>
        <v>2352960</v>
      </c>
      <c r="DF23" s="3"/>
      <c r="DG23" s="3">
        <f>SUM(DG6:DG19)</f>
        <v>59280</v>
      </c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85">
        <f>SUM(DF23:DR23)</f>
        <v>59280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106">
        <f>SUM(DT23:EE23)</f>
        <v>0</v>
      </c>
      <c r="EG23" s="108">
        <v>0</v>
      </c>
      <c r="EH23" s="108">
        <v>0</v>
      </c>
      <c r="EI23" s="108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">
      <c r="A24" s="5"/>
      <c r="B24" s="5"/>
      <c r="C24" s="8"/>
      <c r="D24" s="66"/>
      <c r="E24" s="28"/>
      <c r="F24" s="5"/>
      <c r="G24" s="29"/>
      <c r="H24" s="8"/>
      <c r="I24" s="8"/>
      <c r="BH24" s="61"/>
      <c r="CG24" s="61"/>
      <c r="DT24" s="61"/>
      <c r="EE24" s="5"/>
      <c r="EF24" s="5"/>
      <c r="EG24" s="61"/>
      <c r="EH24" s="61"/>
      <c r="EI24" s="61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">
      <c r="A25" s="5"/>
      <c r="B25" s="5"/>
      <c r="C25" s="8"/>
      <c r="D25" s="66"/>
      <c r="E25" s="28"/>
      <c r="F25" s="5"/>
      <c r="G25" s="29"/>
      <c r="H25" s="8"/>
      <c r="I25" s="8"/>
      <c r="BH25" s="61"/>
      <c r="DT25" s="61"/>
      <c r="EE25" s="5"/>
      <c r="EF25" s="5"/>
      <c r="EG25" s="61"/>
      <c r="EH25" s="61"/>
      <c r="EI25" s="61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">
      <c r="A26" s="5"/>
      <c r="B26" s="5"/>
      <c r="C26" s="8"/>
      <c r="D26" s="66"/>
      <c r="E26" s="28"/>
      <c r="F26" s="5"/>
      <c r="G26" s="29"/>
      <c r="H26" s="8"/>
      <c r="I26" s="8"/>
      <c r="EE26" s="5"/>
      <c r="EF26" s="5"/>
      <c r="EG26" s="61"/>
      <c r="EH26" s="61"/>
      <c r="EI26" s="61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">
      <c r="A27" s="5" t="s">
        <v>87</v>
      </c>
      <c r="B27" s="5"/>
      <c r="C27" s="8"/>
      <c r="D27" s="66"/>
      <c r="E27" s="28"/>
      <c r="F27" s="5"/>
      <c r="G27" s="29"/>
      <c r="H27" s="8"/>
      <c r="I27" s="8"/>
      <c r="EE27" s="5"/>
      <c r="EF27" s="5"/>
      <c r="EG27" s="61"/>
      <c r="EH27" s="61"/>
      <c r="EI27" s="61"/>
    </row>
    <row r="28" spans="1:182" x14ac:dyDescent="0.2">
      <c r="A28" s="5"/>
      <c r="B28" s="5"/>
      <c r="C28" s="8"/>
      <c r="D28" s="67"/>
      <c r="E28" s="28"/>
      <c r="F28" s="5"/>
      <c r="G28" s="10"/>
      <c r="H28" s="8"/>
      <c r="I28" s="8"/>
      <c r="EG28" s="61"/>
      <c r="EH28" s="61"/>
      <c r="EI28" s="61"/>
    </row>
    <row r="29" spans="1:182" x14ac:dyDescent="0.2">
      <c r="A29" s="5"/>
      <c r="B29" s="5"/>
      <c r="C29" s="8"/>
      <c r="D29" s="67"/>
      <c r="E29" s="28"/>
      <c r="F29" s="5"/>
      <c r="G29" s="10"/>
      <c r="H29" s="8"/>
      <c r="I29" s="8"/>
      <c r="EG29" s="61"/>
      <c r="EH29" s="61"/>
      <c r="EI29" s="61"/>
    </row>
    <row r="30" spans="1:182" x14ac:dyDescent="0.2">
      <c r="A30" s="34"/>
      <c r="B30" s="34"/>
      <c r="C30" s="8"/>
      <c r="D30" s="66"/>
      <c r="E30" s="28"/>
      <c r="F30" s="34"/>
      <c r="G30" s="29"/>
      <c r="H30" s="8"/>
      <c r="I30" s="8"/>
      <c r="EG30" s="61"/>
      <c r="EH30" s="61"/>
      <c r="EI30" s="61"/>
    </row>
    <row r="31" spans="1:182" x14ac:dyDescent="0.2">
      <c r="A31" s="34"/>
      <c r="B31" s="34"/>
      <c r="C31" s="8"/>
      <c r="D31" s="67"/>
      <c r="E31" s="28"/>
      <c r="F31" s="34"/>
      <c r="G31" s="29"/>
      <c r="H31" s="8"/>
      <c r="I31" s="8"/>
    </row>
    <row r="32" spans="1:182" x14ac:dyDescent="0.2">
      <c r="A32" s="5"/>
      <c r="B32" s="5"/>
      <c r="C32" s="8"/>
      <c r="D32" s="67"/>
      <c r="E32" s="28"/>
      <c r="F32" s="5"/>
      <c r="G32" s="29"/>
      <c r="H32" s="8"/>
      <c r="I32" s="8"/>
    </row>
    <row r="33" spans="1:9" x14ac:dyDescent="0.2">
      <c r="A33" s="5"/>
      <c r="B33" s="5"/>
      <c r="C33" s="5"/>
      <c r="D33" s="66"/>
      <c r="E33" s="5"/>
      <c r="F33" s="5"/>
      <c r="G33" s="5"/>
      <c r="H33" s="8"/>
      <c r="I33" s="8"/>
    </row>
    <row r="34" spans="1:9" x14ac:dyDescent="0.2">
      <c r="A34" s="5"/>
      <c r="B34" s="5"/>
      <c r="C34" s="8"/>
      <c r="D34" s="66"/>
      <c r="E34" s="28"/>
      <c r="F34" s="5"/>
      <c r="G34" s="29"/>
      <c r="H34" s="8"/>
      <c r="I34" s="8"/>
    </row>
    <row r="35" spans="1:9" x14ac:dyDescent="0.2">
      <c r="A35" s="5"/>
      <c r="B35" s="5"/>
      <c r="C35" s="8"/>
      <c r="D35" s="66"/>
      <c r="E35" s="28"/>
      <c r="F35" s="5"/>
      <c r="G35" s="29"/>
      <c r="H35" s="8"/>
      <c r="I35" s="8"/>
    </row>
    <row r="36" spans="1:9" x14ac:dyDescent="0.2">
      <c r="A36" s="5"/>
      <c r="B36" s="5"/>
      <c r="C36" s="8"/>
      <c r="D36" s="66"/>
      <c r="E36" s="28"/>
      <c r="F36" s="5"/>
      <c r="G36" s="10"/>
      <c r="H36" s="8"/>
      <c r="I36" s="8"/>
    </row>
    <row r="37" spans="1:9" x14ac:dyDescent="0.2">
      <c r="A37" s="5"/>
      <c r="B37" s="5"/>
      <c r="C37" s="8"/>
      <c r="D37" s="66"/>
      <c r="E37" s="28"/>
      <c r="F37" s="5"/>
      <c r="G37" s="10"/>
      <c r="H37" s="8"/>
      <c r="I37" s="8"/>
    </row>
    <row r="38" spans="1:9" x14ac:dyDescent="0.2">
      <c r="A38" s="5"/>
      <c r="B38" s="5"/>
      <c r="C38" s="5"/>
      <c r="D38" s="5"/>
      <c r="E38" s="5"/>
      <c r="H38" s="8"/>
      <c r="I38" s="8"/>
    </row>
    <row r="39" spans="1:9" x14ac:dyDescent="0.2">
      <c r="A39" s="5"/>
      <c r="B39" s="5"/>
      <c r="C39" s="5"/>
      <c r="D39" s="5"/>
      <c r="E39" s="5"/>
      <c r="H39" s="8"/>
      <c r="I39" s="8"/>
    </row>
    <row r="40" spans="1:9" x14ac:dyDescent="0.2">
      <c r="A40" s="5"/>
      <c r="B40" s="5"/>
      <c r="C40" s="5"/>
      <c r="D40" s="5"/>
      <c r="E40" s="5"/>
      <c r="H40" s="8"/>
      <c r="I40" s="8"/>
    </row>
    <row r="41" spans="1:9" x14ac:dyDescent="0.2">
      <c r="A41" s="5"/>
      <c r="B41" s="5"/>
      <c r="C41" s="5"/>
      <c r="D41" s="5"/>
      <c r="E41" s="5"/>
      <c r="H41" s="8"/>
      <c r="I41" s="8"/>
    </row>
    <row r="42" spans="1:9" x14ac:dyDescent="0.2">
      <c r="A42" s="5"/>
      <c r="B42" s="5"/>
      <c r="C42" s="5"/>
      <c r="D42" s="5"/>
      <c r="E42" s="5"/>
      <c r="H42" s="5"/>
      <c r="I42" s="5"/>
    </row>
    <row r="43" spans="1:9" x14ac:dyDescent="0.2">
      <c r="B43" s="9"/>
      <c r="C43" s="9"/>
      <c r="H43" s="8"/>
      <c r="I43" s="8"/>
    </row>
    <row r="44" spans="1:9" x14ac:dyDescent="0.2">
      <c r="H44" s="5"/>
      <c r="I44" s="5"/>
    </row>
    <row r="45" spans="1:9" x14ac:dyDescent="0.2">
      <c r="B45" s="9"/>
      <c r="C45" s="9"/>
    </row>
    <row r="47" spans="1:9" x14ac:dyDescent="0.2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43"/>
  <sheetViews>
    <sheetView workbookViewId="0"/>
  </sheetViews>
  <sheetFormatPr defaultRowHeight="12.75" x14ac:dyDescent="0.2"/>
  <cols>
    <col min="33" max="33" width="10.140625" bestFit="1" customWidth="1"/>
    <col min="58" max="58" width="10.140625" bestFit="1" customWidth="1"/>
    <col min="83" max="83" width="10.5703125" customWidth="1"/>
    <col min="108" max="108" width="10.42578125" customWidth="1"/>
    <col min="133" max="133" width="10.7109375" customWidth="1"/>
    <col min="208" max="208" width="10.5703125" customWidth="1"/>
    <col min="233" max="233" width="10.85546875" customWidth="1"/>
  </cols>
  <sheetData>
    <row r="1" spans="1:233" x14ac:dyDescent="0.2">
      <c r="A1" s="151" t="s">
        <v>62</v>
      </c>
    </row>
    <row r="2" spans="1:233" ht="15" x14ac:dyDescent="0.2">
      <c r="A2" s="26" t="s">
        <v>51</v>
      </c>
    </row>
    <row r="3" spans="1:233" ht="15" x14ac:dyDescent="0.2">
      <c r="A3" s="25"/>
      <c r="I3" s="13"/>
      <c r="J3" s="13"/>
    </row>
    <row r="4" spans="1:233" x14ac:dyDescent="0.2">
      <c r="A4" s="22" t="s">
        <v>50</v>
      </c>
      <c r="I4" s="13"/>
      <c r="J4" s="13"/>
    </row>
    <row r="5" spans="1:233" x14ac:dyDescent="0.2">
      <c r="I5" s="13"/>
      <c r="J5" s="13"/>
    </row>
    <row r="6" spans="1:233" x14ac:dyDescent="0.2">
      <c r="I6" s="13"/>
      <c r="J6" s="13"/>
    </row>
    <row r="7" spans="1:233" ht="13.5" thickBot="1" x14ac:dyDescent="0.25">
      <c r="I7" s="13"/>
      <c r="J7" s="13"/>
      <c r="AG7" s="97" t="s">
        <v>85</v>
      </c>
      <c r="BF7" s="97" t="s">
        <v>85</v>
      </c>
      <c r="CE7" s="97" t="s">
        <v>85</v>
      </c>
      <c r="DD7" s="97" t="s">
        <v>85</v>
      </c>
      <c r="EC7" s="97" t="s">
        <v>85</v>
      </c>
      <c r="FB7" s="97" t="s">
        <v>85</v>
      </c>
      <c r="GA7" s="97" t="s">
        <v>85</v>
      </c>
      <c r="GZ7" s="97" t="s">
        <v>85</v>
      </c>
      <c r="HY7" s="97" t="s">
        <v>85</v>
      </c>
    </row>
    <row r="8" spans="1:233" ht="13.5" thickBot="1" x14ac:dyDescent="0.25">
      <c r="A8" s="2" t="s">
        <v>2</v>
      </c>
      <c r="B8" t="s">
        <v>3</v>
      </c>
      <c r="C8" s="2" t="s">
        <v>46</v>
      </c>
      <c r="D8" t="s">
        <v>47</v>
      </c>
      <c r="E8" t="s">
        <v>43</v>
      </c>
      <c r="F8" t="s">
        <v>1</v>
      </c>
      <c r="G8" s="19" t="s">
        <v>48</v>
      </c>
      <c r="H8" s="10" t="s">
        <v>63</v>
      </c>
      <c r="I8" s="42">
        <v>37257</v>
      </c>
      <c r="J8" s="42"/>
      <c r="K8" s="12">
        <v>37288</v>
      </c>
      <c r="L8" s="12"/>
      <c r="M8" s="12">
        <v>37316</v>
      </c>
      <c r="N8" s="12"/>
      <c r="O8" s="12">
        <v>37347</v>
      </c>
      <c r="P8" s="12"/>
      <c r="Q8" s="12">
        <v>37377</v>
      </c>
      <c r="R8" s="12"/>
      <c r="S8" s="12">
        <v>37408</v>
      </c>
      <c r="T8" s="12"/>
      <c r="U8" s="12">
        <v>37438</v>
      </c>
      <c r="V8" s="12"/>
      <c r="W8" s="12">
        <v>37469</v>
      </c>
      <c r="X8" s="12"/>
      <c r="Y8" s="12">
        <v>37500</v>
      </c>
      <c r="Z8" s="12"/>
      <c r="AA8" s="12">
        <v>37530</v>
      </c>
      <c r="AB8" s="12"/>
      <c r="AC8" s="12">
        <v>37561</v>
      </c>
      <c r="AD8" s="12"/>
      <c r="AE8" s="12">
        <v>37591</v>
      </c>
      <c r="AF8" s="12"/>
      <c r="AG8" s="86" t="s">
        <v>73</v>
      </c>
      <c r="AH8" s="12">
        <v>37622</v>
      </c>
      <c r="AI8" s="12"/>
      <c r="AJ8" s="12">
        <v>37653</v>
      </c>
      <c r="AK8" s="12"/>
      <c r="AL8" s="12">
        <v>37681</v>
      </c>
      <c r="AM8" s="12"/>
      <c r="AN8" s="12">
        <v>37712</v>
      </c>
      <c r="AO8" s="12"/>
      <c r="AP8" s="12">
        <v>37742</v>
      </c>
      <c r="AQ8" s="12"/>
      <c r="AR8" s="12">
        <v>37773</v>
      </c>
      <c r="AS8" s="12"/>
      <c r="AT8" s="12">
        <v>37803</v>
      </c>
      <c r="AU8" s="12"/>
      <c r="AV8" s="12">
        <v>37834</v>
      </c>
      <c r="AW8" s="12"/>
      <c r="AX8" s="12">
        <v>37865</v>
      </c>
      <c r="AY8" s="12"/>
      <c r="AZ8" s="12">
        <v>37895</v>
      </c>
      <c r="BA8" s="12"/>
      <c r="BB8" s="12">
        <v>37926</v>
      </c>
      <c r="BC8" s="12"/>
      <c r="BD8" s="12">
        <v>37956</v>
      </c>
      <c r="BE8" s="12"/>
      <c r="BF8" s="86" t="s">
        <v>77</v>
      </c>
      <c r="BG8" s="12">
        <v>37987</v>
      </c>
      <c r="BH8" s="12"/>
      <c r="BI8" s="12">
        <v>38018</v>
      </c>
      <c r="BJ8" s="12"/>
      <c r="BK8" s="12">
        <v>38047</v>
      </c>
      <c r="BL8" s="12"/>
      <c r="BM8" s="12">
        <v>38078</v>
      </c>
      <c r="BN8" s="12"/>
      <c r="BO8" s="12">
        <v>38108</v>
      </c>
      <c r="BP8" s="12"/>
      <c r="BQ8" s="12">
        <v>38139</v>
      </c>
      <c r="BR8" s="12"/>
      <c r="BS8" s="12">
        <v>38169</v>
      </c>
      <c r="BT8" s="12"/>
      <c r="BU8" s="12">
        <v>38200</v>
      </c>
      <c r="BV8" s="12"/>
      <c r="BW8" s="12">
        <v>38231</v>
      </c>
      <c r="BX8" s="12"/>
      <c r="BY8" s="12">
        <v>38261</v>
      </c>
      <c r="BZ8" s="12"/>
      <c r="CA8" s="12">
        <v>38292</v>
      </c>
      <c r="CB8" s="12"/>
      <c r="CC8" s="12">
        <v>38322</v>
      </c>
      <c r="CD8" s="12"/>
      <c r="CE8" s="86" t="s">
        <v>78</v>
      </c>
      <c r="CF8" s="12">
        <v>38353</v>
      </c>
      <c r="CG8" s="12"/>
      <c r="CH8" s="12">
        <v>38384</v>
      </c>
      <c r="CI8" s="12"/>
      <c r="CJ8" s="12">
        <v>38412</v>
      </c>
      <c r="CK8" s="12"/>
      <c r="CL8" s="12">
        <v>38443</v>
      </c>
      <c r="CM8" s="12"/>
      <c r="CN8" s="12">
        <v>38473</v>
      </c>
      <c r="CO8" s="12"/>
      <c r="CP8" s="12">
        <v>38504</v>
      </c>
      <c r="CQ8" s="12"/>
      <c r="CR8" s="12">
        <v>38534</v>
      </c>
      <c r="CS8" s="12"/>
      <c r="CT8" s="12">
        <v>38565</v>
      </c>
      <c r="CU8" s="12"/>
      <c r="CV8" s="12">
        <v>38596</v>
      </c>
      <c r="CW8" s="12"/>
      <c r="CX8" s="12">
        <v>38626</v>
      </c>
      <c r="CY8" s="12"/>
      <c r="CZ8" s="12">
        <v>38657</v>
      </c>
      <c r="DA8" s="12"/>
      <c r="DB8" s="12">
        <v>38687</v>
      </c>
      <c r="DC8" s="12"/>
      <c r="DD8" s="86" t="s">
        <v>79</v>
      </c>
      <c r="DE8" s="12">
        <v>38718</v>
      </c>
      <c r="DF8" s="12"/>
      <c r="DG8" s="12">
        <v>38749</v>
      </c>
      <c r="DH8" s="12"/>
      <c r="DI8" s="12">
        <v>38777</v>
      </c>
      <c r="DJ8" s="12"/>
      <c r="DK8" s="12">
        <v>38808</v>
      </c>
      <c r="DL8" s="12"/>
      <c r="DM8" s="12">
        <v>38838</v>
      </c>
      <c r="DN8" s="12"/>
      <c r="DO8" s="12">
        <v>38869</v>
      </c>
      <c r="DP8" s="12"/>
      <c r="DQ8" s="12">
        <v>38899</v>
      </c>
      <c r="DR8" s="12"/>
      <c r="DS8" s="12">
        <v>38930</v>
      </c>
      <c r="DT8" s="12"/>
      <c r="DU8" s="12">
        <v>38961</v>
      </c>
      <c r="DV8" s="12"/>
      <c r="DW8" s="12">
        <v>38991</v>
      </c>
      <c r="DX8" s="12"/>
      <c r="DY8" s="12">
        <v>39022</v>
      </c>
      <c r="DZ8" s="12"/>
      <c r="EA8" s="12">
        <v>39052</v>
      </c>
      <c r="EB8" s="12"/>
      <c r="EC8" s="86" t="s">
        <v>80</v>
      </c>
      <c r="ED8" s="12">
        <v>39083</v>
      </c>
      <c r="EE8" s="12"/>
      <c r="EF8" s="12">
        <v>39114</v>
      </c>
      <c r="EG8" s="12"/>
      <c r="EH8" s="12">
        <v>39142</v>
      </c>
      <c r="EI8" s="12"/>
      <c r="EJ8" s="12">
        <v>39173</v>
      </c>
      <c r="EK8" s="12"/>
      <c r="EL8" s="12">
        <v>39203</v>
      </c>
      <c r="EM8" s="12"/>
      <c r="EN8" s="12">
        <v>39234</v>
      </c>
      <c r="EO8" s="12"/>
      <c r="EP8" s="12">
        <v>39264</v>
      </c>
      <c r="EQ8" s="12"/>
      <c r="ER8" s="12">
        <v>39295</v>
      </c>
      <c r="ES8" s="12"/>
      <c r="ET8" s="12">
        <v>39326</v>
      </c>
      <c r="EU8" s="12"/>
      <c r="EV8" s="12">
        <v>39356</v>
      </c>
      <c r="EW8" s="12"/>
      <c r="EX8" s="12">
        <v>39387</v>
      </c>
      <c r="EY8" s="12"/>
      <c r="EZ8" s="12">
        <v>39417</v>
      </c>
      <c r="FA8" s="12"/>
      <c r="FB8" s="86" t="s">
        <v>81</v>
      </c>
      <c r="FC8" s="12">
        <v>39448</v>
      </c>
      <c r="FD8" s="12"/>
      <c r="FE8" s="12">
        <v>39479</v>
      </c>
      <c r="FF8" s="12"/>
      <c r="FG8" s="12">
        <v>39508</v>
      </c>
      <c r="FH8" s="12"/>
      <c r="FI8" s="12">
        <v>39539</v>
      </c>
      <c r="FJ8" s="12"/>
      <c r="FK8" s="12">
        <v>39569</v>
      </c>
      <c r="FL8" s="12"/>
      <c r="FM8" s="12">
        <v>39600</v>
      </c>
      <c r="FN8" s="12"/>
      <c r="FO8" s="12">
        <v>39630</v>
      </c>
      <c r="FP8" s="12"/>
      <c r="FQ8" s="12">
        <v>39661</v>
      </c>
      <c r="FR8" s="12"/>
      <c r="FS8" s="12">
        <v>39692</v>
      </c>
      <c r="FT8" s="12"/>
      <c r="FU8" s="12">
        <v>39722</v>
      </c>
      <c r="FV8" s="12"/>
      <c r="FW8" s="12">
        <v>39753</v>
      </c>
      <c r="FX8" s="12"/>
      <c r="FY8" s="12">
        <v>39783</v>
      </c>
      <c r="FZ8" s="12"/>
      <c r="GA8" s="86" t="s">
        <v>82</v>
      </c>
      <c r="GB8" s="12">
        <v>39814</v>
      </c>
      <c r="GC8" s="12"/>
      <c r="GD8" s="12">
        <v>39845</v>
      </c>
      <c r="GE8" s="12"/>
      <c r="GF8" s="12">
        <v>39873</v>
      </c>
      <c r="GG8" s="12"/>
      <c r="GH8" s="12">
        <v>39904</v>
      </c>
      <c r="GI8" s="12"/>
      <c r="GJ8" s="12">
        <v>39934</v>
      </c>
      <c r="GK8" s="12"/>
      <c r="GL8" s="12">
        <v>39965</v>
      </c>
      <c r="GM8" s="12"/>
      <c r="GN8" s="12">
        <v>39995</v>
      </c>
      <c r="GO8" s="12"/>
      <c r="GP8" s="12">
        <v>40026</v>
      </c>
      <c r="GQ8" s="12"/>
      <c r="GR8" s="12">
        <v>40057</v>
      </c>
      <c r="GS8" s="12"/>
      <c r="GT8" s="12">
        <v>40087</v>
      </c>
      <c r="GU8" s="12"/>
      <c r="GV8" s="12">
        <v>40118</v>
      </c>
      <c r="GW8" s="12"/>
      <c r="GX8" s="12">
        <v>40148</v>
      </c>
      <c r="GY8" s="12"/>
      <c r="GZ8" s="86" t="s">
        <v>83</v>
      </c>
      <c r="HA8" s="12">
        <v>40179</v>
      </c>
      <c r="HB8" s="12"/>
      <c r="HC8" s="12">
        <v>40210</v>
      </c>
      <c r="HD8" s="12"/>
      <c r="HE8" s="12">
        <v>40238</v>
      </c>
      <c r="HF8" s="12"/>
      <c r="HG8" s="12">
        <v>40269</v>
      </c>
      <c r="HH8" s="12"/>
      <c r="HI8" s="12">
        <v>40299</v>
      </c>
      <c r="HJ8" s="12"/>
      <c r="HK8" s="12">
        <v>40330</v>
      </c>
      <c r="HL8" s="12"/>
      <c r="HM8" s="12">
        <v>40360</v>
      </c>
      <c r="HN8" s="12"/>
      <c r="HO8" s="12">
        <v>40391</v>
      </c>
      <c r="HP8" s="12"/>
      <c r="HQ8" s="12">
        <v>40422</v>
      </c>
      <c r="HR8" s="12"/>
      <c r="HS8" s="12">
        <v>40452</v>
      </c>
      <c r="HT8" s="12"/>
      <c r="HU8" s="12">
        <v>40483</v>
      </c>
      <c r="HV8" s="12"/>
      <c r="HW8" s="12">
        <v>40513</v>
      </c>
      <c r="HY8" s="97" t="s">
        <v>84</v>
      </c>
    </row>
    <row r="9" spans="1:233" ht="13.5" thickBot="1" x14ac:dyDescent="0.25">
      <c r="A9" s="2"/>
      <c r="C9" s="2"/>
      <c r="G9" s="10"/>
      <c r="H9" s="10"/>
      <c r="I9" s="13"/>
      <c r="J9" s="13"/>
    </row>
    <row r="10" spans="1:233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4</v>
      </c>
      <c r="G10" s="6">
        <v>38291</v>
      </c>
      <c r="H10" s="68">
        <v>0.10630000000000001</v>
      </c>
      <c r="I10" s="39">
        <v>200000</v>
      </c>
      <c r="J10" s="39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18">
        <v>200000</v>
      </c>
      <c r="BZ10" s="8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17"/>
      <c r="DA10" s="15">
        <f t="shared" ref="DA10:DA36" si="35">CZ10*H10*30.4</f>
        <v>0</v>
      </c>
      <c r="DB10" s="15"/>
      <c r="DC10" s="15">
        <f t="shared" ref="DC10:DC36" si="36">DB10*H10*30.4</f>
        <v>0</v>
      </c>
      <c r="DD10" s="15"/>
      <c r="DE10" s="15"/>
      <c r="DF10" s="15">
        <f t="shared" ref="DF10:DF36" si="37">DE10*H10*30.4</f>
        <v>0</v>
      </c>
      <c r="DG10" s="15"/>
      <c r="DH10" s="15">
        <f t="shared" ref="DH10:DH36" si="38">DG10*H10*30.4</f>
        <v>0</v>
      </c>
      <c r="DI10" s="15"/>
      <c r="DJ10" s="15">
        <f t="shared" ref="DJ10:DJ36" si="39">DI10*H10*30.4</f>
        <v>0</v>
      </c>
      <c r="DK10" s="15"/>
      <c r="DL10" s="15">
        <f t="shared" ref="DL10:DL36" si="40">DK10*H10*30.4</f>
        <v>0</v>
      </c>
      <c r="DM10" s="15"/>
      <c r="DN10" s="15">
        <f t="shared" ref="DN10:DN36" si="41">DM10*H10*30.4</f>
        <v>0</v>
      </c>
      <c r="DO10" s="15"/>
      <c r="DP10" s="15">
        <f t="shared" ref="DP10:DP36" si="42">DO10*H10*30.4</f>
        <v>0</v>
      </c>
      <c r="DQ10" s="15"/>
      <c r="DR10" s="15">
        <f t="shared" ref="DR10:DR36" si="43">DQ10*H10*30.4</f>
        <v>0</v>
      </c>
      <c r="DS10" s="15"/>
      <c r="DT10" s="15">
        <f t="shared" ref="DT10:DT36" si="44">DS10*H10*30.4</f>
        <v>0</v>
      </c>
      <c r="DU10" s="15"/>
      <c r="DV10" s="15">
        <f t="shared" ref="DV10:DV35" si="45">DU10*H10*30.4</f>
        <v>0</v>
      </c>
      <c r="DW10" s="15"/>
      <c r="DX10" s="15">
        <f t="shared" ref="DX10:DX36" si="46">DW10*H10*30.4</f>
        <v>0</v>
      </c>
      <c r="DY10" s="15"/>
      <c r="DZ10" s="15">
        <f t="shared" ref="DZ10:DZ36" si="47">DY10*H10*30.4</f>
        <v>0</v>
      </c>
      <c r="EA10" s="15"/>
      <c r="EB10" s="15">
        <f t="shared" ref="EB10:EB36" si="48">EA10*H10*30.4</f>
        <v>0</v>
      </c>
      <c r="EC10" s="15"/>
      <c r="ED10" s="15"/>
      <c r="EE10" s="15">
        <f t="shared" ref="EE10:EE36" si="49">ED10*H10*30.4</f>
        <v>0</v>
      </c>
      <c r="EF10" s="15"/>
      <c r="EG10" s="15">
        <f t="shared" ref="EG10:EG36" si="50">EF10*H10*30.4</f>
        <v>0</v>
      </c>
      <c r="EH10" s="15"/>
      <c r="EI10" s="15">
        <f t="shared" ref="EI10:EI35" si="51">EH10*H10*30.4</f>
        <v>0</v>
      </c>
      <c r="EJ10" s="15"/>
      <c r="EK10" s="15">
        <f t="shared" ref="EK10:EK35" si="52">EJ10*H10*30.4</f>
        <v>0</v>
      </c>
      <c r="EL10" s="15"/>
      <c r="EM10" s="15">
        <f t="shared" ref="EM10:EM36" si="53">EL10*H10*30.4</f>
        <v>0</v>
      </c>
      <c r="EN10" s="15"/>
      <c r="EO10" s="15">
        <f t="shared" ref="EO10:EO36" si="54">EN10*H10*30.4</f>
        <v>0</v>
      </c>
      <c r="EP10" s="15"/>
      <c r="EQ10" s="15">
        <f t="shared" ref="EQ10:EQ36" si="55">EP10*H10*30.4</f>
        <v>0</v>
      </c>
      <c r="ER10" s="15"/>
      <c r="ES10" s="15">
        <f t="shared" ref="ES10:ES36" si="56">ER10*H10*30.4</f>
        <v>0</v>
      </c>
      <c r="ET10" s="15"/>
      <c r="EU10" s="15">
        <f t="shared" ref="EU10:EU36" si="57">ET10*H10*30.4</f>
        <v>0</v>
      </c>
      <c r="EV10" s="15"/>
      <c r="EW10" s="15">
        <f t="shared" ref="EW10:EW36" si="58">EV10*H10*30.4</f>
        <v>0</v>
      </c>
      <c r="EX10" s="15"/>
      <c r="EY10" s="15">
        <f t="shared" ref="EY10:EY36" si="59">EX10*H10*30.4</f>
        <v>0</v>
      </c>
      <c r="EZ10" s="15"/>
      <c r="FA10" s="15">
        <f t="shared" ref="FA10:FA36" si="60">EZ10*H10*30.4</f>
        <v>0</v>
      </c>
      <c r="FB10" s="15"/>
      <c r="FC10" s="15"/>
      <c r="FD10" s="15">
        <f t="shared" ref="FD10:FD36" si="61">FC10*H10*30.4</f>
        <v>0</v>
      </c>
      <c r="FE10" s="15"/>
      <c r="FF10" s="15">
        <f t="shared" ref="FF10:FF36" si="62">FE10*H10*30.4</f>
        <v>0</v>
      </c>
      <c r="FG10" s="15"/>
      <c r="FH10" s="15">
        <f t="shared" ref="FH10:FH36" si="63">FG10*H10*30.4</f>
        <v>0</v>
      </c>
      <c r="FI10" s="15"/>
      <c r="FJ10" s="15">
        <f t="shared" ref="FJ10:FJ36" si="64">FI10*H10*30.4</f>
        <v>0</v>
      </c>
      <c r="FK10" s="15"/>
      <c r="FL10" s="15">
        <f t="shared" ref="FL10:FL36" si="65">FK10*H10*30.4</f>
        <v>0</v>
      </c>
      <c r="FM10" s="15"/>
      <c r="FN10" s="15">
        <f t="shared" ref="FN10:FN36" si="66">FM10*H10*30.4</f>
        <v>0</v>
      </c>
      <c r="FO10" s="15"/>
      <c r="FP10" s="15">
        <f t="shared" ref="FP10:FP36" si="67">FO10*H10*30.4</f>
        <v>0</v>
      </c>
      <c r="FQ10" s="15"/>
      <c r="FR10" s="15">
        <f t="shared" ref="FR10:FR36" si="68">FQ10*H10*30.4</f>
        <v>0</v>
      </c>
      <c r="FS10" s="15"/>
      <c r="FT10" s="15">
        <f t="shared" ref="FT10:FT36" si="69">FS10*H10*30.4</f>
        <v>0</v>
      </c>
      <c r="FU10" s="15"/>
      <c r="FV10" s="15">
        <f t="shared" ref="FV10:FV36" si="70">FU10*H10*30.4</f>
        <v>0</v>
      </c>
      <c r="FW10" s="15"/>
      <c r="FX10" s="15">
        <f t="shared" ref="FX10:FX36" si="71">FW10*H10*30.4</f>
        <v>0</v>
      </c>
      <c r="FY10" s="15"/>
      <c r="FZ10" s="15">
        <f t="shared" ref="FZ10:FZ36" si="72">FY10*H10*30.4</f>
        <v>0</v>
      </c>
      <c r="GA10" s="15"/>
      <c r="GB10" s="15"/>
      <c r="GC10" s="15">
        <f t="shared" ref="GC10:GC36" si="73">GB10*H10*30.4</f>
        <v>0</v>
      </c>
      <c r="GD10" s="15"/>
      <c r="GE10" s="15">
        <f t="shared" ref="GE10:GE36" si="74">GD10*H10*30.4</f>
        <v>0</v>
      </c>
      <c r="GF10" s="15"/>
      <c r="GG10" s="15">
        <f t="shared" ref="GG10:GG36" si="75">GF10*H10*30.4</f>
        <v>0</v>
      </c>
      <c r="GH10" s="15"/>
      <c r="GI10" s="15">
        <f t="shared" ref="GI10:GI36" si="76">GH10*H10*30.4</f>
        <v>0</v>
      </c>
      <c r="GJ10" s="15"/>
      <c r="GK10" s="15">
        <f t="shared" ref="GK10:GK36" si="77">GJ10*H10*30.4</f>
        <v>0</v>
      </c>
      <c r="GL10" s="15"/>
      <c r="GM10" s="15">
        <f t="shared" ref="GM10:GM36" si="78">GL10*H10*30.4</f>
        <v>0</v>
      </c>
      <c r="GN10" s="15"/>
      <c r="GO10" s="15">
        <f t="shared" ref="GO10:GO36" si="79">GN10*H10*30.4</f>
        <v>0</v>
      </c>
      <c r="GP10" s="15"/>
      <c r="GQ10" s="15">
        <f t="shared" ref="GQ10:GQ36" si="80">GP10*H10*30.4</f>
        <v>0</v>
      </c>
      <c r="GR10" s="15"/>
      <c r="GS10" s="15">
        <f t="shared" ref="GS10:GS36" si="81">GR10*H10*30.4</f>
        <v>0</v>
      </c>
      <c r="GT10" s="15"/>
      <c r="GU10" s="15">
        <f t="shared" ref="GU10:GU36" si="82">GT10*H10*30.4</f>
        <v>0</v>
      </c>
      <c r="GV10" s="15"/>
      <c r="GW10" s="15">
        <f t="shared" ref="GW10:GW36" si="83">GV10*H10*30.4</f>
        <v>0</v>
      </c>
      <c r="GX10" s="15"/>
      <c r="GY10" s="15">
        <f t="shared" ref="GY10:GY36" si="84">GX10*H10*30.4</f>
        <v>0</v>
      </c>
      <c r="GZ10" s="15"/>
      <c r="HA10" s="15"/>
      <c r="HB10" s="15">
        <f t="shared" ref="HB10:HB36" si="85">HA10*H10*30.4</f>
        <v>0</v>
      </c>
      <c r="HC10" s="15"/>
      <c r="HD10" s="15">
        <f t="shared" ref="HD10:HD36" si="86">HC10*H10*30.4</f>
        <v>0</v>
      </c>
      <c r="HE10" s="15"/>
      <c r="HF10" s="15">
        <f t="shared" ref="HF10:HF36" si="87">HE10*H10*30.4</f>
        <v>0</v>
      </c>
      <c r="HG10" s="15"/>
      <c r="HH10" s="15">
        <f t="shared" ref="HH10:HH36" si="88">HG10*H10*30.4</f>
        <v>0</v>
      </c>
      <c r="HI10" s="15"/>
      <c r="HJ10" s="15">
        <f t="shared" ref="HJ10:HJ36" si="89">HI10*H10*30.4</f>
        <v>0</v>
      </c>
      <c r="HK10" s="15"/>
      <c r="HL10" s="15">
        <f t="shared" ref="HL10:HL36" si="90">HK10*H10*30.4</f>
        <v>0</v>
      </c>
      <c r="HM10" s="15"/>
      <c r="HN10" s="15">
        <f t="shared" ref="HN10:HN36" si="91">HM10*H10*30.4</f>
        <v>0</v>
      </c>
      <c r="HO10" s="15"/>
      <c r="HP10" s="15">
        <f t="shared" ref="HP10:HP35" si="92">HO10*H10*30.4</f>
        <v>0</v>
      </c>
      <c r="HQ10" s="15"/>
      <c r="HR10" s="15">
        <f t="shared" ref="HR10:HR36" si="93">HQ10*H10*30.4</f>
        <v>0</v>
      </c>
      <c r="HS10" s="15"/>
      <c r="HT10" s="15">
        <f t="shared" ref="HT10:HT36" si="94">HS10*H10*30.4</f>
        <v>0</v>
      </c>
      <c r="HU10" s="15"/>
      <c r="HV10" s="15">
        <f t="shared" ref="HV10:HV36" si="95">HU10*H10*30.4</f>
        <v>0</v>
      </c>
      <c r="HW10" s="15"/>
      <c r="HX10" s="15">
        <f t="shared" ref="HX10:HX36" si="96">HW10*H10*30.4</f>
        <v>0</v>
      </c>
      <c r="HY10" s="33"/>
    </row>
    <row r="11" spans="1:233" ht="13.5" thickBot="1" x14ac:dyDescent="0.25">
      <c r="A11">
        <v>20834</v>
      </c>
      <c r="B11" t="s">
        <v>6</v>
      </c>
      <c r="C11" s="3">
        <v>25000</v>
      </c>
      <c r="D11" s="1">
        <v>33664</v>
      </c>
      <c r="E11" s="1">
        <v>39141</v>
      </c>
      <c r="F11" t="s">
        <v>4</v>
      </c>
      <c r="G11" s="6">
        <v>38776</v>
      </c>
      <c r="H11" s="68">
        <v>0.10630000000000001</v>
      </c>
      <c r="I11" s="39">
        <v>25000</v>
      </c>
      <c r="J11" s="39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8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15">
        <f t="shared" si="35"/>
        <v>80788</v>
      </c>
      <c r="DB11" s="15">
        <v>25000</v>
      </c>
      <c r="DC11" s="15">
        <f t="shared" si="36"/>
        <v>80788</v>
      </c>
      <c r="DD11" s="15"/>
      <c r="DE11" s="15">
        <v>25000</v>
      </c>
      <c r="DF11" s="15">
        <f t="shared" si="37"/>
        <v>80788</v>
      </c>
      <c r="DG11" s="35">
        <v>25000</v>
      </c>
      <c r="DH11" s="15">
        <f t="shared" si="38"/>
        <v>80788</v>
      </c>
      <c r="DI11" s="15">
        <v>25000</v>
      </c>
      <c r="DJ11" s="15">
        <f t="shared" si="39"/>
        <v>80788</v>
      </c>
      <c r="DK11" s="15">
        <v>25000</v>
      </c>
      <c r="DL11" s="15">
        <f t="shared" si="40"/>
        <v>80788</v>
      </c>
      <c r="DM11" s="15">
        <v>25000</v>
      </c>
      <c r="DN11" s="15">
        <f t="shared" si="41"/>
        <v>80788</v>
      </c>
      <c r="DO11" s="15">
        <v>25000</v>
      </c>
      <c r="DP11" s="15">
        <f t="shared" si="42"/>
        <v>80788</v>
      </c>
      <c r="DQ11" s="15">
        <v>25000</v>
      </c>
      <c r="DR11" s="15">
        <f t="shared" si="43"/>
        <v>80788</v>
      </c>
      <c r="DS11" s="15">
        <v>25000</v>
      </c>
      <c r="DT11" s="15">
        <f t="shared" si="44"/>
        <v>80788</v>
      </c>
      <c r="DU11" s="15">
        <v>25000</v>
      </c>
      <c r="DV11" s="15">
        <f t="shared" si="45"/>
        <v>80788</v>
      </c>
      <c r="DW11" s="15">
        <v>25000</v>
      </c>
      <c r="DX11" s="15">
        <f t="shared" si="46"/>
        <v>80788</v>
      </c>
      <c r="DY11" s="15">
        <v>25000</v>
      </c>
      <c r="DZ11" s="15">
        <f t="shared" si="47"/>
        <v>80788</v>
      </c>
      <c r="EA11" s="15">
        <v>25000</v>
      </c>
      <c r="EB11" s="15">
        <f t="shared" si="48"/>
        <v>80788</v>
      </c>
      <c r="EC11" s="15"/>
      <c r="ED11" s="15">
        <v>25000</v>
      </c>
      <c r="EE11" s="15">
        <f t="shared" si="49"/>
        <v>80788</v>
      </c>
      <c r="EF11" s="15">
        <v>25000</v>
      </c>
      <c r="EG11" s="15">
        <f t="shared" si="50"/>
        <v>80788</v>
      </c>
      <c r="EH11" s="15"/>
      <c r="EI11" s="15">
        <f t="shared" si="51"/>
        <v>0</v>
      </c>
      <c r="EJ11" s="15"/>
      <c r="EK11" s="15">
        <f t="shared" si="52"/>
        <v>0</v>
      </c>
      <c r="EL11" s="15"/>
      <c r="EM11" s="15">
        <f t="shared" si="53"/>
        <v>0</v>
      </c>
      <c r="EN11" s="15"/>
      <c r="EO11" s="15">
        <f t="shared" si="54"/>
        <v>0</v>
      </c>
      <c r="EP11" s="15"/>
      <c r="EQ11" s="15">
        <f t="shared" si="55"/>
        <v>0</v>
      </c>
      <c r="ER11" s="15"/>
      <c r="ES11" s="15">
        <f t="shared" si="56"/>
        <v>0</v>
      </c>
      <c r="ET11" s="15"/>
      <c r="EU11" s="15">
        <f t="shared" si="57"/>
        <v>0</v>
      </c>
      <c r="EV11" s="15"/>
      <c r="EW11" s="15">
        <f t="shared" si="58"/>
        <v>0</v>
      </c>
      <c r="EX11" s="15"/>
      <c r="EY11" s="15">
        <f t="shared" si="59"/>
        <v>0</v>
      </c>
      <c r="EZ11" s="15"/>
      <c r="FA11" s="15">
        <f t="shared" si="60"/>
        <v>0</v>
      </c>
      <c r="FB11" s="15"/>
      <c r="FC11" s="15"/>
      <c r="FD11" s="15">
        <f t="shared" si="61"/>
        <v>0</v>
      </c>
      <c r="FE11" s="15"/>
      <c r="FF11" s="15">
        <f t="shared" si="62"/>
        <v>0</v>
      </c>
      <c r="FG11" s="15"/>
      <c r="FH11" s="15">
        <f t="shared" si="63"/>
        <v>0</v>
      </c>
      <c r="FI11" s="15"/>
      <c r="FJ11" s="15">
        <f t="shared" si="64"/>
        <v>0</v>
      </c>
      <c r="FK11" s="15"/>
      <c r="FL11" s="15">
        <f t="shared" si="65"/>
        <v>0</v>
      </c>
      <c r="FM11" s="15"/>
      <c r="FN11" s="15">
        <f t="shared" si="66"/>
        <v>0</v>
      </c>
      <c r="FO11" s="15"/>
      <c r="FP11" s="15">
        <f t="shared" si="67"/>
        <v>0</v>
      </c>
      <c r="FQ11" s="15"/>
      <c r="FR11" s="15">
        <f t="shared" si="68"/>
        <v>0</v>
      </c>
      <c r="FS11" s="15"/>
      <c r="FT11" s="15">
        <f t="shared" si="69"/>
        <v>0</v>
      </c>
      <c r="FU11" s="15"/>
      <c r="FV11" s="15">
        <f t="shared" si="70"/>
        <v>0</v>
      </c>
      <c r="FW11" s="15"/>
      <c r="FX11" s="15">
        <f t="shared" si="71"/>
        <v>0</v>
      </c>
      <c r="FY11" s="15"/>
      <c r="FZ11" s="15">
        <f t="shared" si="72"/>
        <v>0</v>
      </c>
      <c r="GA11" s="15"/>
      <c r="GB11" s="15"/>
      <c r="GC11" s="15">
        <f t="shared" si="73"/>
        <v>0</v>
      </c>
      <c r="GD11" s="15"/>
      <c r="GE11" s="15">
        <f t="shared" si="74"/>
        <v>0</v>
      </c>
      <c r="GF11" s="15"/>
      <c r="GG11" s="15">
        <f t="shared" si="75"/>
        <v>0</v>
      </c>
      <c r="GH11" s="15"/>
      <c r="GI11" s="15">
        <f t="shared" si="76"/>
        <v>0</v>
      </c>
      <c r="GJ11" s="15"/>
      <c r="GK11" s="15">
        <f t="shared" si="77"/>
        <v>0</v>
      </c>
      <c r="GL11" s="15"/>
      <c r="GM11" s="15">
        <f t="shared" si="78"/>
        <v>0</v>
      </c>
      <c r="GN11" s="15"/>
      <c r="GO11" s="15">
        <f t="shared" si="79"/>
        <v>0</v>
      </c>
      <c r="GP11" s="15"/>
      <c r="GQ11" s="15">
        <f t="shared" si="80"/>
        <v>0</v>
      </c>
      <c r="GR11" s="15"/>
      <c r="GS11" s="15">
        <f t="shared" si="81"/>
        <v>0</v>
      </c>
      <c r="GT11" s="15"/>
      <c r="GU11" s="15">
        <f t="shared" si="82"/>
        <v>0</v>
      </c>
      <c r="GV11" s="15"/>
      <c r="GW11" s="15">
        <f t="shared" si="83"/>
        <v>0</v>
      </c>
      <c r="GX11" s="15"/>
      <c r="GY11" s="15">
        <f t="shared" si="84"/>
        <v>0</v>
      </c>
      <c r="GZ11" s="15"/>
      <c r="HA11" s="15"/>
      <c r="HB11" s="15">
        <f t="shared" si="85"/>
        <v>0</v>
      </c>
      <c r="HC11" s="15"/>
      <c r="HD11" s="15">
        <f t="shared" si="86"/>
        <v>0</v>
      </c>
      <c r="HE11" s="15"/>
      <c r="HF11" s="15">
        <f t="shared" si="87"/>
        <v>0</v>
      </c>
      <c r="HG11" s="15"/>
      <c r="HH11" s="15">
        <f t="shared" si="88"/>
        <v>0</v>
      </c>
      <c r="HI11" s="15"/>
      <c r="HJ11" s="15">
        <f t="shared" si="89"/>
        <v>0</v>
      </c>
      <c r="HK11" s="15"/>
      <c r="HL11" s="15">
        <f t="shared" si="90"/>
        <v>0</v>
      </c>
      <c r="HM11" s="15"/>
      <c r="HN11" s="15">
        <f t="shared" si="91"/>
        <v>0</v>
      </c>
      <c r="HO11" s="15"/>
      <c r="HP11" s="15">
        <f t="shared" si="92"/>
        <v>0</v>
      </c>
      <c r="HQ11" s="15"/>
      <c r="HR11" s="15">
        <f t="shared" si="93"/>
        <v>0</v>
      </c>
      <c r="HS11" s="15"/>
      <c r="HT11" s="15">
        <f t="shared" si="94"/>
        <v>0</v>
      </c>
      <c r="HU11" s="15"/>
      <c r="HV11" s="15">
        <f t="shared" si="95"/>
        <v>0</v>
      </c>
      <c r="HW11" s="15"/>
      <c r="HX11" s="15">
        <f t="shared" si="96"/>
        <v>0</v>
      </c>
      <c r="HY11" s="33"/>
    </row>
    <row r="12" spans="1:233" ht="13.5" thickBot="1" x14ac:dyDescent="0.25">
      <c r="A12">
        <v>20835</v>
      </c>
      <c r="B12" t="s">
        <v>5</v>
      </c>
      <c r="C12" s="3">
        <v>20000</v>
      </c>
      <c r="D12" s="1">
        <v>33664</v>
      </c>
      <c r="E12" s="1">
        <v>37315</v>
      </c>
      <c r="F12" t="s">
        <v>4</v>
      </c>
      <c r="G12" s="6" t="s">
        <v>44</v>
      </c>
      <c r="H12" s="68">
        <v>0.10630000000000001</v>
      </c>
      <c r="I12" s="39">
        <v>20000</v>
      </c>
      <c r="J12" s="39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8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17"/>
      <c r="CG12" s="3">
        <f t="shared" si="25"/>
        <v>0</v>
      </c>
      <c r="CH12" s="17"/>
      <c r="CI12" s="3">
        <f t="shared" si="26"/>
        <v>0</v>
      </c>
      <c r="CJ12" s="17"/>
      <c r="CK12" s="3">
        <f t="shared" si="27"/>
        <v>0</v>
      </c>
      <c r="CL12" s="17"/>
      <c r="CM12" s="3">
        <f t="shared" si="28"/>
        <v>0</v>
      </c>
      <c r="CN12" s="17"/>
      <c r="CO12" s="3">
        <f t="shared" si="29"/>
        <v>0</v>
      </c>
      <c r="CP12" s="17"/>
      <c r="CQ12" s="3">
        <f t="shared" si="30"/>
        <v>0</v>
      </c>
      <c r="CR12" s="17"/>
      <c r="CS12" s="3">
        <f t="shared" si="31"/>
        <v>0</v>
      </c>
      <c r="CT12" s="17"/>
      <c r="CU12" s="3">
        <f t="shared" si="32"/>
        <v>0</v>
      </c>
      <c r="CV12" s="17"/>
      <c r="CW12" s="3">
        <f t="shared" si="33"/>
        <v>0</v>
      </c>
      <c r="CX12" s="17"/>
      <c r="CY12" s="3">
        <f t="shared" si="34"/>
        <v>0</v>
      </c>
      <c r="CZ12" s="17"/>
      <c r="DA12" s="15">
        <f t="shared" si="35"/>
        <v>0</v>
      </c>
      <c r="DB12" s="15"/>
      <c r="DC12" s="15">
        <f t="shared" si="36"/>
        <v>0</v>
      </c>
      <c r="DD12" s="15"/>
      <c r="DE12" s="33"/>
      <c r="DF12" s="15">
        <f t="shared" si="37"/>
        <v>0</v>
      </c>
      <c r="DG12" s="33"/>
      <c r="DH12" s="15">
        <f t="shared" si="38"/>
        <v>0</v>
      </c>
      <c r="DI12" s="33"/>
      <c r="DJ12" s="15">
        <f t="shared" si="39"/>
        <v>0</v>
      </c>
      <c r="DK12" s="33"/>
      <c r="DL12" s="15">
        <f t="shared" si="40"/>
        <v>0</v>
      </c>
      <c r="DM12" s="33"/>
      <c r="DN12" s="15">
        <f t="shared" si="41"/>
        <v>0</v>
      </c>
      <c r="DO12" s="33"/>
      <c r="DP12" s="15">
        <f t="shared" si="42"/>
        <v>0</v>
      </c>
      <c r="DQ12" s="33"/>
      <c r="DR12" s="15">
        <f t="shared" si="43"/>
        <v>0</v>
      </c>
      <c r="DS12" s="33"/>
      <c r="DT12" s="15">
        <f t="shared" si="44"/>
        <v>0</v>
      </c>
      <c r="DU12" s="33"/>
      <c r="DV12" s="15">
        <f t="shared" si="45"/>
        <v>0</v>
      </c>
      <c r="DW12" s="33"/>
      <c r="DX12" s="15">
        <f t="shared" si="46"/>
        <v>0</v>
      </c>
      <c r="DY12" s="33"/>
      <c r="DZ12" s="15">
        <f t="shared" si="47"/>
        <v>0</v>
      </c>
      <c r="EA12" s="33"/>
      <c r="EB12" s="15">
        <f t="shared" si="48"/>
        <v>0</v>
      </c>
      <c r="EC12" s="15"/>
      <c r="ED12" s="33"/>
      <c r="EE12" s="15">
        <f t="shared" si="49"/>
        <v>0</v>
      </c>
      <c r="EF12" s="33"/>
      <c r="EG12" s="15">
        <f t="shared" si="50"/>
        <v>0</v>
      </c>
      <c r="EH12" s="33"/>
      <c r="EI12" s="15">
        <f t="shared" si="51"/>
        <v>0</v>
      </c>
      <c r="EJ12" s="33"/>
      <c r="EK12" s="15">
        <f t="shared" si="52"/>
        <v>0</v>
      </c>
      <c r="EL12" s="33"/>
      <c r="EM12" s="15">
        <f t="shared" si="53"/>
        <v>0</v>
      </c>
      <c r="EN12" s="33"/>
      <c r="EO12" s="15">
        <f t="shared" si="54"/>
        <v>0</v>
      </c>
      <c r="EP12" s="33"/>
      <c r="EQ12" s="15">
        <f t="shared" si="55"/>
        <v>0</v>
      </c>
      <c r="ER12" s="33"/>
      <c r="ES12" s="15">
        <f t="shared" si="56"/>
        <v>0</v>
      </c>
      <c r="ET12" s="33"/>
      <c r="EU12" s="15">
        <f t="shared" si="57"/>
        <v>0</v>
      </c>
      <c r="EV12" s="33"/>
      <c r="EW12" s="15">
        <f t="shared" si="58"/>
        <v>0</v>
      </c>
      <c r="EX12" s="33"/>
      <c r="EY12" s="15">
        <f t="shared" si="59"/>
        <v>0</v>
      </c>
      <c r="EZ12" s="33"/>
      <c r="FA12" s="15">
        <f t="shared" si="60"/>
        <v>0</v>
      </c>
      <c r="FB12" s="15"/>
      <c r="FC12" s="33"/>
      <c r="FD12" s="15">
        <f t="shared" si="61"/>
        <v>0</v>
      </c>
      <c r="FE12" s="33"/>
      <c r="FF12" s="15">
        <f t="shared" si="62"/>
        <v>0</v>
      </c>
      <c r="FG12" s="33"/>
      <c r="FH12" s="15">
        <f t="shared" si="63"/>
        <v>0</v>
      </c>
      <c r="FI12" s="33"/>
      <c r="FJ12" s="15">
        <f t="shared" si="64"/>
        <v>0</v>
      </c>
      <c r="FK12" s="33"/>
      <c r="FL12" s="15">
        <f t="shared" si="65"/>
        <v>0</v>
      </c>
      <c r="FM12" s="33"/>
      <c r="FN12" s="15">
        <f t="shared" si="66"/>
        <v>0</v>
      </c>
      <c r="FO12" s="33"/>
      <c r="FP12" s="15">
        <f t="shared" si="67"/>
        <v>0</v>
      </c>
      <c r="FQ12" s="33"/>
      <c r="FR12" s="15">
        <f t="shared" si="68"/>
        <v>0</v>
      </c>
      <c r="FS12" s="33"/>
      <c r="FT12" s="15">
        <f t="shared" si="69"/>
        <v>0</v>
      </c>
      <c r="FU12" s="33"/>
      <c r="FV12" s="15">
        <f t="shared" si="70"/>
        <v>0</v>
      </c>
      <c r="FW12" s="33"/>
      <c r="FX12" s="15">
        <f t="shared" si="71"/>
        <v>0</v>
      </c>
      <c r="FY12" s="33"/>
      <c r="FZ12" s="15">
        <f t="shared" si="72"/>
        <v>0</v>
      </c>
      <c r="GA12" s="15"/>
      <c r="GB12" s="33"/>
      <c r="GC12" s="15">
        <f t="shared" si="73"/>
        <v>0</v>
      </c>
      <c r="GD12" s="33"/>
      <c r="GE12" s="15">
        <f t="shared" si="74"/>
        <v>0</v>
      </c>
      <c r="GF12" s="33"/>
      <c r="GG12" s="15">
        <f t="shared" si="75"/>
        <v>0</v>
      </c>
      <c r="GH12" s="33"/>
      <c r="GI12" s="15">
        <f t="shared" si="76"/>
        <v>0</v>
      </c>
      <c r="GJ12" s="33"/>
      <c r="GK12" s="15">
        <f t="shared" si="77"/>
        <v>0</v>
      </c>
      <c r="GL12" s="33"/>
      <c r="GM12" s="15">
        <f t="shared" si="78"/>
        <v>0</v>
      </c>
      <c r="GN12" s="33"/>
      <c r="GO12" s="15">
        <f t="shared" si="79"/>
        <v>0</v>
      </c>
      <c r="GP12" s="33"/>
      <c r="GQ12" s="15">
        <f t="shared" si="80"/>
        <v>0</v>
      </c>
      <c r="GR12" s="33"/>
      <c r="GS12" s="15">
        <f t="shared" si="81"/>
        <v>0</v>
      </c>
      <c r="GT12" s="33"/>
      <c r="GU12" s="15">
        <f t="shared" si="82"/>
        <v>0</v>
      </c>
      <c r="GV12" s="33"/>
      <c r="GW12" s="15">
        <f t="shared" si="83"/>
        <v>0</v>
      </c>
      <c r="GX12" s="33"/>
      <c r="GY12" s="15">
        <f t="shared" si="84"/>
        <v>0</v>
      </c>
      <c r="GZ12" s="15"/>
      <c r="HA12" s="33"/>
      <c r="HB12" s="15">
        <f t="shared" si="85"/>
        <v>0</v>
      </c>
      <c r="HC12" s="33"/>
      <c r="HD12" s="15">
        <f t="shared" si="86"/>
        <v>0</v>
      </c>
      <c r="HE12" s="33"/>
      <c r="HF12" s="15">
        <f t="shared" si="87"/>
        <v>0</v>
      </c>
      <c r="HG12" s="33"/>
      <c r="HH12" s="15">
        <f t="shared" si="88"/>
        <v>0</v>
      </c>
      <c r="HI12" s="33"/>
      <c r="HJ12" s="15">
        <f t="shared" si="89"/>
        <v>0</v>
      </c>
      <c r="HK12" s="33"/>
      <c r="HL12" s="15">
        <f t="shared" si="90"/>
        <v>0</v>
      </c>
      <c r="HM12" s="33"/>
      <c r="HN12" s="15">
        <f t="shared" si="91"/>
        <v>0</v>
      </c>
      <c r="HO12" s="33"/>
      <c r="HP12" s="15">
        <f t="shared" si="92"/>
        <v>0</v>
      </c>
      <c r="HQ12" s="33"/>
      <c r="HR12" s="15">
        <f t="shared" si="93"/>
        <v>0</v>
      </c>
      <c r="HS12" s="33"/>
      <c r="HT12" s="15">
        <f t="shared" si="94"/>
        <v>0</v>
      </c>
      <c r="HU12" s="33"/>
      <c r="HV12" s="15">
        <f t="shared" si="95"/>
        <v>0</v>
      </c>
      <c r="HW12" s="33"/>
      <c r="HX12" s="15">
        <f t="shared" si="96"/>
        <v>0</v>
      </c>
      <c r="HY12" s="33"/>
    </row>
    <row r="13" spans="1:233" ht="13.5" thickBot="1" x14ac:dyDescent="0.25">
      <c r="A13">
        <v>21175</v>
      </c>
      <c r="B13" t="s">
        <v>7</v>
      </c>
      <c r="C13" s="3">
        <v>150000</v>
      </c>
      <c r="D13" s="1">
        <v>33679</v>
      </c>
      <c r="E13" s="1">
        <v>39172</v>
      </c>
      <c r="F13" t="s">
        <v>4</v>
      </c>
      <c r="G13" s="6">
        <v>38807</v>
      </c>
      <c r="H13" s="68">
        <v>0.10630000000000001</v>
      </c>
      <c r="I13" s="39">
        <v>150000</v>
      </c>
      <c r="J13" s="39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8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15">
        <f t="shared" si="35"/>
        <v>484728</v>
      </c>
      <c r="DB13" s="15">
        <v>150000</v>
      </c>
      <c r="DC13" s="15">
        <f t="shared" si="36"/>
        <v>484728</v>
      </c>
      <c r="DD13" s="15"/>
      <c r="DE13" s="15">
        <v>150000</v>
      </c>
      <c r="DF13" s="15">
        <f t="shared" si="37"/>
        <v>484728</v>
      </c>
      <c r="DG13" s="15">
        <v>150000</v>
      </c>
      <c r="DH13" s="15">
        <f t="shared" si="38"/>
        <v>484728</v>
      </c>
      <c r="DI13" s="35">
        <v>150000</v>
      </c>
      <c r="DJ13" s="15">
        <f t="shared" si="39"/>
        <v>484728</v>
      </c>
      <c r="DK13" s="15">
        <v>150000</v>
      </c>
      <c r="DL13" s="15">
        <f t="shared" si="40"/>
        <v>484728</v>
      </c>
      <c r="DM13" s="15">
        <v>150000</v>
      </c>
      <c r="DN13" s="15">
        <f t="shared" si="41"/>
        <v>484728</v>
      </c>
      <c r="DO13" s="15">
        <v>150000</v>
      </c>
      <c r="DP13" s="15">
        <f t="shared" si="42"/>
        <v>484728</v>
      </c>
      <c r="DQ13" s="15">
        <v>150000</v>
      </c>
      <c r="DR13" s="15">
        <f t="shared" si="43"/>
        <v>484728</v>
      </c>
      <c r="DS13" s="15">
        <v>150000</v>
      </c>
      <c r="DT13" s="15">
        <f t="shared" si="44"/>
        <v>484728</v>
      </c>
      <c r="DU13" s="15">
        <v>150000</v>
      </c>
      <c r="DV13" s="15">
        <f t="shared" si="45"/>
        <v>484728</v>
      </c>
      <c r="DW13" s="15">
        <v>150000</v>
      </c>
      <c r="DX13" s="15">
        <f t="shared" si="46"/>
        <v>484728</v>
      </c>
      <c r="DY13" s="15">
        <v>150000</v>
      </c>
      <c r="DZ13" s="15">
        <f t="shared" si="47"/>
        <v>484728</v>
      </c>
      <c r="EA13" s="15">
        <v>150000</v>
      </c>
      <c r="EB13" s="15">
        <f t="shared" si="48"/>
        <v>484728</v>
      </c>
      <c r="EC13" s="15"/>
      <c r="ED13" s="15">
        <v>150000</v>
      </c>
      <c r="EE13" s="15">
        <f t="shared" si="49"/>
        <v>484728</v>
      </c>
      <c r="EF13" s="15">
        <v>150000</v>
      </c>
      <c r="EG13" s="15">
        <f t="shared" si="50"/>
        <v>484728</v>
      </c>
      <c r="EH13" s="15"/>
      <c r="EI13" s="15">
        <f t="shared" si="51"/>
        <v>0</v>
      </c>
      <c r="EJ13" s="15"/>
      <c r="EK13" s="15">
        <f t="shared" si="52"/>
        <v>0</v>
      </c>
      <c r="EL13" s="15"/>
      <c r="EM13" s="15">
        <f t="shared" si="53"/>
        <v>0</v>
      </c>
      <c r="EN13" s="15"/>
      <c r="EO13" s="15">
        <f t="shared" si="54"/>
        <v>0</v>
      </c>
      <c r="EP13" s="15"/>
      <c r="EQ13" s="15">
        <f t="shared" si="55"/>
        <v>0</v>
      </c>
      <c r="ER13" s="15"/>
      <c r="ES13" s="15">
        <f t="shared" si="56"/>
        <v>0</v>
      </c>
      <c r="ET13" s="15"/>
      <c r="EU13" s="15">
        <f t="shared" si="57"/>
        <v>0</v>
      </c>
      <c r="EV13" s="15"/>
      <c r="EW13" s="15">
        <f t="shared" si="58"/>
        <v>0</v>
      </c>
      <c r="EX13" s="15"/>
      <c r="EY13" s="15">
        <f t="shared" si="59"/>
        <v>0</v>
      </c>
      <c r="EZ13" s="15"/>
      <c r="FA13" s="15">
        <f t="shared" si="60"/>
        <v>0</v>
      </c>
      <c r="FB13" s="15"/>
      <c r="FC13" s="15"/>
      <c r="FD13" s="15">
        <f t="shared" si="61"/>
        <v>0</v>
      </c>
      <c r="FE13" s="15"/>
      <c r="FF13" s="15">
        <f t="shared" si="62"/>
        <v>0</v>
      </c>
      <c r="FG13" s="15"/>
      <c r="FH13" s="15">
        <f t="shared" si="63"/>
        <v>0</v>
      </c>
      <c r="FI13" s="15"/>
      <c r="FJ13" s="15">
        <f t="shared" si="64"/>
        <v>0</v>
      </c>
      <c r="FK13" s="15"/>
      <c r="FL13" s="15">
        <f t="shared" si="65"/>
        <v>0</v>
      </c>
      <c r="FM13" s="15"/>
      <c r="FN13" s="15">
        <f t="shared" si="66"/>
        <v>0</v>
      </c>
      <c r="FO13" s="15"/>
      <c r="FP13" s="15">
        <f t="shared" si="67"/>
        <v>0</v>
      </c>
      <c r="FQ13" s="15"/>
      <c r="FR13" s="15">
        <f t="shared" si="68"/>
        <v>0</v>
      </c>
      <c r="FS13" s="15"/>
      <c r="FT13" s="15">
        <f t="shared" si="69"/>
        <v>0</v>
      </c>
      <c r="FU13" s="15"/>
      <c r="FV13" s="15">
        <f t="shared" si="70"/>
        <v>0</v>
      </c>
      <c r="FW13" s="15"/>
      <c r="FX13" s="15">
        <f t="shared" si="71"/>
        <v>0</v>
      </c>
      <c r="FY13" s="15"/>
      <c r="FZ13" s="15">
        <f t="shared" si="72"/>
        <v>0</v>
      </c>
      <c r="GA13" s="15"/>
      <c r="GB13" s="15"/>
      <c r="GC13" s="15">
        <f t="shared" si="73"/>
        <v>0</v>
      </c>
      <c r="GD13" s="15"/>
      <c r="GE13" s="15">
        <f t="shared" si="74"/>
        <v>0</v>
      </c>
      <c r="GF13" s="15"/>
      <c r="GG13" s="15">
        <f t="shared" si="75"/>
        <v>0</v>
      </c>
      <c r="GH13" s="15"/>
      <c r="GI13" s="15">
        <f t="shared" si="76"/>
        <v>0</v>
      </c>
      <c r="GJ13" s="15"/>
      <c r="GK13" s="15">
        <f t="shared" si="77"/>
        <v>0</v>
      </c>
      <c r="GL13" s="15"/>
      <c r="GM13" s="15">
        <f t="shared" si="78"/>
        <v>0</v>
      </c>
      <c r="GN13" s="15"/>
      <c r="GO13" s="15">
        <f t="shared" si="79"/>
        <v>0</v>
      </c>
      <c r="GP13" s="15"/>
      <c r="GQ13" s="15">
        <f t="shared" si="80"/>
        <v>0</v>
      </c>
      <c r="GR13" s="15"/>
      <c r="GS13" s="15">
        <f t="shared" si="81"/>
        <v>0</v>
      </c>
      <c r="GT13" s="15"/>
      <c r="GU13" s="15">
        <f t="shared" si="82"/>
        <v>0</v>
      </c>
      <c r="GV13" s="15"/>
      <c r="GW13" s="15">
        <f t="shared" si="83"/>
        <v>0</v>
      </c>
      <c r="GX13" s="15"/>
      <c r="GY13" s="15">
        <f t="shared" si="84"/>
        <v>0</v>
      </c>
      <c r="GZ13" s="15"/>
      <c r="HA13" s="15"/>
      <c r="HB13" s="15">
        <f t="shared" si="85"/>
        <v>0</v>
      </c>
      <c r="HC13" s="15"/>
      <c r="HD13" s="15">
        <f t="shared" si="86"/>
        <v>0</v>
      </c>
      <c r="HE13" s="15"/>
      <c r="HF13" s="15">
        <f t="shared" si="87"/>
        <v>0</v>
      </c>
      <c r="HG13" s="15"/>
      <c r="HH13" s="15">
        <f t="shared" si="88"/>
        <v>0</v>
      </c>
      <c r="HI13" s="15"/>
      <c r="HJ13" s="15">
        <f t="shared" si="89"/>
        <v>0</v>
      </c>
      <c r="HK13" s="15"/>
      <c r="HL13" s="15">
        <f t="shared" si="90"/>
        <v>0</v>
      </c>
      <c r="HM13" s="15"/>
      <c r="HN13" s="15">
        <f t="shared" si="91"/>
        <v>0</v>
      </c>
      <c r="HO13" s="15"/>
      <c r="HP13" s="15">
        <f t="shared" si="92"/>
        <v>0</v>
      </c>
      <c r="HQ13" s="15"/>
      <c r="HR13" s="15">
        <f t="shared" si="93"/>
        <v>0</v>
      </c>
      <c r="HS13" s="15"/>
      <c r="HT13" s="15">
        <f t="shared" si="94"/>
        <v>0</v>
      </c>
      <c r="HU13" s="15"/>
      <c r="HV13" s="15">
        <f t="shared" si="95"/>
        <v>0</v>
      </c>
      <c r="HW13" s="15"/>
      <c r="HX13" s="15">
        <f t="shared" si="96"/>
        <v>0</v>
      </c>
      <c r="HY13" s="33"/>
    </row>
    <row r="14" spans="1:233" ht="13.5" thickBot="1" x14ac:dyDescent="0.25">
      <c r="A14">
        <v>21372</v>
      </c>
      <c r="B14" t="s">
        <v>35</v>
      </c>
      <c r="C14" s="3">
        <v>1346</v>
      </c>
      <c r="D14" s="1">
        <v>34001</v>
      </c>
      <c r="E14" s="1">
        <v>37986</v>
      </c>
      <c r="F14" t="s">
        <v>4</v>
      </c>
      <c r="G14" s="6">
        <v>37621</v>
      </c>
      <c r="H14" s="68">
        <v>0.14599999999999999</v>
      </c>
      <c r="I14" s="39">
        <v>1346</v>
      </c>
      <c r="J14" s="39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1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17"/>
      <c r="BH14" s="3">
        <f t="shared" si="13"/>
        <v>0</v>
      </c>
      <c r="BI14" s="17"/>
      <c r="BJ14" s="3">
        <f t="shared" si="14"/>
        <v>0</v>
      </c>
      <c r="BK14" s="17"/>
      <c r="BL14" s="3">
        <f t="shared" si="15"/>
        <v>0</v>
      </c>
      <c r="BM14" s="17"/>
      <c r="BN14" s="3">
        <f t="shared" si="16"/>
        <v>0</v>
      </c>
      <c r="BO14" s="17"/>
      <c r="BP14" s="3">
        <f t="shared" si="17"/>
        <v>0</v>
      </c>
      <c r="BQ14" s="17"/>
      <c r="BR14" s="3">
        <f t="shared" si="18"/>
        <v>0</v>
      </c>
      <c r="BS14" s="17"/>
      <c r="BT14" s="3">
        <f t="shared" si="19"/>
        <v>0</v>
      </c>
      <c r="BU14" s="17"/>
      <c r="BV14" s="3">
        <f t="shared" si="20"/>
        <v>0</v>
      </c>
      <c r="BW14" s="17"/>
      <c r="BX14" s="3">
        <f t="shared" si="21"/>
        <v>0</v>
      </c>
      <c r="BY14" s="17"/>
      <c r="BZ14" s="8">
        <f t="shared" si="22"/>
        <v>0</v>
      </c>
      <c r="CA14" s="17"/>
      <c r="CB14" s="3">
        <f t="shared" si="23"/>
        <v>0</v>
      </c>
      <c r="CC14" s="17"/>
      <c r="CD14" s="3">
        <f t="shared" si="24"/>
        <v>0</v>
      </c>
      <c r="CE14" s="3"/>
      <c r="CF14" s="17"/>
      <c r="CG14" s="3">
        <f t="shared" si="25"/>
        <v>0</v>
      </c>
      <c r="CH14" s="17"/>
      <c r="CI14" s="3">
        <f t="shared" si="26"/>
        <v>0</v>
      </c>
      <c r="CJ14" s="17"/>
      <c r="CK14" s="3">
        <f t="shared" si="27"/>
        <v>0</v>
      </c>
      <c r="CL14" s="17"/>
      <c r="CM14" s="3">
        <f t="shared" si="28"/>
        <v>0</v>
      </c>
      <c r="CN14" s="17"/>
      <c r="CO14" s="3">
        <f t="shared" si="29"/>
        <v>0</v>
      </c>
      <c r="CP14" s="17"/>
      <c r="CQ14" s="3">
        <f t="shared" si="30"/>
        <v>0</v>
      </c>
      <c r="CR14" s="17"/>
      <c r="CS14" s="3">
        <f t="shared" si="31"/>
        <v>0</v>
      </c>
      <c r="CT14" s="17"/>
      <c r="CU14" s="3">
        <f t="shared" si="32"/>
        <v>0</v>
      </c>
      <c r="CV14" s="17"/>
      <c r="CW14" s="3">
        <f t="shared" si="33"/>
        <v>0</v>
      </c>
      <c r="CX14" s="17"/>
      <c r="CY14" s="3">
        <f t="shared" si="34"/>
        <v>0</v>
      </c>
      <c r="CZ14" s="17"/>
      <c r="DA14" s="15">
        <f t="shared" si="35"/>
        <v>0</v>
      </c>
      <c r="DB14" s="15"/>
      <c r="DC14" s="15">
        <f t="shared" si="36"/>
        <v>0</v>
      </c>
      <c r="DD14" s="15"/>
      <c r="DE14" s="15"/>
      <c r="DF14" s="15">
        <f t="shared" si="37"/>
        <v>0</v>
      </c>
      <c r="DG14" s="15"/>
      <c r="DH14" s="15">
        <f t="shared" si="38"/>
        <v>0</v>
      </c>
      <c r="DI14" s="15"/>
      <c r="DJ14" s="15">
        <f t="shared" si="39"/>
        <v>0</v>
      </c>
      <c r="DK14" s="15"/>
      <c r="DL14" s="15">
        <f t="shared" si="40"/>
        <v>0</v>
      </c>
      <c r="DM14" s="15"/>
      <c r="DN14" s="15">
        <f t="shared" si="41"/>
        <v>0</v>
      </c>
      <c r="DO14" s="15"/>
      <c r="DP14" s="15">
        <f t="shared" si="42"/>
        <v>0</v>
      </c>
      <c r="DQ14" s="15"/>
      <c r="DR14" s="15">
        <f t="shared" si="43"/>
        <v>0</v>
      </c>
      <c r="DS14" s="15"/>
      <c r="DT14" s="15">
        <f t="shared" si="44"/>
        <v>0</v>
      </c>
      <c r="DU14" s="15"/>
      <c r="DV14" s="15">
        <f t="shared" si="45"/>
        <v>0</v>
      </c>
      <c r="DW14" s="15"/>
      <c r="DX14" s="15">
        <f t="shared" si="46"/>
        <v>0</v>
      </c>
      <c r="DY14" s="15"/>
      <c r="DZ14" s="15">
        <f t="shared" si="47"/>
        <v>0</v>
      </c>
      <c r="EA14" s="15"/>
      <c r="EB14" s="15">
        <f t="shared" si="48"/>
        <v>0</v>
      </c>
      <c r="EC14" s="15"/>
      <c r="ED14" s="15"/>
      <c r="EE14" s="15">
        <f t="shared" si="49"/>
        <v>0</v>
      </c>
      <c r="EF14" s="15"/>
      <c r="EG14" s="15">
        <f t="shared" si="50"/>
        <v>0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3"/>
    </row>
    <row r="15" spans="1:233" ht="13.5" thickBot="1" x14ac:dyDescent="0.25">
      <c r="A15">
        <v>25071</v>
      </c>
      <c r="B15" t="s">
        <v>37</v>
      </c>
      <c r="C15" s="3">
        <v>90000</v>
      </c>
      <c r="D15" s="1">
        <v>35400</v>
      </c>
      <c r="E15" s="1">
        <v>39782</v>
      </c>
      <c r="F15" t="s">
        <v>4</v>
      </c>
      <c r="G15" s="6">
        <v>39416</v>
      </c>
      <c r="H15" s="68">
        <v>0</v>
      </c>
      <c r="I15" s="39">
        <v>90000</v>
      </c>
      <c r="J15" s="39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8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15">
        <f t="shared" si="35"/>
        <v>0</v>
      </c>
      <c r="DB15" s="15">
        <v>90000</v>
      </c>
      <c r="DC15" s="15">
        <f t="shared" si="36"/>
        <v>0</v>
      </c>
      <c r="DD15" s="15"/>
      <c r="DE15" s="15">
        <v>90000</v>
      </c>
      <c r="DF15" s="15">
        <f t="shared" si="37"/>
        <v>0</v>
      </c>
      <c r="DG15" s="15">
        <v>90000</v>
      </c>
      <c r="DH15" s="15">
        <f t="shared" si="38"/>
        <v>0</v>
      </c>
      <c r="DI15" s="15">
        <v>90000</v>
      </c>
      <c r="DJ15" s="15">
        <f t="shared" si="39"/>
        <v>0</v>
      </c>
      <c r="DK15" s="15">
        <v>90000</v>
      </c>
      <c r="DL15" s="15">
        <f t="shared" si="40"/>
        <v>0</v>
      </c>
      <c r="DM15" s="15">
        <v>90000</v>
      </c>
      <c r="DN15" s="15">
        <f t="shared" si="41"/>
        <v>0</v>
      </c>
      <c r="DO15" s="15">
        <v>90000</v>
      </c>
      <c r="DP15" s="15">
        <f t="shared" si="42"/>
        <v>0</v>
      </c>
      <c r="DQ15" s="15">
        <v>90000</v>
      </c>
      <c r="DR15" s="15">
        <f t="shared" si="43"/>
        <v>0</v>
      </c>
      <c r="DS15" s="15">
        <v>90000</v>
      </c>
      <c r="DT15" s="15">
        <f t="shared" si="44"/>
        <v>0</v>
      </c>
      <c r="DU15" s="15">
        <v>90000</v>
      </c>
      <c r="DV15" s="15">
        <f t="shared" si="45"/>
        <v>0</v>
      </c>
      <c r="DW15" s="15">
        <v>90000</v>
      </c>
      <c r="DX15" s="15">
        <f t="shared" si="46"/>
        <v>0</v>
      </c>
      <c r="DY15" s="15">
        <v>90000</v>
      </c>
      <c r="DZ15" s="15">
        <f t="shared" si="47"/>
        <v>0</v>
      </c>
      <c r="EA15" s="15">
        <v>90000</v>
      </c>
      <c r="EB15" s="15">
        <f t="shared" si="48"/>
        <v>0</v>
      </c>
      <c r="EC15" s="15"/>
      <c r="ED15" s="15">
        <v>90000</v>
      </c>
      <c r="EE15" s="15">
        <f t="shared" si="49"/>
        <v>0</v>
      </c>
      <c r="EF15" s="15">
        <v>90000</v>
      </c>
      <c r="EG15" s="15">
        <f t="shared" si="50"/>
        <v>0</v>
      </c>
      <c r="EH15" s="15">
        <v>90000</v>
      </c>
      <c r="EI15" s="15">
        <f t="shared" si="51"/>
        <v>0</v>
      </c>
      <c r="EJ15" s="15">
        <v>90000</v>
      </c>
      <c r="EK15" s="15">
        <f t="shared" si="52"/>
        <v>0</v>
      </c>
      <c r="EL15" s="15">
        <v>90000</v>
      </c>
      <c r="EM15" s="15">
        <f t="shared" si="53"/>
        <v>0</v>
      </c>
      <c r="EN15" s="15">
        <v>90000</v>
      </c>
      <c r="EO15" s="15">
        <f t="shared" si="54"/>
        <v>0</v>
      </c>
      <c r="EP15" s="15">
        <v>90000</v>
      </c>
      <c r="EQ15" s="15">
        <f t="shared" si="55"/>
        <v>0</v>
      </c>
      <c r="ER15" s="15">
        <v>90000</v>
      </c>
      <c r="ES15" s="15">
        <f t="shared" si="56"/>
        <v>0</v>
      </c>
      <c r="ET15" s="15">
        <v>90000</v>
      </c>
      <c r="EU15" s="15">
        <f t="shared" si="57"/>
        <v>0</v>
      </c>
      <c r="EV15" s="15">
        <v>90000</v>
      </c>
      <c r="EW15" s="15">
        <f t="shared" si="58"/>
        <v>0</v>
      </c>
      <c r="EX15" s="15">
        <v>90000</v>
      </c>
      <c r="EY15" s="15">
        <f t="shared" si="59"/>
        <v>0</v>
      </c>
      <c r="EZ15" s="15">
        <v>90000</v>
      </c>
      <c r="FA15" s="15">
        <f t="shared" si="60"/>
        <v>0</v>
      </c>
      <c r="FB15" s="15"/>
      <c r="FC15" s="15">
        <v>90000</v>
      </c>
      <c r="FD15" s="15">
        <f t="shared" si="61"/>
        <v>0</v>
      </c>
      <c r="FE15" s="15">
        <v>90000</v>
      </c>
      <c r="FF15" s="15">
        <f t="shared" si="62"/>
        <v>0</v>
      </c>
      <c r="FG15" s="15">
        <v>90000</v>
      </c>
      <c r="FH15" s="15">
        <f t="shared" si="63"/>
        <v>0</v>
      </c>
      <c r="FI15" s="15">
        <v>90000</v>
      </c>
      <c r="FJ15" s="15">
        <f t="shared" si="64"/>
        <v>0</v>
      </c>
      <c r="FK15" s="15">
        <v>90000</v>
      </c>
      <c r="FL15" s="15">
        <f t="shared" si="65"/>
        <v>0</v>
      </c>
      <c r="FM15" s="15">
        <v>90000</v>
      </c>
      <c r="FN15" s="15">
        <f t="shared" si="66"/>
        <v>0</v>
      </c>
      <c r="FO15" s="15">
        <v>90000</v>
      </c>
      <c r="FP15" s="15">
        <f t="shared" si="67"/>
        <v>0</v>
      </c>
      <c r="FQ15" s="15">
        <v>90000</v>
      </c>
      <c r="FR15" s="15">
        <f t="shared" si="68"/>
        <v>0</v>
      </c>
      <c r="FS15" s="15">
        <v>90000</v>
      </c>
      <c r="FT15" s="15">
        <f t="shared" si="69"/>
        <v>0</v>
      </c>
      <c r="FU15" s="15">
        <v>90000</v>
      </c>
      <c r="FV15" s="15">
        <f t="shared" si="70"/>
        <v>0</v>
      </c>
      <c r="FW15" s="15">
        <v>90000</v>
      </c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3"/>
    </row>
    <row r="16" spans="1:233" ht="13.5" thickBot="1" x14ac:dyDescent="0.25">
      <c r="A16">
        <v>25025</v>
      </c>
      <c r="B16" t="s">
        <v>17</v>
      </c>
      <c r="C16" s="3">
        <v>80000</v>
      </c>
      <c r="D16" s="1">
        <v>35400</v>
      </c>
      <c r="E16" s="1">
        <v>39051</v>
      </c>
      <c r="F16" t="s">
        <v>4</v>
      </c>
      <c r="G16" s="6">
        <v>38686</v>
      </c>
      <c r="H16" s="68">
        <v>0.14499999999999999</v>
      </c>
      <c r="I16" s="39">
        <v>80000</v>
      </c>
      <c r="J16" s="39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8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18">
        <v>60000</v>
      </c>
      <c r="DA16" s="15">
        <f t="shared" si="35"/>
        <v>264480</v>
      </c>
      <c r="DB16" s="15">
        <v>60000</v>
      </c>
      <c r="DC16" s="15">
        <f t="shared" si="36"/>
        <v>264480</v>
      </c>
      <c r="DD16" s="15"/>
      <c r="DE16" s="15">
        <v>60000</v>
      </c>
      <c r="DF16" s="15">
        <f t="shared" si="37"/>
        <v>264480</v>
      </c>
      <c r="DG16" s="15">
        <v>60000</v>
      </c>
      <c r="DH16" s="15">
        <f t="shared" si="38"/>
        <v>264480</v>
      </c>
      <c r="DI16" s="15">
        <v>60000</v>
      </c>
      <c r="DJ16" s="15">
        <f t="shared" si="39"/>
        <v>264480</v>
      </c>
      <c r="DK16" s="15">
        <v>60000</v>
      </c>
      <c r="DL16" s="15">
        <f t="shared" si="40"/>
        <v>264480</v>
      </c>
      <c r="DM16" s="15">
        <v>60000</v>
      </c>
      <c r="DN16" s="15">
        <f t="shared" si="41"/>
        <v>264480</v>
      </c>
      <c r="DO16" s="15">
        <v>60000</v>
      </c>
      <c r="DP16" s="15">
        <f t="shared" si="42"/>
        <v>264480</v>
      </c>
      <c r="DQ16" s="15">
        <v>60000</v>
      </c>
      <c r="DR16" s="15">
        <f t="shared" si="43"/>
        <v>264480</v>
      </c>
      <c r="DS16" s="15">
        <v>60000</v>
      </c>
      <c r="DT16" s="15">
        <f t="shared" si="44"/>
        <v>264480</v>
      </c>
      <c r="DU16" s="15">
        <v>60000</v>
      </c>
      <c r="DV16" s="15">
        <f t="shared" si="45"/>
        <v>264480</v>
      </c>
      <c r="DW16" s="15">
        <v>60000</v>
      </c>
      <c r="DX16" s="15">
        <f t="shared" si="46"/>
        <v>264480</v>
      </c>
      <c r="DY16" s="15">
        <v>60000</v>
      </c>
      <c r="DZ16" s="15">
        <f t="shared" si="47"/>
        <v>264480</v>
      </c>
      <c r="EA16" s="21"/>
      <c r="EB16" s="15">
        <f t="shared" si="48"/>
        <v>0</v>
      </c>
      <c r="EC16" s="15"/>
      <c r="ED16" s="21"/>
      <c r="EE16" s="15">
        <f t="shared" si="49"/>
        <v>0</v>
      </c>
      <c r="EF16" s="21"/>
      <c r="EG16" s="15">
        <f t="shared" si="50"/>
        <v>0</v>
      </c>
      <c r="EH16" s="21"/>
      <c r="EI16" s="15">
        <f t="shared" si="51"/>
        <v>0</v>
      </c>
      <c r="EJ16" s="21"/>
      <c r="EK16" s="15">
        <f t="shared" si="52"/>
        <v>0</v>
      </c>
      <c r="EL16" s="21"/>
      <c r="EM16" s="15">
        <f t="shared" si="53"/>
        <v>0</v>
      </c>
      <c r="EN16" s="21"/>
      <c r="EO16" s="15">
        <f t="shared" si="54"/>
        <v>0</v>
      </c>
      <c r="EP16" s="21"/>
      <c r="EQ16" s="15">
        <f t="shared" si="55"/>
        <v>0</v>
      </c>
      <c r="ER16" s="21"/>
      <c r="ES16" s="15">
        <f t="shared" si="56"/>
        <v>0</v>
      </c>
      <c r="ET16" s="21"/>
      <c r="EU16" s="15">
        <f t="shared" si="57"/>
        <v>0</v>
      </c>
      <c r="EV16" s="21"/>
      <c r="EW16" s="15">
        <f t="shared" si="58"/>
        <v>0</v>
      </c>
      <c r="EX16" s="21"/>
      <c r="EY16" s="15">
        <f t="shared" si="59"/>
        <v>0</v>
      </c>
      <c r="EZ16" s="21"/>
      <c r="FA16" s="15">
        <f t="shared" si="60"/>
        <v>0</v>
      </c>
      <c r="FB16" s="15"/>
      <c r="FC16" s="21"/>
      <c r="FD16" s="15">
        <f t="shared" si="61"/>
        <v>0</v>
      </c>
      <c r="FE16" s="21"/>
      <c r="FF16" s="15">
        <f t="shared" si="62"/>
        <v>0</v>
      </c>
      <c r="FG16" s="21"/>
      <c r="FH16" s="15">
        <f t="shared" si="63"/>
        <v>0</v>
      </c>
      <c r="FI16" s="21"/>
      <c r="FJ16" s="15">
        <f t="shared" si="64"/>
        <v>0</v>
      </c>
      <c r="FK16" s="21"/>
      <c r="FL16" s="15">
        <f t="shared" si="65"/>
        <v>0</v>
      </c>
      <c r="FM16" s="21"/>
      <c r="FN16" s="15">
        <f t="shared" si="66"/>
        <v>0</v>
      </c>
      <c r="FO16" s="21"/>
      <c r="FP16" s="15">
        <f t="shared" si="67"/>
        <v>0</v>
      </c>
      <c r="FQ16" s="21"/>
      <c r="FR16" s="15">
        <f t="shared" si="68"/>
        <v>0</v>
      </c>
      <c r="FS16" s="21"/>
      <c r="FT16" s="15">
        <f t="shared" si="69"/>
        <v>0</v>
      </c>
      <c r="FU16" s="21"/>
      <c r="FV16" s="15">
        <f t="shared" si="70"/>
        <v>0</v>
      </c>
      <c r="FW16" s="21"/>
      <c r="FX16" s="15">
        <f t="shared" si="71"/>
        <v>0</v>
      </c>
      <c r="FY16" s="21"/>
      <c r="FZ16" s="15">
        <f t="shared" si="72"/>
        <v>0</v>
      </c>
      <c r="GA16" s="15"/>
      <c r="GB16" s="21"/>
      <c r="GC16" s="15">
        <f t="shared" si="73"/>
        <v>0</v>
      </c>
      <c r="GD16" s="21"/>
      <c r="GE16" s="15">
        <f t="shared" si="74"/>
        <v>0</v>
      </c>
      <c r="GF16" s="21"/>
      <c r="GG16" s="15">
        <f t="shared" si="75"/>
        <v>0</v>
      </c>
      <c r="GH16" s="21"/>
      <c r="GI16" s="15">
        <f t="shared" si="76"/>
        <v>0</v>
      </c>
      <c r="GJ16" s="21"/>
      <c r="GK16" s="15">
        <f t="shared" si="77"/>
        <v>0</v>
      </c>
      <c r="GL16" s="21"/>
      <c r="GM16" s="15">
        <f t="shared" si="78"/>
        <v>0</v>
      </c>
      <c r="GN16" s="21"/>
      <c r="GO16" s="15">
        <f t="shared" si="79"/>
        <v>0</v>
      </c>
      <c r="GP16" s="21"/>
      <c r="GQ16" s="15">
        <f t="shared" si="80"/>
        <v>0</v>
      </c>
      <c r="GR16" s="21"/>
      <c r="GS16" s="15">
        <f t="shared" si="81"/>
        <v>0</v>
      </c>
      <c r="GT16" s="21"/>
      <c r="GU16" s="15">
        <f t="shared" si="82"/>
        <v>0</v>
      </c>
      <c r="GV16" s="21"/>
      <c r="GW16" s="15">
        <f t="shared" si="83"/>
        <v>0</v>
      </c>
      <c r="GX16" s="21"/>
      <c r="GY16" s="15">
        <f t="shared" si="84"/>
        <v>0</v>
      </c>
      <c r="GZ16" s="15"/>
      <c r="HA16" s="21"/>
      <c r="HB16" s="15">
        <f t="shared" si="85"/>
        <v>0</v>
      </c>
      <c r="HC16" s="21"/>
      <c r="HD16" s="15">
        <f t="shared" si="86"/>
        <v>0</v>
      </c>
      <c r="HE16" s="21"/>
      <c r="HF16" s="15">
        <f t="shared" si="87"/>
        <v>0</v>
      </c>
      <c r="HG16" s="21"/>
      <c r="HH16" s="15">
        <f t="shared" si="88"/>
        <v>0</v>
      </c>
      <c r="HI16" s="21"/>
      <c r="HJ16" s="15">
        <f t="shared" si="89"/>
        <v>0</v>
      </c>
      <c r="HK16" s="21"/>
      <c r="HL16" s="15">
        <f t="shared" si="90"/>
        <v>0</v>
      </c>
      <c r="HM16" s="21"/>
      <c r="HN16" s="15">
        <f t="shared" si="91"/>
        <v>0</v>
      </c>
      <c r="HO16" s="21"/>
      <c r="HP16" s="15">
        <f t="shared" si="92"/>
        <v>0</v>
      </c>
      <c r="HQ16" s="21"/>
      <c r="HR16" s="15">
        <f t="shared" si="93"/>
        <v>0</v>
      </c>
      <c r="HS16" s="21"/>
      <c r="HT16" s="15">
        <f t="shared" si="94"/>
        <v>0</v>
      </c>
      <c r="HU16" s="21"/>
      <c r="HV16" s="15">
        <f t="shared" si="95"/>
        <v>0</v>
      </c>
      <c r="HW16" s="21"/>
      <c r="HX16" s="15">
        <f t="shared" si="96"/>
        <v>0</v>
      </c>
      <c r="HY16" s="33"/>
    </row>
    <row r="17" spans="1:233" ht="13.5" thickBot="1" x14ac:dyDescent="0.25">
      <c r="A17">
        <v>24670</v>
      </c>
      <c r="B17" t="s">
        <v>13</v>
      </c>
      <c r="C17" s="3">
        <v>10000</v>
      </c>
      <c r="D17" s="1">
        <v>35490</v>
      </c>
      <c r="E17" s="1">
        <v>39172</v>
      </c>
      <c r="F17" t="s">
        <v>4</v>
      </c>
      <c r="G17" s="6">
        <v>38807</v>
      </c>
      <c r="H17" s="68">
        <v>0</v>
      </c>
      <c r="I17" s="39">
        <v>10000</v>
      </c>
      <c r="J17" s="39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8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15">
        <f t="shared" si="35"/>
        <v>0</v>
      </c>
      <c r="DB17" s="15">
        <v>10000</v>
      </c>
      <c r="DC17" s="15">
        <f t="shared" si="36"/>
        <v>0</v>
      </c>
      <c r="DD17" s="15"/>
      <c r="DE17" s="15">
        <v>10000</v>
      </c>
      <c r="DF17" s="15">
        <f t="shared" si="37"/>
        <v>0</v>
      </c>
      <c r="DG17" s="15">
        <v>10000</v>
      </c>
      <c r="DH17" s="15">
        <f t="shared" si="38"/>
        <v>0</v>
      </c>
      <c r="DI17" s="35">
        <v>10000</v>
      </c>
      <c r="DJ17" s="15">
        <f t="shared" si="39"/>
        <v>0</v>
      </c>
      <c r="DK17" s="15">
        <v>10000</v>
      </c>
      <c r="DL17" s="15">
        <f t="shared" si="40"/>
        <v>0</v>
      </c>
      <c r="DM17" s="15">
        <v>10000</v>
      </c>
      <c r="DN17" s="15">
        <f t="shared" si="41"/>
        <v>0</v>
      </c>
      <c r="DO17" s="15">
        <v>10000</v>
      </c>
      <c r="DP17" s="15">
        <f t="shared" si="42"/>
        <v>0</v>
      </c>
      <c r="DQ17" s="15">
        <v>10000</v>
      </c>
      <c r="DR17" s="15">
        <f t="shared" si="43"/>
        <v>0</v>
      </c>
      <c r="DS17" s="15">
        <v>10000</v>
      </c>
      <c r="DT17" s="15">
        <f t="shared" si="44"/>
        <v>0</v>
      </c>
      <c r="DU17" s="15">
        <v>10000</v>
      </c>
      <c r="DV17" s="15">
        <f t="shared" si="45"/>
        <v>0</v>
      </c>
      <c r="DW17" s="15">
        <v>10000</v>
      </c>
      <c r="DX17" s="15">
        <f t="shared" si="46"/>
        <v>0</v>
      </c>
      <c r="DY17" s="15">
        <v>10000</v>
      </c>
      <c r="DZ17" s="15">
        <f t="shared" si="47"/>
        <v>0</v>
      </c>
      <c r="EA17" s="15">
        <v>10000</v>
      </c>
      <c r="EB17" s="15">
        <f t="shared" si="48"/>
        <v>0</v>
      </c>
      <c r="EC17" s="15"/>
      <c r="ED17" s="15">
        <v>10000</v>
      </c>
      <c r="EE17" s="15">
        <f t="shared" si="49"/>
        <v>0</v>
      </c>
      <c r="EF17" s="15">
        <v>10000</v>
      </c>
      <c r="EG17" s="15">
        <f t="shared" si="50"/>
        <v>0</v>
      </c>
      <c r="EH17" s="15">
        <v>10000</v>
      </c>
      <c r="EI17" s="15">
        <f t="shared" si="51"/>
        <v>0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3"/>
    </row>
    <row r="18" spans="1:233" ht="13.5" thickBot="1" x14ac:dyDescent="0.25">
      <c r="A18">
        <v>25700</v>
      </c>
      <c r="B18" t="s">
        <v>37</v>
      </c>
      <c r="C18" s="3">
        <v>25000</v>
      </c>
      <c r="D18" s="1">
        <v>35796</v>
      </c>
      <c r="E18" s="1">
        <v>37621</v>
      </c>
      <c r="F18" t="s">
        <v>4</v>
      </c>
      <c r="G18" s="6">
        <v>37256</v>
      </c>
      <c r="H18" s="68">
        <v>0</v>
      </c>
      <c r="I18" s="39">
        <v>25000</v>
      </c>
      <c r="J18" s="39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17"/>
      <c r="AI18" s="3">
        <f t="shared" si="1"/>
        <v>0</v>
      </c>
      <c r="AJ18" s="17"/>
      <c r="AK18" s="3">
        <f t="shared" si="2"/>
        <v>0</v>
      </c>
      <c r="AL18" s="17"/>
      <c r="AM18" s="3">
        <f t="shared" si="3"/>
        <v>0</v>
      </c>
      <c r="AN18" s="17"/>
      <c r="AO18" s="3">
        <f t="shared" si="4"/>
        <v>0</v>
      </c>
      <c r="AP18" s="17"/>
      <c r="AQ18" s="3">
        <f t="shared" si="5"/>
        <v>0</v>
      </c>
      <c r="AR18" s="17"/>
      <c r="AS18" s="3">
        <f t="shared" si="6"/>
        <v>0</v>
      </c>
      <c r="AT18" s="17"/>
      <c r="AU18" s="3">
        <f t="shared" si="7"/>
        <v>0</v>
      </c>
      <c r="AV18" s="17"/>
      <c r="AW18" s="3">
        <f t="shared" si="8"/>
        <v>0</v>
      </c>
      <c r="AX18" s="17"/>
      <c r="AY18" s="3">
        <f t="shared" si="9"/>
        <v>0</v>
      </c>
      <c r="AZ18" s="17"/>
      <c r="BA18" s="3">
        <f t="shared" si="10"/>
        <v>0</v>
      </c>
      <c r="BB18" s="17"/>
      <c r="BC18" s="3">
        <f t="shared" si="11"/>
        <v>0</v>
      </c>
      <c r="BD18" s="17"/>
      <c r="BE18" s="3">
        <f t="shared" si="12"/>
        <v>0</v>
      </c>
      <c r="BF18" s="3"/>
      <c r="BG18" s="17"/>
      <c r="BH18" s="3">
        <f t="shared" si="13"/>
        <v>0</v>
      </c>
      <c r="BI18" s="17"/>
      <c r="BJ18" s="3">
        <f t="shared" si="14"/>
        <v>0</v>
      </c>
      <c r="BK18" s="17"/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33"/>
      <c r="EE18" s="15">
        <f t="shared" si="49"/>
        <v>0</v>
      </c>
      <c r="EF18" s="33"/>
      <c r="EG18" s="15">
        <f t="shared" si="50"/>
        <v>0</v>
      </c>
      <c r="EH18" s="33"/>
      <c r="EI18" s="15">
        <f t="shared" si="51"/>
        <v>0</v>
      </c>
      <c r="EJ18" s="33"/>
      <c r="EK18" s="15">
        <f t="shared" si="52"/>
        <v>0</v>
      </c>
      <c r="EL18" s="33"/>
      <c r="EM18" s="15">
        <f t="shared" si="53"/>
        <v>0</v>
      </c>
      <c r="EN18" s="33"/>
      <c r="EO18" s="15">
        <f t="shared" si="54"/>
        <v>0</v>
      </c>
      <c r="EP18" s="33"/>
      <c r="EQ18" s="15">
        <f t="shared" si="55"/>
        <v>0</v>
      </c>
      <c r="ER18" s="33"/>
      <c r="ES18" s="15">
        <f t="shared" si="56"/>
        <v>0</v>
      </c>
      <c r="ET18" s="33"/>
      <c r="EU18" s="15">
        <f t="shared" si="57"/>
        <v>0</v>
      </c>
      <c r="EV18" s="33"/>
      <c r="EW18" s="15">
        <f t="shared" si="58"/>
        <v>0</v>
      </c>
      <c r="EX18" s="33"/>
      <c r="EY18" s="15">
        <f t="shared" si="59"/>
        <v>0</v>
      </c>
      <c r="EZ18" s="33"/>
      <c r="FA18" s="15">
        <f t="shared" si="60"/>
        <v>0</v>
      </c>
      <c r="FB18" s="15"/>
      <c r="FC18" s="33"/>
      <c r="FD18" s="15">
        <f t="shared" si="61"/>
        <v>0</v>
      </c>
      <c r="FE18" s="33"/>
      <c r="FF18" s="15">
        <f t="shared" si="62"/>
        <v>0</v>
      </c>
      <c r="FG18" s="33"/>
      <c r="FH18" s="15">
        <f t="shared" si="63"/>
        <v>0</v>
      </c>
      <c r="FI18" s="33"/>
      <c r="FJ18" s="15">
        <f t="shared" si="64"/>
        <v>0</v>
      </c>
      <c r="FK18" s="33"/>
      <c r="FL18" s="15">
        <f t="shared" si="65"/>
        <v>0</v>
      </c>
      <c r="FM18" s="33"/>
      <c r="FN18" s="15">
        <f t="shared" si="66"/>
        <v>0</v>
      </c>
      <c r="FO18" s="33"/>
      <c r="FP18" s="15">
        <f t="shared" si="67"/>
        <v>0</v>
      </c>
      <c r="FQ18" s="33"/>
      <c r="FR18" s="15">
        <f t="shared" si="68"/>
        <v>0</v>
      </c>
      <c r="FS18" s="33"/>
      <c r="FT18" s="15">
        <f t="shared" si="69"/>
        <v>0</v>
      </c>
      <c r="FU18" s="33"/>
      <c r="FV18" s="15">
        <f t="shared" si="70"/>
        <v>0</v>
      </c>
      <c r="FW18" s="33"/>
      <c r="FX18" s="15">
        <f t="shared" si="71"/>
        <v>0</v>
      </c>
      <c r="FY18" s="33"/>
      <c r="FZ18" s="15">
        <f t="shared" si="72"/>
        <v>0</v>
      </c>
      <c r="GA18" s="15"/>
      <c r="GB18" s="33"/>
      <c r="GC18" s="15">
        <f t="shared" si="73"/>
        <v>0</v>
      </c>
      <c r="GD18" s="33"/>
      <c r="GE18" s="15">
        <f t="shared" si="74"/>
        <v>0</v>
      </c>
      <c r="GF18" s="33"/>
      <c r="GG18" s="15">
        <f t="shared" si="75"/>
        <v>0</v>
      </c>
      <c r="GH18" s="33"/>
      <c r="GI18" s="15">
        <f t="shared" si="76"/>
        <v>0</v>
      </c>
      <c r="GJ18" s="33"/>
      <c r="GK18" s="15">
        <f t="shared" si="77"/>
        <v>0</v>
      </c>
      <c r="GL18" s="33"/>
      <c r="GM18" s="15">
        <f t="shared" si="78"/>
        <v>0</v>
      </c>
      <c r="GN18" s="33"/>
      <c r="GO18" s="15">
        <f t="shared" si="79"/>
        <v>0</v>
      </c>
      <c r="GP18" s="33"/>
      <c r="GQ18" s="15">
        <f t="shared" si="80"/>
        <v>0</v>
      </c>
      <c r="GR18" s="33"/>
      <c r="GS18" s="15">
        <f t="shared" si="81"/>
        <v>0</v>
      </c>
      <c r="GT18" s="33"/>
      <c r="GU18" s="15">
        <f t="shared" si="82"/>
        <v>0</v>
      </c>
      <c r="GV18" s="33"/>
      <c r="GW18" s="15">
        <f t="shared" si="83"/>
        <v>0</v>
      </c>
      <c r="GX18" s="33"/>
      <c r="GY18" s="15">
        <f t="shared" si="84"/>
        <v>0</v>
      </c>
      <c r="GZ18" s="15"/>
      <c r="HA18" s="33"/>
      <c r="HB18" s="15">
        <f t="shared" si="85"/>
        <v>0</v>
      </c>
      <c r="HC18" s="33"/>
      <c r="HD18" s="15">
        <f t="shared" si="86"/>
        <v>0</v>
      </c>
      <c r="HE18" s="33"/>
      <c r="HF18" s="15">
        <f t="shared" si="87"/>
        <v>0</v>
      </c>
      <c r="HG18" s="33"/>
      <c r="HH18" s="15">
        <f t="shared" si="88"/>
        <v>0</v>
      </c>
      <c r="HI18" s="33"/>
      <c r="HJ18" s="15">
        <f t="shared" si="89"/>
        <v>0</v>
      </c>
      <c r="HK18" s="33"/>
      <c r="HL18" s="15">
        <f t="shared" si="90"/>
        <v>0</v>
      </c>
      <c r="HM18" s="33"/>
      <c r="HN18" s="15">
        <f t="shared" si="91"/>
        <v>0</v>
      </c>
      <c r="HO18" s="33"/>
      <c r="HP18" s="15">
        <f t="shared" si="92"/>
        <v>0</v>
      </c>
      <c r="HQ18" s="33"/>
      <c r="HR18" s="15">
        <f t="shared" si="93"/>
        <v>0</v>
      </c>
      <c r="HS18" s="33"/>
      <c r="HT18" s="15">
        <f t="shared" si="94"/>
        <v>0</v>
      </c>
      <c r="HU18" s="33"/>
      <c r="HV18" s="15">
        <f t="shared" si="95"/>
        <v>0</v>
      </c>
      <c r="HW18" s="33"/>
      <c r="HX18" s="15">
        <f t="shared" si="96"/>
        <v>0</v>
      </c>
      <c r="HY18" s="33"/>
    </row>
    <row r="19" spans="1:233" ht="13.5" thickBot="1" x14ac:dyDescent="0.25">
      <c r="A19">
        <v>25923</v>
      </c>
      <c r="B19" t="s">
        <v>18</v>
      </c>
      <c r="C19" s="3">
        <v>20000</v>
      </c>
      <c r="D19" s="1">
        <v>35855</v>
      </c>
      <c r="E19" s="1">
        <v>39141</v>
      </c>
      <c r="F19" t="s">
        <v>4</v>
      </c>
      <c r="G19" s="6">
        <v>38776</v>
      </c>
      <c r="H19" s="68">
        <v>0.10630000000000001</v>
      </c>
      <c r="I19" s="39">
        <v>20000</v>
      </c>
      <c r="J19" s="39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8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15">
        <f t="shared" si="35"/>
        <v>64630.399999999994</v>
      </c>
      <c r="DB19" s="15">
        <v>20000</v>
      </c>
      <c r="DC19" s="15">
        <f t="shared" si="36"/>
        <v>64630.399999999994</v>
      </c>
      <c r="DD19" s="15"/>
      <c r="DE19" s="15">
        <v>20000</v>
      </c>
      <c r="DF19" s="15">
        <f t="shared" si="37"/>
        <v>64630.399999999994</v>
      </c>
      <c r="DG19" s="35">
        <v>20000</v>
      </c>
      <c r="DH19" s="15">
        <f t="shared" si="38"/>
        <v>64630.399999999994</v>
      </c>
      <c r="DI19" s="15">
        <v>20000</v>
      </c>
      <c r="DJ19" s="15">
        <f t="shared" si="39"/>
        <v>64630.399999999994</v>
      </c>
      <c r="DK19" s="15">
        <v>20000</v>
      </c>
      <c r="DL19" s="15">
        <f t="shared" si="40"/>
        <v>64630.399999999994</v>
      </c>
      <c r="DM19" s="15">
        <v>20000</v>
      </c>
      <c r="DN19" s="15">
        <f t="shared" si="41"/>
        <v>64630.399999999994</v>
      </c>
      <c r="DO19" s="15">
        <v>20000</v>
      </c>
      <c r="DP19" s="15">
        <f t="shared" si="42"/>
        <v>64630.399999999994</v>
      </c>
      <c r="DQ19" s="15">
        <v>20000</v>
      </c>
      <c r="DR19" s="15">
        <f t="shared" si="43"/>
        <v>64630.399999999994</v>
      </c>
      <c r="DS19" s="15">
        <v>20000</v>
      </c>
      <c r="DT19" s="15">
        <f t="shared" si="44"/>
        <v>64630.399999999994</v>
      </c>
      <c r="DU19" s="15">
        <v>20000</v>
      </c>
      <c r="DV19" s="15">
        <f t="shared" si="45"/>
        <v>64630.399999999994</v>
      </c>
      <c r="DW19" s="15">
        <v>20000</v>
      </c>
      <c r="DX19" s="15">
        <f t="shared" si="46"/>
        <v>64630.399999999994</v>
      </c>
      <c r="DY19" s="15">
        <v>20000</v>
      </c>
      <c r="DZ19" s="15">
        <f t="shared" si="47"/>
        <v>64630.399999999994</v>
      </c>
      <c r="EA19" s="15">
        <v>20000</v>
      </c>
      <c r="EB19" s="15">
        <f t="shared" si="48"/>
        <v>64630.399999999994</v>
      </c>
      <c r="EC19" s="15"/>
      <c r="ED19" s="15">
        <v>20000</v>
      </c>
      <c r="EE19" s="15">
        <f t="shared" si="49"/>
        <v>64630.399999999994</v>
      </c>
      <c r="EF19" s="15">
        <v>20000</v>
      </c>
      <c r="EG19" s="15">
        <f t="shared" si="50"/>
        <v>64630.399999999994</v>
      </c>
      <c r="EH19" s="15"/>
      <c r="EI19" s="15">
        <f t="shared" si="51"/>
        <v>0</v>
      </c>
      <c r="EJ19" s="15"/>
      <c r="EK19" s="15">
        <f t="shared" si="52"/>
        <v>0</v>
      </c>
      <c r="EL19" s="15"/>
      <c r="EM19" s="15">
        <f t="shared" si="53"/>
        <v>0</v>
      </c>
      <c r="EN19" s="15"/>
      <c r="EO19" s="15">
        <f t="shared" si="54"/>
        <v>0</v>
      </c>
      <c r="EP19" s="15"/>
      <c r="EQ19" s="15">
        <f t="shared" si="55"/>
        <v>0</v>
      </c>
      <c r="ER19" s="15"/>
      <c r="ES19" s="15">
        <f t="shared" si="56"/>
        <v>0</v>
      </c>
      <c r="ET19" s="15"/>
      <c r="EU19" s="15">
        <f t="shared" si="57"/>
        <v>0</v>
      </c>
      <c r="EV19" s="15"/>
      <c r="EW19" s="15">
        <f t="shared" si="58"/>
        <v>0</v>
      </c>
      <c r="EX19" s="15"/>
      <c r="EY19" s="15">
        <f t="shared" si="59"/>
        <v>0</v>
      </c>
      <c r="EZ19" s="15"/>
      <c r="FA19" s="15">
        <f t="shared" si="60"/>
        <v>0</v>
      </c>
      <c r="FB19" s="15"/>
      <c r="FC19" s="15"/>
      <c r="FD19" s="15">
        <f t="shared" si="61"/>
        <v>0</v>
      </c>
      <c r="FE19" s="15"/>
      <c r="FF19" s="15">
        <f t="shared" si="62"/>
        <v>0</v>
      </c>
      <c r="FG19" s="15"/>
      <c r="FH19" s="15">
        <f t="shared" si="63"/>
        <v>0</v>
      </c>
      <c r="FI19" s="15"/>
      <c r="FJ19" s="15">
        <f t="shared" si="64"/>
        <v>0</v>
      </c>
      <c r="FK19" s="15"/>
      <c r="FL19" s="15">
        <f t="shared" si="65"/>
        <v>0</v>
      </c>
      <c r="FM19" s="15"/>
      <c r="FN19" s="15">
        <f t="shared" si="66"/>
        <v>0</v>
      </c>
      <c r="FO19" s="15"/>
      <c r="FP19" s="15">
        <f t="shared" si="67"/>
        <v>0</v>
      </c>
      <c r="FQ19" s="15"/>
      <c r="FR19" s="15">
        <f t="shared" si="68"/>
        <v>0</v>
      </c>
      <c r="FS19" s="15"/>
      <c r="FT19" s="15">
        <f t="shared" si="69"/>
        <v>0</v>
      </c>
      <c r="FU19" s="15"/>
      <c r="FV19" s="15">
        <f t="shared" si="70"/>
        <v>0</v>
      </c>
      <c r="FW19" s="15"/>
      <c r="FX19" s="15">
        <f t="shared" si="71"/>
        <v>0</v>
      </c>
      <c r="FY19" s="15"/>
      <c r="FZ19" s="15">
        <f t="shared" si="72"/>
        <v>0</v>
      </c>
      <c r="GA19" s="15"/>
      <c r="GB19" s="15"/>
      <c r="GC19" s="15">
        <f t="shared" si="73"/>
        <v>0</v>
      </c>
      <c r="GD19" s="15"/>
      <c r="GE19" s="15">
        <f t="shared" si="74"/>
        <v>0</v>
      </c>
      <c r="GF19" s="15"/>
      <c r="GG19" s="15">
        <f t="shared" si="75"/>
        <v>0</v>
      </c>
      <c r="GH19" s="15"/>
      <c r="GI19" s="15">
        <f t="shared" si="76"/>
        <v>0</v>
      </c>
      <c r="GJ19" s="15"/>
      <c r="GK19" s="15">
        <f t="shared" si="77"/>
        <v>0</v>
      </c>
      <c r="GL19" s="15"/>
      <c r="GM19" s="15">
        <f t="shared" si="78"/>
        <v>0</v>
      </c>
      <c r="GN19" s="15"/>
      <c r="GO19" s="15">
        <f t="shared" si="79"/>
        <v>0</v>
      </c>
      <c r="GP19" s="15"/>
      <c r="GQ19" s="15">
        <f t="shared" si="80"/>
        <v>0</v>
      </c>
      <c r="GR19" s="15"/>
      <c r="GS19" s="15">
        <f t="shared" si="81"/>
        <v>0</v>
      </c>
      <c r="GT19" s="15"/>
      <c r="GU19" s="15">
        <f t="shared" si="82"/>
        <v>0</v>
      </c>
      <c r="GV19" s="15"/>
      <c r="GW19" s="15">
        <f t="shared" si="83"/>
        <v>0</v>
      </c>
      <c r="GX19" s="15"/>
      <c r="GY19" s="15">
        <f t="shared" si="84"/>
        <v>0</v>
      </c>
      <c r="GZ19" s="15"/>
      <c r="HA19" s="15"/>
      <c r="HB19" s="15">
        <f t="shared" si="85"/>
        <v>0</v>
      </c>
      <c r="HC19" s="15"/>
      <c r="HD19" s="15">
        <f t="shared" si="86"/>
        <v>0</v>
      </c>
      <c r="HE19" s="15"/>
      <c r="HF19" s="15">
        <f t="shared" si="87"/>
        <v>0</v>
      </c>
      <c r="HG19" s="15"/>
      <c r="HH19" s="15">
        <f t="shared" si="88"/>
        <v>0</v>
      </c>
      <c r="HI19" s="15"/>
      <c r="HJ19" s="15">
        <f t="shared" si="89"/>
        <v>0</v>
      </c>
      <c r="HK19" s="15"/>
      <c r="HL19" s="15">
        <f t="shared" si="90"/>
        <v>0</v>
      </c>
      <c r="HM19" s="15"/>
      <c r="HN19" s="15">
        <f t="shared" si="91"/>
        <v>0</v>
      </c>
      <c r="HO19" s="15"/>
      <c r="HP19" s="15">
        <f t="shared" si="92"/>
        <v>0</v>
      </c>
      <c r="HQ19" s="15"/>
      <c r="HR19" s="15">
        <f t="shared" si="93"/>
        <v>0</v>
      </c>
      <c r="HS19" s="15"/>
      <c r="HT19" s="15">
        <f t="shared" si="94"/>
        <v>0</v>
      </c>
      <c r="HU19" s="15"/>
      <c r="HV19" s="15">
        <f t="shared" si="95"/>
        <v>0</v>
      </c>
      <c r="HW19" s="15"/>
      <c r="HX19" s="15">
        <f t="shared" si="96"/>
        <v>0</v>
      </c>
      <c r="HY19" s="33"/>
    </row>
    <row r="20" spans="1:233" ht="13.5" thickBot="1" x14ac:dyDescent="0.25">
      <c r="A20">
        <v>26125</v>
      </c>
      <c r="B20" t="s">
        <v>20</v>
      </c>
      <c r="C20" s="3">
        <v>8600</v>
      </c>
      <c r="D20" s="1">
        <v>35947</v>
      </c>
      <c r="E20" s="1">
        <v>37772</v>
      </c>
      <c r="F20" t="s">
        <v>4</v>
      </c>
      <c r="G20" s="6">
        <v>37407</v>
      </c>
      <c r="H20" s="68">
        <v>0</v>
      </c>
      <c r="I20" s="39">
        <v>8600</v>
      </c>
      <c r="J20" s="39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1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17"/>
      <c r="AS20" s="3">
        <f t="shared" si="6"/>
        <v>0</v>
      </c>
      <c r="AT20" s="17"/>
      <c r="AU20" s="3">
        <f t="shared" si="7"/>
        <v>0</v>
      </c>
      <c r="AV20" s="17"/>
      <c r="AW20" s="3">
        <f t="shared" si="8"/>
        <v>0</v>
      </c>
      <c r="AX20" s="17"/>
      <c r="AY20" s="3">
        <f t="shared" si="9"/>
        <v>0</v>
      </c>
      <c r="AZ20" s="17"/>
      <c r="BA20" s="3">
        <f t="shared" si="10"/>
        <v>0</v>
      </c>
      <c r="BB20" s="17"/>
      <c r="BC20" s="3">
        <f t="shared" si="11"/>
        <v>0</v>
      </c>
      <c r="BD20" s="17"/>
      <c r="BE20" s="3">
        <f t="shared" si="12"/>
        <v>0</v>
      </c>
      <c r="BF20" s="3"/>
      <c r="BG20" s="17"/>
      <c r="BH20" s="3">
        <f t="shared" si="13"/>
        <v>0</v>
      </c>
      <c r="BI20" s="17"/>
      <c r="BJ20" s="3">
        <f t="shared" si="14"/>
        <v>0</v>
      </c>
      <c r="BK20" s="17"/>
      <c r="BL20" s="3">
        <f t="shared" si="15"/>
        <v>0</v>
      </c>
      <c r="BM20" s="17"/>
      <c r="BN20" s="3">
        <f t="shared" si="16"/>
        <v>0</v>
      </c>
      <c r="BO20" s="17"/>
      <c r="BP20" s="3">
        <f t="shared" si="17"/>
        <v>0</v>
      </c>
      <c r="BQ20" s="17"/>
      <c r="BR20" s="3">
        <f t="shared" si="18"/>
        <v>0</v>
      </c>
      <c r="BS20" s="17"/>
      <c r="BT20" s="3">
        <f t="shared" si="19"/>
        <v>0</v>
      </c>
      <c r="BU20" s="17"/>
      <c r="BV20" s="3">
        <f t="shared" si="20"/>
        <v>0</v>
      </c>
      <c r="BW20" s="17"/>
      <c r="BX20" s="3">
        <f t="shared" si="21"/>
        <v>0</v>
      </c>
      <c r="BY20" s="17"/>
      <c r="BZ20" s="8">
        <f t="shared" si="22"/>
        <v>0</v>
      </c>
      <c r="CA20" s="17"/>
      <c r="CB20" s="3">
        <f t="shared" si="23"/>
        <v>0</v>
      </c>
      <c r="CC20" s="17"/>
      <c r="CD20" s="3">
        <f t="shared" si="24"/>
        <v>0</v>
      </c>
      <c r="CE20" s="3"/>
      <c r="CF20" s="17"/>
      <c r="CG20" s="3">
        <f t="shared" si="25"/>
        <v>0</v>
      </c>
      <c r="CH20" s="17"/>
      <c r="CI20" s="3">
        <f t="shared" si="26"/>
        <v>0</v>
      </c>
      <c r="CJ20" s="17"/>
      <c r="CK20" s="3">
        <f t="shared" si="27"/>
        <v>0</v>
      </c>
      <c r="CL20" s="17"/>
      <c r="CM20" s="3">
        <f t="shared" si="28"/>
        <v>0</v>
      </c>
      <c r="CN20" s="17"/>
      <c r="CO20" s="3">
        <f t="shared" si="29"/>
        <v>0</v>
      </c>
      <c r="CP20" s="17"/>
      <c r="CQ20" s="3">
        <f t="shared" si="30"/>
        <v>0</v>
      </c>
      <c r="CR20" s="17"/>
      <c r="CS20" s="3">
        <f t="shared" si="31"/>
        <v>0</v>
      </c>
      <c r="CT20" s="17"/>
      <c r="CU20" s="3">
        <f t="shared" si="32"/>
        <v>0</v>
      </c>
      <c r="CV20" s="17"/>
      <c r="CW20" s="3">
        <f t="shared" si="33"/>
        <v>0</v>
      </c>
      <c r="CX20" s="17"/>
      <c r="CY20" s="3">
        <f t="shared" si="34"/>
        <v>0</v>
      </c>
      <c r="CZ20" s="17"/>
      <c r="DA20" s="15">
        <f t="shared" si="35"/>
        <v>0</v>
      </c>
      <c r="DB20" s="15"/>
      <c r="DC20" s="15">
        <f t="shared" si="36"/>
        <v>0</v>
      </c>
      <c r="DD20" s="15"/>
      <c r="DE20" s="15"/>
      <c r="DF20" s="15">
        <f t="shared" si="37"/>
        <v>0</v>
      </c>
      <c r="DG20" s="15"/>
      <c r="DH20" s="15">
        <f t="shared" si="38"/>
        <v>0</v>
      </c>
      <c r="DI20" s="15"/>
      <c r="DJ20" s="15">
        <f t="shared" si="39"/>
        <v>0</v>
      </c>
      <c r="DK20" s="15"/>
      <c r="DL20" s="15">
        <f t="shared" si="40"/>
        <v>0</v>
      </c>
      <c r="DM20" s="15"/>
      <c r="DN20" s="15">
        <f t="shared" si="41"/>
        <v>0</v>
      </c>
      <c r="DO20" s="15"/>
      <c r="DP20" s="15">
        <f t="shared" si="42"/>
        <v>0</v>
      </c>
      <c r="DQ20" s="15"/>
      <c r="DR20" s="15">
        <f t="shared" si="43"/>
        <v>0</v>
      </c>
      <c r="DS20" s="15"/>
      <c r="DT20" s="15">
        <f t="shared" si="44"/>
        <v>0</v>
      </c>
      <c r="DU20" s="15"/>
      <c r="DV20" s="15">
        <f t="shared" si="45"/>
        <v>0</v>
      </c>
      <c r="DW20" s="15"/>
      <c r="DX20" s="15">
        <f t="shared" si="46"/>
        <v>0</v>
      </c>
      <c r="DY20" s="15"/>
      <c r="DZ20" s="15">
        <f t="shared" si="47"/>
        <v>0</v>
      </c>
      <c r="EA20" s="15"/>
      <c r="EB20" s="15">
        <f t="shared" si="48"/>
        <v>0</v>
      </c>
      <c r="EC20" s="15"/>
      <c r="ED20" s="15"/>
      <c r="EE20" s="15">
        <f t="shared" si="49"/>
        <v>0</v>
      </c>
      <c r="EF20" s="15"/>
      <c r="EG20" s="15">
        <f t="shared" si="50"/>
        <v>0</v>
      </c>
      <c r="EH20" s="15"/>
      <c r="EI20" s="15">
        <f t="shared" si="51"/>
        <v>0</v>
      </c>
      <c r="EJ20" s="15"/>
      <c r="EK20" s="15">
        <f t="shared" si="52"/>
        <v>0</v>
      </c>
      <c r="EL20" s="15"/>
      <c r="EM20" s="15">
        <f t="shared" si="53"/>
        <v>0</v>
      </c>
      <c r="EN20" s="15"/>
      <c r="EO20" s="15">
        <f t="shared" si="54"/>
        <v>0</v>
      </c>
      <c r="EP20" s="15"/>
      <c r="EQ20" s="15">
        <f t="shared" si="55"/>
        <v>0</v>
      </c>
      <c r="ER20" s="15"/>
      <c r="ES20" s="15">
        <f t="shared" si="56"/>
        <v>0</v>
      </c>
      <c r="ET20" s="15"/>
      <c r="EU20" s="15">
        <f t="shared" si="57"/>
        <v>0</v>
      </c>
      <c r="EV20" s="15"/>
      <c r="EW20" s="15">
        <f t="shared" si="58"/>
        <v>0</v>
      </c>
      <c r="EX20" s="15"/>
      <c r="EY20" s="15">
        <f t="shared" si="59"/>
        <v>0</v>
      </c>
      <c r="EZ20" s="15"/>
      <c r="FA20" s="15">
        <f t="shared" si="60"/>
        <v>0</v>
      </c>
      <c r="FB20" s="15"/>
      <c r="FC20" s="15"/>
      <c r="FD20" s="15">
        <f t="shared" si="61"/>
        <v>0</v>
      </c>
      <c r="FE20" s="15"/>
      <c r="FF20" s="15">
        <f t="shared" si="62"/>
        <v>0</v>
      </c>
      <c r="FG20" s="15"/>
      <c r="FH20" s="15">
        <f t="shared" si="63"/>
        <v>0</v>
      </c>
      <c r="FI20" s="15"/>
      <c r="FJ20" s="15">
        <f t="shared" si="64"/>
        <v>0</v>
      </c>
      <c r="FK20" s="15"/>
      <c r="FL20" s="15">
        <f t="shared" si="65"/>
        <v>0</v>
      </c>
      <c r="FM20" s="15"/>
      <c r="FN20" s="15">
        <f t="shared" si="66"/>
        <v>0</v>
      </c>
      <c r="FO20" s="15"/>
      <c r="FP20" s="15">
        <f t="shared" si="67"/>
        <v>0</v>
      </c>
      <c r="FQ20" s="15"/>
      <c r="FR20" s="15">
        <f t="shared" si="68"/>
        <v>0</v>
      </c>
      <c r="FS20" s="15"/>
      <c r="FT20" s="15">
        <f t="shared" si="69"/>
        <v>0</v>
      </c>
      <c r="FU20" s="15"/>
      <c r="FV20" s="15">
        <f t="shared" si="70"/>
        <v>0</v>
      </c>
      <c r="FW20" s="15"/>
      <c r="FX20" s="15">
        <f t="shared" si="71"/>
        <v>0</v>
      </c>
      <c r="FY20" s="15"/>
      <c r="FZ20" s="15">
        <f t="shared" si="72"/>
        <v>0</v>
      </c>
      <c r="GA20" s="15"/>
      <c r="GB20" s="15"/>
      <c r="GC20" s="15">
        <f t="shared" si="73"/>
        <v>0</v>
      </c>
      <c r="GD20" s="15"/>
      <c r="GE20" s="15">
        <f t="shared" si="74"/>
        <v>0</v>
      </c>
      <c r="GF20" s="15"/>
      <c r="GG20" s="15">
        <f t="shared" si="75"/>
        <v>0</v>
      </c>
      <c r="GH20" s="15"/>
      <c r="GI20" s="15">
        <f t="shared" si="76"/>
        <v>0</v>
      </c>
      <c r="GJ20" s="15"/>
      <c r="GK20" s="15">
        <f t="shared" si="77"/>
        <v>0</v>
      </c>
      <c r="GL20" s="15"/>
      <c r="GM20" s="15">
        <f t="shared" si="78"/>
        <v>0</v>
      </c>
      <c r="GN20" s="15"/>
      <c r="GO20" s="15">
        <f t="shared" si="79"/>
        <v>0</v>
      </c>
      <c r="GP20" s="15"/>
      <c r="GQ20" s="15">
        <f t="shared" si="80"/>
        <v>0</v>
      </c>
      <c r="GR20" s="15"/>
      <c r="GS20" s="15">
        <f t="shared" si="81"/>
        <v>0</v>
      </c>
      <c r="GT20" s="15"/>
      <c r="GU20" s="15">
        <f t="shared" si="82"/>
        <v>0</v>
      </c>
      <c r="GV20" s="15"/>
      <c r="GW20" s="15">
        <f t="shared" si="83"/>
        <v>0</v>
      </c>
      <c r="GX20" s="15"/>
      <c r="GY20" s="15">
        <f t="shared" si="84"/>
        <v>0</v>
      </c>
      <c r="GZ20" s="15"/>
      <c r="HA20" s="15"/>
      <c r="HB20" s="15">
        <f t="shared" si="85"/>
        <v>0</v>
      </c>
      <c r="HC20" s="15"/>
      <c r="HD20" s="15">
        <f t="shared" si="86"/>
        <v>0</v>
      </c>
      <c r="HE20" s="15"/>
      <c r="HF20" s="15">
        <f t="shared" si="87"/>
        <v>0</v>
      </c>
      <c r="HG20" s="15"/>
      <c r="HH20" s="15">
        <f t="shared" si="88"/>
        <v>0</v>
      </c>
      <c r="HI20" s="15"/>
      <c r="HJ20" s="15">
        <f t="shared" si="89"/>
        <v>0</v>
      </c>
      <c r="HK20" s="15"/>
      <c r="HL20" s="15">
        <f t="shared" si="90"/>
        <v>0</v>
      </c>
      <c r="HM20" s="15"/>
      <c r="HN20" s="15">
        <f t="shared" si="91"/>
        <v>0</v>
      </c>
      <c r="HO20" s="15"/>
      <c r="HP20" s="15">
        <f t="shared" si="92"/>
        <v>0</v>
      </c>
      <c r="HQ20" s="15"/>
      <c r="HR20" s="15">
        <f t="shared" si="93"/>
        <v>0</v>
      </c>
      <c r="HS20" s="15"/>
      <c r="HT20" s="15">
        <f t="shared" si="94"/>
        <v>0</v>
      </c>
      <c r="HU20" s="15"/>
      <c r="HV20" s="15">
        <f t="shared" si="95"/>
        <v>0</v>
      </c>
      <c r="HW20" s="15"/>
      <c r="HX20" s="15">
        <f t="shared" si="96"/>
        <v>0</v>
      </c>
      <c r="HY20" s="33"/>
    </row>
    <row r="21" spans="1:233" ht="13.5" thickBot="1" x14ac:dyDescent="0.25">
      <c r="A21">
        <v>26371</v>
      </c>
      <c r="B21" t="s">
        <v>21</v>
      </c>
      <c r="C21" s="3">
        <v>25000</v>
      </c>
      <c r="D21" s="1">
        <v>36100</v>
      </c>
      <c r="E21" s="1">
        <v>39172</v>
      </c>
      <c r="F21" t="s">
        <v>4</v>
      </c>
      <c r="G21" s="6">
        <v>38807</v>
      </c>
      <c r="H21" s="68">
        <v>0.10630000000000001</v>
      </c>
      <c r="I21" s="39">
        <v>25000</v>
      </c>
      <c r="J21" s="39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8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15">
        <f t="shared" si="35"/>
        <v>80788</v>
      </c>
      <c r="DB21" s="15">
        <v>25000</v>
      </c>
      <c r="DC21" s="15">
        <f t="shared" si="36"/>
        <v>80788</v>
      </c>
      <c r="DD21" s="15"/>
      <c r="DE21" s="15">
        <v>25000</v>
      </c>
      <c r="DF21" s="15">
        <f t="shared" si="37"/>
        <v>80788</v>
      </c>
      <c r="DG21" s="15">
        <v>25000</v>
      </c>
      <c r="DH21" s="15">
        <f t="shared" si="38"/>
        <v>80788</v>
      </c>
      <c r="DI21" s="35">
        <v>25000</v>
      </c>
      <c r="DJ21" s="15">
        <f t="shared" si="39"/>
        <v>80788</v>
      </c>
      <c r="DK21" s="15">
        <v>25000</v>
      </c>
      <c r="DL21" s="15">
        <f t="shared" si="40"/>
        <v>80788</v>
      </c>
      <c r="DM21" s="15">
        <v>25000</v>
      </c>
      <c r="DN21" s="15">
        <f t="shared" si="41"/>
        <v>80788</v>
      </c>
      <c r="DO21" s="15">
        <v>25000</v>
      </c>
      <c r="DP21" s="15">
        <f t="shared" si="42"/>
        <v>80788</v>
      </c>
      <c r="DQ21" s="15">
        <v>25000</v>
      </c>
      <c r="DR21" s="15">
        <f t="shared" si="43"/>
        <v>80788</v>
      </c>
      <c r="DS21" s="15">
        <v>25000</v>
      </c>
      <c r="DT21" s="15">
        <f t="shared" si="44"/>
        <v>80788</v>
      </c>
      <c r="DU21" s="15">
        <v>25000</v>
      </c>
      <c r="DV21" s="15">
        <f t="shared" si="45"/>
        <v>80788</v>
      </c>
      <c r="DW21" s="15">
        <v>25000</v>
      </c>
      <c r="DX21" s="15">
        <f t="shared" si="46"/>
        <v>80788</v>
      </c>
      <c r="DY21" s="15">
        <v>25000</v>
      </c>
      <c r="DZ21" s="15">
        <f t="shared" si="47"/>
        <v>80788</v>
      </c>
      <c r="EA21" s="15">
        <v>25000</v>
      </c>
      <c r="EB21" s="15">
        <f t="shared" si="48"/>
        <v>80788</v>
      </c>
      <c r="EC21" s="15"/>
      <c r="ED21" s="15">
        <v>25000</v>
      </c>
      <c r="EE21" s="15">
        <f t="shared" si="49"/>
        <v>80788</v>
      </c>
      <c r="EF21" s="15">
        <v>25000</v>
      </c>
      <c r="EG21" s="15">
        <f t="shared" si="50"/>
        <v>80788</v>
      </c>
      <c r="EH21" s="15">
        <v>25000</v>
      </c>
      <c r="EI21" s="15">
        <f t="shared" si="51"/>
        <v>80788</v>
      </c>
      <c r="EJ21" s="15"/>
      <c r="EK21" s="15">
        <f t="shared" si="52"/>
        <v>0</v>
      </c>
      <c r="EL21" s="15"/>
      <c r="EM21" s="15">
        <f t="shared" si="53"/>
        <v>0</v>
      </c>
      <c r="EN21" s="15"/>
      <c r="EO21" s="15">
        <f t="shared" si="54"/>
        <v>0</v>
      </c>
      <c r="EP21" s="15"/>
      <c r="EQ21" s="15">
        <f t="shared" si="55"/>
        <v>0</v>
      </c>
      <c r="ER21" s="15"/>
      <c r="ES21" s="15">
        <f t="shared" si="56"/>
        <v>0</v>
      </c>
      <c r="ET21" s="15"/>
      <c r="EU21" s="15">
        <f t="shared" si="57"/>
        <v>0</v>
      </c>
      <c r="EV21" s="15"/>
      <c r="EW21" s="15">
        <f t="shared" si="58"/>
        <v>0</v>
      </c>
      <c r="EX21" s="15"/>
      <c r="EY21" s="15">
        <f t="shared" si="59"/>
        <v>0</v>
      </c>
      <c r="EZ21" s="15"/>
      <c r="FA21" s="15">
        <f t="shared" si="60"/>
        <v>0</v>
      </c>
      <c r="FB21" s="15"/>
      <c r="FC21" s="15"/>
      <c r="FD21" s="15">
        <f t="shared" si="61"/>
        <v>0</v>
      </c>
      <c r="FE21" s="15"/>
      <c r="FF21" s="15">
        <f t="shared" si="62"/>
        <v>0</v>
      </c>
      <c r="FG21" s="15"/>
      <c r="FH21" s="15">
        <f t="shared" si="63"/>
        <v>0</v>
      </c>
      <c r="FI21" s="15"/>
      <c r="FJ21" s="15">
        <f t="shared" si="64"/>
        <v>0</v>
      </c>
      <c r="FK21" s="15"/>
      <c r="FL21" s="15">
        <f t="shared" si="65"/>
        <v>0</v>
      </c>
      <c r="FM21" s="15"/>
      <c r="FN21" s="15">
        <f t="shared" si="66"/>
        <v>0</v>
      </c>
      <c r="FO21" s="15"/>
      <c r="FP21" s="15">
        <f t="shared" si="67"/>
        <v>0</v>
      </c>
      <c r="FQ21" s="15"/>
      <c r="FR21" s="15">
        <f t="shared" si="68"/>
        <v>0</v>
      </c>
      <c r="FS21" s="15"/>
      <c r="FT21" s="15">
        <f t="shared" si="69"/>
        <v>0</v>
      </c>
      <c r="FU21" s="15"/>
      <c r="FV21" s="15">
        <f t="shared" si="70"/>
        <v>0</v>
      </c>
      <c r="FW21" s="15"/>
      <c r="FX21" s="15">
        <f t="shared" si="71"/>
        <v>0</v>
      </c>
      <c r="FY21" s="15"/>
      <c r="FZ21" s="15">
        <f t="shared" si="72"/>
        <v>0</v>
      </c>
      <c r="GA21" s="15"/>
      <c r="GB21" s="15"/>
      <c r="GC21" s="15">
        <f t="shared" si="73"/>
        <v>0</v>
      </c>
      <c r="GD21" s="15"/>
      <c r="GE21" s="15">
        <f t="shared" si="74"/>
        <v>0</v>
      </c>
      <c r="GF21" s="15"/>
      <c r="GG21" s="15">
        <f t="shared" si="75"/>
        <v>0</v>
      </c>
      <c r="GH21" s="15"/>
      <c r="GI21" s="15">
        <f t="shared" si="76"/>
        <v>0</v>
      </c>
      <c r="GJ21" s="15"/>
      <c r="GK21" s="15">
        <f t="shared" si="77"/>
        <v>0</v>
      </c>
      <c r="GL21" s="15"/>
      <c r="GM21" s="15">
        <f t="shared" si="78"/>
        <v>0</v>
      </c>
      <c r="GN21" s="15"/>
      <c r="GO21" s="15">
        <f t="shared" si="79"/>
        <v>0</v>
      </c>
      <c r="GP21" s="15"/>
      <c r="GQ21" s="15">
        <f t="shared" si="80"/>
        <v>0</v>
      </c>
      <c r="GR21" s="15"/>
      <c r="GS21" s="15">
        <f t="shared" si="81"/>
        <v>0</v>
      </c>
      <c r="GT21" s="15"/>
      <c r="GU21" s="15">
        <f t="shared" si="82"/>
        <v>0</v>
      </c>
      <c r="GV21" s="15"/>
      <c r="GW21" s="15">
        <f t="shared" si="83"/>
        <v>0</v>
      </c>
      <c r="GX21" s="15"/>
      <c r="GY21" s="15">
        <f t="shared" si="84"/>
        <v>0</v>
      </c>
      <c r="GZ21" s="15"/>
      <c r="HA21" s="15"/>
      <c r="HB21" s="15">
        <f t="shared" si="85"/>
        <v>0</v>
      </c>
      <c r="HC21" s="15"/>
      <c r="HD21" s="15">
        <f t="shared" si="86"/>
        <v>0</v>
      </c>
      <c r="HE21" s="15"/>
      <c r="HF21" s="15">
        <f t="shared" si="87"/>
        <v>0</v>
      </c>
      <c r="HG21" s="15"/>
      <c r="HH21" s="15">
        <f t="shared" si="88"/>
        <v>0</v>
      </c>
      <c r="HI21" s="15"/>
      <c r="HJ21" s="15">
        <f t="shared" si="89"/>
        <v>0</v>
      </c>
      <c r="HK21" s="15"/>
      <c r="HL21" s="15">
        <f t="shared" si="90"/>
        <v>0</v>
      </c>
      <c r="HM21" s="15"/>
      <c r="HN21" s="15">
        <f t="shared" si="91"/>
        <v>0</v>
      </c>
      <c r="HO21" s="15"/>
      <c r="HP21" s="15">
        <f t="shared" si="92"/>
        <v>0</v>
      </c>
      <c r="HQ21" s="15"/>
      <c r="HR21" s="15">
        <f t="shared" si="93"/>
        <v>0</v>
      </c>
      <c r="HS21" s="15"/>
      <c r="HT21" s="15">
        <f t="shared" si="94"/>
        <v>0</v>
      </c>
      <c r="HU21" s="15"/>
      <c r="HV21" s="15">
        <f t="shared" si="95"/>
        <v>0</v>
      </c>
      <c r="HW21" s="15"/>
      <c r="HX21" s="15">
        <f t="shared" si="96"/>
        <v>0</v>
      </c>
      <c r="HY21" s="33"/>
    </row>
    <row r="22" spans="1:233" ht="13.5" thickBot="1" x14ac:dyDescent="0.25">
      <c r="A22">
        <v>26677</v>
      </c>
      <c r="B22" t="s">
        <v>38</v>
      </c>
      <c r="C22" s="3">
        <v>25000</v>
      </c>
      <c r="D22" s="1">
        <v>36251</v>
      </c>
      <c r="E22" s="1">
        <v>39172</v>
      </c>
      <c r="F22" t="s">
        <v>4</v>
      </c>
      <c r="G22" s="6">
        <v>38807</v>
      </c>
      <c r="H22" s="68">
        <v>0.10630000000000001</v>
      </c>
      <c r="I22" s="39">
        <v>25000</v>
      </c>
      <c r="J22" s="39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8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15">
        <f t="shared" si="35"/>
        <v>80788</v>
      </c>
      <c r="DB22" s="15">
        <v>25000</v>
      </c>
      <c r="DC22" s="15">
        <f t="shared" si="36"/>
        <v>80788</v>
      </c>
      <c r="DD22" s="15"/>
      <c r="DE22" s="15">
        <v>25000</v>
      </c>
      <c r="DF22" s="15">
        <f t="shared" si="37"/>
        <v>80788</v>
      </c>
      <c r="DG22" s="15">
        <v>25000</v>
      </c>
      <c r="DH22" s="15">
        <f t="shared" si="38"/>
        <v>80788</v>
      </c>
      <c r="DI22" s="35">
        <v>25000</v>
      </c>
      <c r="DJ22" s="15">
        <f t="shared" si="39"/>
        <v>80788</v>
      </c>
      <c r="DK22" s="15">
        <v>25000</v>
      </c>
      <c r="DL22" s="15">
        <f t="shared" si="40"/>
        <v>80788</v>
      </c>
      <c r="DM22" s="15">
        <v>25000</v>
      </c>
      <c r="DN22" s="15">
        <f t="shared" si="41"/>
        <v>80788</v>
      </c>
      <c r="DO22" s="15">
        <v>25000</v>
      </c>
      <c r="DP22" s="15">
        <f t="shared" si="42"/>
        <v>80788</v>
      </c>
      <c r="DQ22" s="15">
        <v>25000</v>
      </c>
      <c r="DR22" s="15">
        <f t="shared" si="43"/>
        <v>80788</v>
      </c>
      <c r="DS22" s="15">
        <v>25000</v>
      </c>
      <c r="DT22" s="15">
        <f t="shared" si="44"/>
        <v>80788</v>
      </c>
      <c r="DU22" s="15">
        <v>25000</v>
      </c>
      <c r="DV22" s="15">
        <f t="shared" si="45"/>
        <v>80788</v>
      </c>
      <c r="DW22" s="15">
        <v>25000</v>
      </c>
      <c r="DX22" s="15">
        <f t="shared" si="46"/>
        <v>80788</v>
      </c>
      <c r="DY22" s="15">
        <v>25000</v>
      </c>
      <c r="DZ22" s="15">
        <f t="shared" si="47"/>
        <v>80788</v>
      </c>
      <c r="EA22" s="15">
        <v>25000</v>
      </c>
      <c r="EB22" s="15">
        <f t="shared" si="48"/>
        <v>80788</v>
      </c>
      <c r="EC22" s="15"/>
      <c r="ED22" s="15">
        <v>25000</v>
      </c>
      <c r="EE22" s="15">
        <f t="shared" si="49"/>
        <v>80788</v>
      </c>
      <c r="EF22" s="15">
        <v>25000</v>
      </c>
      <c r="EG22" s="15">
        <f t="shared" si="50"/>
        <v>80788</v>
      </c>
      <c r="EH22" s="15">
        <v>25000</v>
      </c>
      <c r="EI22" s="15">
        <f t="shared" si="51"/>
        <v>80788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3"/>
    </row>
    <row r="23" spans="1:233" ht="13.5" thickBot="1" x14ac:dyDescent="0.25">
      <c r="A23">
        <v>26960</v>
      </c>
      <c r="B23" t="s">
        <v>29</v>
      </c>
      <c r="C23" s="3">
        <v>20000</v>
      </c>
      <c r="D23" s="1">
        <v>36617</v>
      </c>
      <c r="E23" s="1">
        <v>38077</v>
      </c>
      <c r="F23" t="s">
        <v>4</v>
      </c>
      <c r="G23" s="6">
        <v>37711</v>
      </c>
      <c r="H23" s="68">
        <v>0</v>
      </c>
      <c r="I23" s="39">
        <v>20000</v>
      </c>
      <c r="J23" s="39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1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17"/>
      <c r="BN23" s="3">
        <f t="shared" si="16"/>
        <v>0</v>
      </c>
      <c r="BO23" s="17"/>
      <c r="BP23" s="3">
        <f t="shared" si="17"/>
        <v>0</v>
      </c>
      <c r="BQ23" s="17"/>
      <c r="BR23" s="3">
        <f t="shared" si="18"/>
        <v>0</v>
      </c>
      <c r="BS23" s="17"/>
      <c r="BT23" s="3">
        <f t="shared" si="19"/>
        <v>0</v>
      </c>
      <c r="BU23" s="17"/>
      <c r="BV23" s="3">
        <f t="shared" si="20"/>
        <v>0</v>
      </c>
      <c r="BW23" s="17"/>
      <c r="BX23" s="3">
        <f t="shared" si="21"/>
        <v>0</v>
      </c>
      <c r="BY23" s="17"/>
      <c r="BZ23" s="8">
        <f t="shared" si="22"/>
        <v>0</v>
      </c>
      <c r="CA23" s="17"/>
      <c r="CB23" s="3">
        <f t="shared" si="23"/>
        <v>0</v>
      </c>
      <c r="CC23" s="17"/>
      <c r="CD23" s="3">
        <f t="shared" si="24"/>
        <v>0</v>
      </c>
      <c r="CE23" s="3"/>
      <c r="CF23" s="17"/>
      <c r="CG23" s="3">
        <f t="shared" si="25"/>
        <v>0</v>
      </c>
      <c r="CH23" s="17"/>
      <c r="CI23" s="3">
        <f t="shared" si="26"/>
        <v>0</v>
      </c>
      <c r="CJ23" s="17"/>
      <c r="CK23" s="3">
        <f t="shared" si="27"/>
        <v>0</v>
      </c>
      <c r="CL23" s="17"/>
      <c r="CM23" s="3">
        <f t="shared" si="28"/>
        <v>0</v>
      </c>
      <c r="CN23" s="17"/>
      <c r="CO23" s="3">
        <f t="shared" si="29"/>
        <v>0</v>
      </c>
      <c r="CP23" s="17"/>
      <c r="CQ23" s="3">
        <f t="shared" si="30"/>
        <v>0</v>
      </c>
      <c r="CR23" s="17"/>
      <c r="CS23" s="3">
        <f t="shared" si="31"/>
        <v>0</v>
      </c>
      <c r="CT23" s="17"/>
      <c r="CU23" s="3">
        <f t="shared" si="32"/>
        <v>0</v>
      </c>
      <c r="CV23" s="17"/>
      <c r="CW23" s="3">
        <f t="shared" si="33"/>
        <v>0</v>
      </c>
      <c r="CX23" s="17"/>
      <c r="CY23" s="3">
        <f t="shared" si="34"/>
        <v>0</v>
      </c>
      <c r="CZ23" s="17"/>
      <c r="DA23" s="15">
        <f t="shared" si="35"/>
        <v>0</v>
      </c>
      <c r="DB23" s="15"/>
      <c r="DC23" s="15">
        <f t="shared" si="36"/>
        <v>0</v>
      </c>
      <c r="DD23" s="15"/>
      <c r="DE23" s="15"/>
      <c r="DF23" s="15">
        <f t="shared" si="37"/>
        <v>0</v>
      </c>
      <c r="DG23" s="15"/>
      <c r="DH23" s="15">
        <f t="shared" si="38"/>
        <v>0</v>
      </c>
      <c r="DI23" s="15"/>
      <c r="DJ23" s="15">
        <f t="shared" si="39"/>
        <v>0</v>
      </c>
      <c r="DK23" s="15"/>
      <c r="DL23" s="15">
        <f t="shared" si="40"/>
        <v>0</v>
      </c>
      <c r="DM23" s="15"/>
      <c r="DN23" s="15">
        <f t="shared" si="41"/>
        <v>0</v>
      </c>
      <c r="DO23" s="15"/>
      <c r="DP23" s="15">
        <f t="shared" si="42"/>
        <v>0</v>
      </c>
      <c r="DQ23" s="15"/>
      <c r="DR23" s="15">
        <f t="shared" si="43"/>
        <v>0</v>
      </c>
      <c r="DS23" s="15"/>
      <c r="DT23" s="15">
        <f t="shared" si="44"/>
        <v>0</v>
      </c>
      <c r="DU23" s="15"/>
      <c r="DV23" s="15">
        <f t="shared" si="45"/>
        <v>0</v>
      </c>
      <c r="DW23" s="15"/>
      <c r="DX23" s="15">
        <f t="shared" si="46"/>
        <v>0</v>
      </c>
      <c r="DY23" s="15"/>
      <c r="DZ23" s="15">
        <f t="shared" si="47"/>
        <v>0</v>
      </c>
      <c r="EA23" s="15"/>
      <c r="EB23" s="15">
        <f t="shared" si="48"/>
        <v>0</v>
      </c>
      <c r="EC23" s="15"/>
      <c r="ED23" s="15"/>
      <c r="EE23" s="15">
        <f t="shared" si="49"/>
        <v>0</v>
      </c>
      <c r="EF23" s="15"/>
      <c r="EG23" s="15">
        <f t="shared" si="50"/>
        <v>0</v>
      </c>
      <c r="EH23" s="15"/>
      <c r="EI23" s="15">
        <f t="shared" si="51"/>
        <v>0</v>
      </c>
      <c r="EJ23" s="15"/>
      <c r="EK23" s="15">
        <f t="shared" si="52"/>
        <v>0</v>
      </c>
      <c r="EL23" s="15"/>
      <c r="EM23" s="15">
        <f t="shared" si="53"/>
        <v>0</v>
      </c>
      <c r="EN23" s="15"/>
      <c r="EO23" s="15">
        <f t="shared" si="54"/>
        <v>0</v>
      </c>
      <c r="EP23" s="15"/>
      <c r="EQ23" s="15">
        <f t="shared" si="55"/>
        <v>0</v>
      </c>
      <c r="ER23" s="15"/>
      <c r="ES23" s="15">
        <f t="shared" si="56"/>
        <v>0</v>
      </c>
      <c r="ET23" s="15"/>
      <c r="EU23" s="15">
        <f t="shared" si="57"/>
        <v>0</v>
      </c>
      <c r="EV23" s="15"/>
      <c r="EW23" s="15">
        <f t="shared" si="58"/>
        <v>0</v>
      </c>
      <c r="EX23" s="15"/>
      <c r="EY23" s="15">
        <f t="shared" si="59"/>
        <v>0</v>
      </c>
      <c r="EZ23" s="15"/>
      <c r="FA23" s="15">
        <f t="shared" si="60"/>
        <v>0</v>
      </c>
      <c r="FB23" s="15"/>
      <c r="FC23" s="15"/>
      <c r="FD23" s="15">
        <f t="shared" si="61"/>
        <v>0</v>
      </c>
      <c r="FE23" s="15"/>
      <c r="FF23" s="15">
        <f t="shared" si="62"/>
        <v>0</v>
      </c>
      <c r="FG23" s="15"/>
      <c r="FH23" s="15">
        <f t="shared" si="63"/>
        <v>0</v>
      </c>
      <c r="FI23" s="15"/>
      <c r="FJ23" s="15">
        <f t="shared" si="64"/>
        <v>0</v>
      </c>
      <c r="FK23" s="15"/>
      <c r="FL23" s="15">
        <f t="shared" si="65"/>
        <v>0</v>
      </c>
      <c r="FM23" s="15"/>
      <c r="FN23" s="15">
        <f t="shared" si="66"/>
        <v>0</v>
      </c>
      <c r="FO23" s="15"/>
      <c r="FP23" s="15">
        <f t="shared" si="67"/>
        <v>0</v>
      </c>
      <c r="FQ23" s="15"/>
      <c r="FR23" s="15">
        <f t="shared" si="68"/>
        <v>0</v>
      </c>
      <c r="FS23" s="15"/>
      <c r="FT23" s="15">
        <f t="shared" si="69"/>
        <v>0</v>
      </c>
      <c r="FU23" s="15"/>
      <c r="FV23" s="15">
        <f t="shared" si="70"/>
        <v>0</v>
      </c>
      <c r="FW23" s="15"/>
      <c r="FX23" s="15">
        <f t="shared" si="71"/>
        <v>0</v>
      </c>
      <c r="FY23" s="15"/>
      <c r="FZ23" s="15">
        <f t="shared" si="72"/>
        <v>0</v>
      </c>
      <c r="GA23" s="15"/>
      <c r="GB23" s="15"/>
      <c r="GC23" s="15">
        <f t="shared" si="73"/>
        <v>0</v>
      </c>
      <c r="GD23" s="15"/>
      <c r="GE23" s="15">
        <f t="shared" si="74"/>
        <v>0</v>
      </c>
      <c r="GF23" s="15"/>
      <c r="GG23" s="15">
        <f t="shared" si="75"/>
        <v>0</v>
      </c>
      <c r="GH23" s="15"/>
      <c r="GI23" s="15">
        <f t="shared" si="76"/>
        <v>0</v>
      </c>
      <c r="GJ23" s="15"/>
      <c r="GK23" s="15">
        <f t="shared" si="77"/>
        <v>0</v>
      </c>
      <c r="GL23" s="15"/>
      <c r="GM23" s="15">
        <f t="shared" si="78"/>
        <v>0</v>
      </c>
      <c r="GN23" s="15"/>
      <c r="GO23" s="15">
        <f t="shared" si="79"/>
        <v>0</v>
      </c>
      <c r="GP23" s="15"/>
      <c r="GQ23" s="15">
        <f t="shared" si="80"/>
        <v>0</v>
      </c>
      <c r="GR23" s="15"/>
      <c r="GS23" s="15">
        <f t="shared" si="81"/>
        <v>0</v>
      </c>
      <c r="GT23" s="15"/>
      <c r="GU23" s="15">
        <f t="shared" si="82"/>
        <v>0</v>
      </c>
      <c r="GV23" s="15"/>
      <c r="GW23" s="15">
        <f t="shared" si="83"/>
        <v>0</v>
      </c>
      <c r="GX23" s="15"/>
      <c r="GY23" s="15">
        <f t="shared" si="84"/>
        <v>0</v>
      </c>
      <c r="GZ23" s="15"/>
      <c r="HA23" s="15"/>
      <c r="HB23" s="15">
        <f t="shared" si="85"/>
        <v>0</v>
      </c>
      <c r="HC23" s="15"/>
      <c r="HD23" s="15">
        <f t="shared" si="86"/>
        <v>0</v>
      </c>
      <c r="HE23" s="15"/>
      <c r="HF23" s="15">
        <f t="shared" si="87"/>
        <v>0</v>
      </c>
      <c r="HG23" s="15"/>
      <c r="HH23" s="15">
        <f t="shared" si="88"/>
        <v>0</v>
      </c>
      <c r="HI23" s="15"/>
      <c r="HJ23" s="15">
        <f t="shared" si="89"/>
        <v>0</v>
      </c>
      <c r="HK23" s="15"/>
      <c r="HL23" s="15">
        <f t="shared" si="90"/>
        <v>0</v>
      </c>
      <c r="HM23" s="15"/>
      <c r="HN23" s="15">
        <f t="shared" si="91"/>
        <v>0</v>
      </c>
      <c r="HO23" s="15"/>
      <c r="HP23" s="15">
        <f t="shared" si="92"/>
        <v>0</v>
      </c>
      <c r="HQ23" s="15"/>
      <c r="HR23" s="15">
        <f t="shared" si="93"/>
        <v>0</v>
      </c>
      <c r="HS23" s="15"/>
      <c r="HT23" s="15">
        <f t="shared" si="94"/>
        <v>0</v>
      </c>
      <c r="HU23" s="15"/>
      <c r="HV23" s="15">
        <f t="shared" si="95"/>
        <v>0</v>
      </c>
      <c r="HW23" s="15"/>
      <c r="HX23" s="15">
        <f t="shared" si="96"/>
        <v>0</v>
      </c>
      <c r="HY23" s="33"/>
    </row>
    <row r="24" spans="1:233" x14ac:dyDescent="0.2">
      <c r="A24">
        <v>26719</v>
      </c>
      <c r="B24" t="s">
        <v>24</v>
      </c>
      <c r="C24" s="3">
        <v>25000</v>
      </c>
      <c r="D24" s="1">
        <v>36647</v>
      </c>
      <c r="E24" s="1">
        <v>38472</v>
      </c>
      <c r="F24" t="s">
        <v>26</v>
      </c>
      <c r="G24" s="6"/>
      <c r="H24" s="68">
        <v>0</v>
      </c>
      <c r="I24" s="39">
        <v>25000</v>
      </c>
      <c r="J24" s="39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8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3"/>
      <c r="DC24" s="15">
        <f t="shared" si="36"/>
        <v>0</v>
      </c>
      <c r="DD24" s="15"/>
      <c r="DE24" s="33"/>
      <c r="DF24" s="15">
        <f t="shared" si="37"/>
        <v>0</v>
      </c>
      <c r="DG24" s="33"/>
      <c r="DH24" s="15">
        <f t="shared" si="38"/>
        <v>0</v>
      </c>
      <c r="DI24" s="33"/>
      <c r="DJ24" s="15">
        <f t="shared" si="39"/>
        <v>0</v>
      </c>
      <c r="DK24" s="33"/>
      <c r="DL24" s="15">
        <f t="shared" si="40"/>
        <v>0</v>
      </c>
      <c r="DM24" s="33"/>
      <c r="DN24" s="15">
        <f t="shared" si="41"/>
        <v>0</v>
      </c>
      <c r="DO24" s="33"/>
      <c r="DP24" s="15">
        <f t="shared" si="42"/>
        <v>0</v>
      </c>
      <c r="DQ24" s="33"/>
      <c r="DR24" s="15">
        <f t="shared" si="43"/>
        <v>0</v>
      </c>
      <c r="DS24" s="33"/>
      <c r="DT24" s="15">
        <f t="shared" si="44"/>
        <v>0</v>
      </c>
      <c r="DU24" s="33"/>
      <c r="DV24" s="15">
        <f t="shared" si="45"/>
        <v>0</v>
      </c>
      <c r="DW24" s="33"/>
      <c r="DX24" s="15">
        <f t="shared" si="46"/>
        <v>0</v>
      </c>
      <c r="DY24" s="33"/>
      <c r="DZ24" s="15">
        <f t="shared" si="47"/>
        <v>0</v>
      </c>
      <c r="EA24" s="33"/>
      <c r="EB24" s="15">
        <f t="shared" si="48"/>
        <v>0</v>
      </c>
      <c r="EC24" s="15"/>
      <c r="ED24" s="33"/>
      <c r="EE24" s="15">
        <f t="shared" si="49"/>
        <v>0</v>
      </c>
      <c r="EF24" s="33"/>
      <c r="EG24" s="15">
        <f t="shared" si="50"/>
        <v>0</v>
      </c>
      <c r="EH24" s="33"/>
      <c r="EI24" s="15">
        <f t="shared" si="51"/>
        <v>0</v>
      </c>
      <c r="EJ24" s="33"/>
      <c r="EK24" s="15">
        <f t="shared" si="52"/>
        <v>0</v>
      </c>
      <c r="EL24" s="33"/>
      <c r="EM24" s="15">
        <f t="shared" si="53"/>
        <v>0</v>
      </c>
      <c r="EN24" s="33"/>
      <c r="EO24" s="15">
        <f t="shared" si="54"/>
        <v>0</v>
      </c>
      <c r="EP24" s="33"/>
      <c r="EQ24" s="15">
        <f t="shared" si="55"/>
        <v>0</v>
      </c>
      <c r="ER24" s="33"/>
      <c r="ES24" s="15">
        <f t="shared" si="56"/>
        <v>0</v>
      </c>
      <c r="ET24" s="33"/>
      <c r="EU24" s="15">
        <f t="shared" si="57"/>
        <v>0</v>
      </c>
      <c r="EV24" s="33"/>
      <c r="EW24" s="15">
        <f t="shared" si="58"/>
        <v>0</v>
      </c>
      <c r="EX24" s="33"/>
      <c r="EY24" s="15">
        <f t="shared" si="59"/>
        <v>0</v>
      </c>
      <c r="EZ24" s="33"/>
      <c r="FA24" s="15">
        <f t="shared" si="60"/>
        <v>0</v>
      </c>
      <c r="FB24" s="15"/>
      <c r="FC24" s="33"/>
      <c r="FD24" s="15">
        <f t="shared" si="61"/>
        <v>0</v>
      </c>
      <c r="FE24" s="33"/>
      <c r="FF24" s="15">
        <f t="shared" si="62"/>
        <v>0</v>
      </c>
      <c r="FG24" s="33"/>
      <c r="FH24" s="15">
        <f t="shared" si="63"/>
        <v>0</v>
      </c>
      <c r="FI24" s="33"/>
      <c r="FJ24" s="15">
        <f t="shared" si="64"/>
        <v>0</v>
      </c>
      <c r="FK24" s="33"/>
      <c r="FL24" s="15">
        <f t="shared" si="65"/>
        <v>0</v>
      </c>
      <c r="FM24" s="33"/>
      <c r="FN24" s="15">
        <f t="shared" si="66"/>
        <v>0</v>
      </c>
      <c r="FO24" s="33"/>
      <c r="FP24" s="15">
        <f t="shared" si="67"/>
        <v>0</v>
      </c>
      <c r="FQ24" s="33"/>
      <c r="FR24" s="15">
        <f t="shared" si="68"/>
        <v>0</v>
      </c>
      <c r="FS24" s="33"/>
      <c r="FT24" s="15">
        <f t="shared" si="69"/>
        <v>0</v>
      </c>
      <c r="FU24" s="33"/>
      <c r="FV24" s="15">
        <f t="shared" si="70"/>
        <v>0</v>
      </c>
      <c r="FW24" s="33"/>
      <c r="FX24" s="15">
        <f t="shared" si="71"/>
        <v>0</v>
      </c>
      <c r="FY24" s="33"/>
      <c r="FZ24" s="15">
        <f t="shared" si="72"/>
        <v>0</v>
      </c>
      <c r="GA24" s="15"/>
      <c r="GB24" s="33"/>
      <c r="GC24" s="15">
        <f t="shared" si="73"/>
        <v>0</v>
      </c>
      <c r="GD24" s="33"/>
      <c r="GE24" s="15">
        <f t="shared" si="74"/>
        <v>0</v>
      </c>
      <c r="GF24" s="33"/>
      <c r="GG24" s="15">
        <f t="shared" si="75"/>
        <v>0</v>
      </c>
      <c r="GH24" s="33"/>
      <c r="GI24" s="15">
        <f t="shared" si="76"/>
        <v>0</v>
      </c>
      <c r="GJ24" s="33"/>
      <c r="GK24" s="15">
        <f t="shared" si="77"/>
        <v>0</v>
      </c>
      <c r="GL24" s="33"/>
      <c r="GM24" s="15">
        <f t="shared" si="78"/>
        <v>0</v>
      </c>
      <c r="GN24" s="33"/>
      <c r="GO24" s="15">
        <f t="shared" si="79"/>
        <v>0</v>
      </c>
      <c r="GP24" s="33"/>
      <c r="GQ24" s="15">
        <f t="shared" si="80"/>
        <v>0</v>
      </c>
      <c r="GR24" s="33"/>
      <c r="GS24" s="15">
        <f t="shared" si="81"/>
        <v>0</v>
      </c>
      <c r="GT24" s="33"/>
      <c r="GU24" s="15">
        <f t="shared" si="82"/>
        <v>0</v>
      </c>
      <c r="GV24" s="33"/>
      <c r="GW24" s="15">
        <f t="shared" si="83"/>
        <v>0</v>
      </c>
      <c r="GX24" s="33"/>
      <c r="GY24" s="15">
        <f t="shared" si="84"/>
        <v>0</v>
      </c>
      <c r="GZ24" s="15"/>
      <c r="HA24" s="33"/>
      <c r="HB24" s="15">
        <f t="shared" si="85"/>
        <v>0</v>
      </c>
      <c r="HC24" s="33"/>
      <c r="HD24" s="15">
        <f t="shared" si="86"/>
        <v>0</v>
      </c>
      <c r="HE24" s="33"/>
      <c r="HF24" s="15">
        <f t="shared" si="87"/>
        <v>0</v>
      </c>
      <c r="HG24" s="33"/>
      <c r="HH24" s="15">
        <f t="shared" si="88"/>
        <v>0</v>
      </c>
      <c r="HI24" s="33"/>
      <c r="HJ24" s="15">
        <f t="shared" si="89"/>
        <v>0</v>
      </c>
      <c r="HK24" s="33"/>
      <c r="HL24" s="15">
        <f t="shared" si="90"/>
        <v>0</v>
      </c>
      <c r="HM24" s="33"/>
      <c r="HN24" s="15">
        <f t="shared" si="91"/>
        <v>0</v>
      </c>
      <c r="HO24" s="33"/>
      <c r="HP24" s="15">
        <f t="shared" si="92"/>
        <v>0</v>
      </c>
      <c r="HQ24" s="33"/>
      <c r="HR24" s="15">
        <f t="shared" si="93"/>
        <v>0</v>
      </c>
      <c r="HS24" s="33"/>
      <c r="HT24" s="15">
        <f t="shared" si="94"/>
        <v>0</v>
      </c>
      <c r="HU24" s="33"/>
      <c r="HV24" s="15">
        <f t="shared" si="95"/>
        <v>0</v>
      </c>
      <c r="HW24" s="33"/>
      <c r="HX24" s="15">
        <f t="shared" si="96"/>
        <v>0</v>
      </c>
      <c r="HY24" s="33"/>
    </row>
    <row r="25" spans="1:233" x14ac:dyDescent="0.2">
      <c r="A25">
        <v>26813</v>
      </c>
      <c r="B25" t="s">
        <v>25</v>
      </c>
      <c r="C25" s="3">
        <v>3500</v>
      </c>
      <c r="D25" s="1">
        <v>36647</v>
      </c>
      <c r="E25" s="1">
        <v>39506</v>
      </c>
      <c r="F25" t="s">
        <v>26</v>
      </c>
      <c r="G25" s="11"/>
      <c r="H25" s="68">
        <v>0</v>
      </c>
      <c r="I25" s="39">
        <v>3500</v>
      </c>
      <c r="J25" s="39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8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15">
        <f t="shared" si="35"/>
        <v>0</v>
      </c>
      <c r="DB25" s="15">
        <v>3500</v>
      </c>
      <c r="DC25" s="15">
        <f t="shared" si="36"/>
        <v>0</v>
      </c>
      <c r="DD25" s="15"/>
      <c r="DE25" s="15">
        <v>3500</v>
      </c>
      <c r="DF25" s="15">
        <f t="shared" si="37"/>
        <v>0</v>
      </c>
      <c r="DG25" s="15">
        <v>3500</v>
      </c>
      <c r="DH25" s="15">
        <f t="shared" si="38"/>
        <v>0</v>
      </c>
      <c r="DI25" s="15">
        <v>3500</v>
      </c>
      <c r="DJ25" s="15">
        <f t="shared" si="39"/>
        <v>0</v>
      </c>
      <c r="DK25" s="15">
        <v>3500</v>
      </c>
      <c r="DL25" s="15">
        <f t="shared" si="40"/>
        <v>0</v>
      </c>
      <c r="DM25" s="15">
        <v>3500</v>
      </c>
      <c r="DN25" s="15">
        <f t="shared" si="41"/>
        <v>0</v>
      </c>
      <c r="DO25" s="15">
        <v>3500</v>
      </c>
      <c r="DP25" s="15">
        <f t="shared" si="42"/>
        <v>0</v>
      </c>
      <c r="DQ25" s="15">
        <v>3500</v>
      </c>
      <c r="DR25" s="15">
        <f t="shared" si="43"/>
        <v>0</v>
      </c>
      <c r="DS25" s="15">
        <v>3500</v>
      </c>
      <c r="DT25" s="15">
        <f t="shared" si="44"/>
        <v>0</v>
      </c>
      <c r="DU25" s="15">
        <v>3500</v>
      </c>
      <c r="DV25" s="15">
        <f t="shared" si="45"/>
        <v>0</v>
      </c>
      <c r="DW25" s="15">
        <v>3500</v>
      </c>
      <c r="DX25" s="15">
        <f t="shared" si="46"/>
        <v>0</v>
      </c>
      <c r="DY25" s="15">
        <v>3500</v>
      </c>
      <c r="DZ25" s="15">
        <f t="shared" si="47"/>
        <v>0</v>
      </c>
      <c r="EA25" s="15">
        <v>3500</v>
      </c>
      <c r="EB25" s="15">
        <f t="shared" si="48"/>
        <v>0</v>
      </c>
      <c r="EC25" s="15"/>
      <c r="ED25" s="15">
        <v>3500</v>
      </c>
      <c r="EE25" s="15">
        <f t="shared" si="49"/>
        <v>0</v>
      </c>
      <c r="EF25" s="15">
        <v>3500</v>
      </c>
      <c r="EG25" s="15">
        <f t="shared" si="50"/>
        <v>0</v>
      </c>
      <c r="EH25" s="15">
        <v>3500</v>
      </c>
      <c r="EI25" s="15">
        <f t="shared" si="51"/>
        <v>0</v>
      </c>
      <c r="EJ25" s="15">
        <v>3500</v>
      </c>
      <c r="EK25" s="15">
        <f t="shared" si="52"/>
        <v>0</v>
      </c>
      <c r="EL25" s="15">
        <v>3500</v>
      </c>
      <c r="EM25" s="15">
        <f t="shared" si="53"/>
        <v>0</v>
      </c>
      <c r="EN25" s="15">
        <v>3500</v>
      </c>
      <c r="EO25" s="15">
        <f t="shared" si="54"/>
        <v>0</v>
      </c>
      <c r="EP25" s="15">
        <v>3500</v>
      </c>
      <c r="EQ25" s="15">
        <f t="shared" si="55"/>
        <v>0</v>
      </c>
      <c r="ER25" s="15">
        <v>3500</v>
      </c>
      <c r="ES25" s="15">
        <f t="shared" si="56"/>
        <v>0</v>
      </c>
      <c r="ET25" s="15">
        <v>3500</v>
      </c>
      <c r="EU25" s="15">
        <f t="shared" si="57"/>
        <v>0</v>
      </c>
      <c r="EV25" s="15">
        <v>3500</v>
      </c>
      <c r="EW25" s="15">
        <f t="shared" si="58"/>
        <v>0</v>
      </c>
      <c r="EX25" s="15">
        <v>3500</v>
      </c>
      <c r="EY25" s="15">
        <f t="shared" si="59"/>
        <v>0</v>
      </c>
      <c r="EZ25" s="15">
        <v>3500</v>
      </c>
      <c r="FA25" s="15">
        <f t="shared" si="60"/>
        <v>0</v>
      </c>
      <c r="FB25" s="15"/>
      <c r="FC25" s="15">
        <v>3500</v>
      </c>
      <c r="FD25" s="15">
        <f t="shared" si="61"/>
        <v>0</v>
      </c>
      <c r="FE25" s="15">
        <v>3500</v>
      </c>
      <c r="FF25" s="15">
        <f t="shared" si="62"/>
        <v>0</v>
      </c>
      <c r="FG25" s="33"/>
      <c r="FH25" s="15">
        <f t="shared" si="63"/>
        <v>0</v>
      </c>
      <c r="FI25" s="33"/>
      <c r="FJ25" s="15">
        <f t="shared" si="64"/>
        <v>0</v>
      </c>
      <c r="FK25" s="33"/>
      <c r="FL25" s="15">
        <f t="shared" si="65"/>
        <v>0</v>
      </c>
      <c r="FM25" s="33"/>
      <c r="FN25" s="15">
        <f t="shared" si="66"/>
        <v>0</v>
      </c>
      <c r="FO25" s="33"/>
      <c r="FP25" s="15">
        <f t="shared" si="67"/>
        <v>0</v>
      </c>
      <c r="FQ25" s="33"/>
      <c r="FR25" s="15">
        <f t="shared" si="68"/>
        <v>0</v>
      </c>
      <c r="FS25" s="33"/>
      <c r="FT25" s="15">
        <f t="shared" si="69"/>
        <v>0</v>
      </c>
      <c r="FU25" s="33"/>
      <c r="FV25" s="15">
        <f t="shared" si="70"/>
        <v>0</v>
      </c>
      <c r="FW25" s="33"/>
      <c r="FX25" s="15">
        <f t="shared" si="71"/>
        <v>0</v>
      </c>
      <c r="FY25" s="33"/>
      <c r="FZ25" s="15">
        <f t="shared" si="72"/>
        <v>0</v>
      </c>
      <c r="GA25" s="15"/>
      <c r="GB25" s="33"/>
      <c r="GC25" s="15">
        <f t="shared" si="73"/>
        <v>0</v>
      </c>
      <c r="GD25" s="33"/>
      <c r="GE25" s="15">
        <f t="shared" si="74"/>
        <v>0</v>
      </c>
      <c r="GF25" s="33"/>
      <c r="GG25" s="15">
        <f t="shared" si="75"/>
        <v>0</v>
      </c>
      <c r="GH25" s="33"/>
      <c r="GI25" s="15">
        <f t="shared" si="76"/>
        <v>0</v>
      </c>
      <c r="GJ25" s="33"/>
      <c r="GK25" s="15">
        <f t="shared" si="77"/>
        <v>0</v>
      </c>
      <c r="GL25" s="33"/>
      <c r="GM25" s="15">
        <f t="shared" si="78"/>
        <v>0</v>
      </c>
      <c r="GN25" s="33"/>
      <c r="GO25" s="15">
        <f t="shared" si="79"/>
        <v>0</v>
      </c>
      <c r="GP25" s="33"/>
      <c r="GQ25" s="15">
        <f t="shared" si="80"/>
        <v>0</v>
      </c>
      <c r="GR25" s="33"/>
      <c r="GS25" s="15">
        <f t="shared" si="81"/>
        <v>0</v>
      </c>
      <c r="GT25" s="33"/>
      <c r="GU25" s="15">
        <f t="shared" si="82"/>
        <v>0</v>
      </c>
      <c r="GV25" s="33"/>
      <c r="GW25" s="15">
        <f t="shared" si="83"/>
        <v>0</v>
      </c>
      <c r="GX25" s="33"/>
      <c r="GY25" s="15">
        <f t="shared" si="84"/>
        <v>0</v>
      </c>
      <c r="GZ25" s="15"/>
      <c r="HA25" s="33"/>
      <c r="HB25" s="15">
        <f t="shared" si="85"/>
        <v>0</v>
      </c>
      <c r="HC25" s="33"/>
      <c r="HD25" s="15">
        <f t="shared" si="86"/>
        <v>0</v>
      </c>
      <c r="HE25" s="33"/>
      <c r="HF25" s="15">
        <f t="shared" si="87"/>
        <v>0</v>
      </c>
      <c r="HG25" s="33"/>
      <c r="HH25" s="15">
        <f t="shared" si="88"/>
        <v>0</v>
      </c>
      <c r="HI25" s="33"/>
      <c r="HJ25" s="15">
        <f t="shared" si="89"/>
        <v>0</v>
      </c>
      <c r="HK25" s="33"/>
      <c r="HL25" s="15">
        <f t="shared" si="90"/>
        <v>0</v>
      </c>
      <c r="HM25" s="33"/>
      <c r="HN25" s="15">
        <f t="shared" si="91"/>
        <v>0</v>
      </c>
      <c r="HO25" s="33"/>
      <c r="HP25" s="15">
        <f t="shared" si="92"/>
        <v>0</v>
      </c>
      <c r="HQ25" s="33"/>
      <c r="HR25" s="15">
        <f t="shared" si="93"/>
        <v>0</v>
      </c>
      <c r="HS25" s="33"/>
      <c r="HT25" s="15">
        <f t="shared" si="94"/>
        <v>0</v>
      </c>
      <c r="HU25" s="33"/>
      <c r="HV25" s="15">
        <f t="shared" si="95"/>
        <v>0</v>
      </c>
      <c r="HW25" s="33"/>
      <c r="HX25" s="15">
        <f t="shared" si="96"/>
        <v>0</v>
      </c>
      <c r="HY25" s="33"/>
    </row>
    <row r="26" spans="1:233" ht="13.5" thickBot="1" x14ac:dyDescent="0.25">
      <c r="A26">
        <v>26816</v>
      </c>
      <c r="B26" t="s">
        <v>27</v>
      </c>
      <c r="C26" s="3">
        <v>21500</v>
      </c>
      <c r="D26" s="1">
        <v>36647</v>
      </c>
      <c r="E26" s="1">
        <v>38472</v>
      </c>
      <c r="F26" t="s">
        <v>26</v>
      </c>
      <c r="G26" s="2"/>
      <c r="H26" s="68">
        <v>0</v>
      </c>
      <c r="I26" s="39">
        <v>21500</v>
      </c>
      <c r="J26" s="39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8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15">
        <f t="shared" si="35"/>
        <v>0</v>
      </c>
      <c r="DB26" s="33"/>
      <c r="DC26" s="15">
        <f t="shared" si="36"/>
        <v>0</v>
      </c>
      <c r="DD26" s="15"/>
      <c r="DE26" s="33"/>
      <c r="DF26" s="15">
        <f t="shared" si="37"/>
        <v>0</v>
      </c>
      <c r="DG26" s="33"/>
      <c r="DH26" s="15">
        <f t="shared" si="38"/>
        <v>0</v>
      </c>
      <c r="DI26" s="33"/>
      <c r="DJ26" s="15">
        <f t="shared" si="39"/>
        <v>0</v>
      </c>
      <c r="DK26" s="33"/>
      <c r="DL26" s="15">
        <f t="shared" si="40"/>
        <v>0</v>
      </c>
      <c r="DM26" s="33"/>
      <c r="DN26" s="15">
        <f t="shared" si="41"/>
        <v>0</v>
      </c>
      <c r="DO26" s="33"/>
      <c r="DP26" s="15">
        <f t="shared" si="42"/>
        <v>0</v>
      </c>
      <c r="DQ26" s="33"/>
      <c r="DR26" s="15">
        <f t="shared" si="43"/>
        <v>0</v>
      </c>
      <c r="DS26" s="33"/>
      <c r="DT26" s="15">
        <f t="shared" si="44"/>
        <v>0</v>
      </c>
      <c r="DU26" s="33"/>
      <c r="DV26" s="15">
        <f t="shared" si="45"/>
        <v>0</v>
      </c>
      <c r="DW26" s="33"/>
      <c r="DX26" s="15">
        <f t="shared" si="46"/>
        <v>0</v>
      </c>
      <c r="DY26" s="33"/>
      <c r="DZ26" s="15">
        <f t="shared" si="47"/>
        <v>0</v>
      </c>
      <c r="EA26" s="33"/>
      <c r="EB26" s="15">
        <f t="shared" si="48"/>
        <v>0</v>
      </c>
      <c r="EC26" s="15"/>
      <c r="ED26" s="33"/>
      <c r="EE26" s="15">
        <f t="shared" si="49"/>
        <v>0</v>
      </c>
      <c r="EF26" s="33"/>
      <c r="EG26" s="15">
        <f t="shared" si="50"/>
        <v>0</v>
      </c>
      <c r="EH26" s="33"/>
      <c r="EI26" s="15">
        <f t="shared" si="51"/>
        <v>0</v>
      </c>
      <c r="EJ26" s="33"/>
      <c r="EK26" s="15">
        <f t="shared" si="52"/>
        <v>0</v>
      </c>
      <c r="EL26" s="33"/>
      <c r="EM26" s="15">
        <f t="shared" si="53"/>
        <v>0</v>
      </c>
      <c r="EN26" s="33"/>
      <c r="EO26" s="15">
        <f t="shared" si="54"/>
        <v>0</v>
      </c>
      <c r="EP26" s="33"/>
      <c r="EQ26" s="15">
        <f t="shared" si="55"/>
        <v>0</v>
      </c>
      <c r="ER26" s="33"/>
      <c r="ES26" s="15">
        <f t="shared" si="56"/>
        <v>0</v>
      </c>
      <c r="ET26" s="33"/>
      <c r="EU26" s="15">
        <f t="shared" si="57"/>
        <v>0</v>
      </c>
      <c r="EV26" s="33"/>
      <c r="EW26" s="15">
        <f t="shared" si="58"/>
        <v>0</v>
      </c>
      <c r="EX26" s="33"/>
      <c r="EY26" s="15">
        <f t="shared" si="59"/>
        <v>0</v>
      </c>
      <c r="EZ26" s="33"/>
      <c r="FA26" s="15">
        <f t="shared" si="60"/>
        <v>0</v>
      </c>
      <c r="FB26" s="15"/>
      <c r="FC26" s="33"/>
      <c r="FD26" s="15">
        <f t="shared" si="61"/>
        <v>0</v>
      </c>
      <c r="FE26" s="33"/>
      <c r="FF26" s="15">
        <f t="shared" si="62"/>
        <v>0</v>
      </c>
      <c r="FG26" s="33"/>
      <c r="FH26" s="15">
        <f t="shared" si="63"/>
        <v>0</v>
      </c>
      <c r="FI26" s="33"/>
      <c r="FJ26" s="15">
        <f t="shared" si="64"/>
        <v>0</v>
      </c>
      <c r="FK26" s="33"/>
      <c r="FL26" s="15">
        <f t="shared" si="65"/>
        <v>0</v>
      </c>
      <c r="FM26" s="33"/>
      <c r="FN26" s="15">
        <f t="shared" si="66"/>
        <v>0</v>
      </c>
      <c r="FO26" s="33"/>
      <c r="FP26" s="15">
        <f t="shared" si="67"/>
        <v>0</v>
      </c>
      <c r="FQ26" s="33"/>
      <c r="FR26" s="15">
        <f t="shared" si="68"/>
        <v>0</v>
      </c>
      <c r="FS26" s="33"/>
      <c r="FT26" s="15">
        <f t="shared" si="69"/>
        <v>0</v>
      </c>
      <c r="FU26" s="33"/>
      <c r="FV26" s="15">
        <f t="shared" si="70"/>
        <v>0</v>
      </c>
      <c r="FW26" s="33"/>
      <c r="FX26" s="15">
        <f t="shared" si="71"/>
        <v>0</v>
      </c>
      <c r="FY26" s="33"/>
      <c r="FZ26" s="15">
        <f t="shared" si="72"/>
        <v>0</v>
      </c>
      <c r="GA26" s="15"/>
      <c r="GB26" s="33"/>
      <c r="GC26" s="15">
        <f t="shared" si="73"/>
        <v>0</v>
      </c>
      <c r="GD26" s="33"/>
      <c r="GE26" s="15">
        <f t="shared" si="74"/>
        <v>0</v>
      </c>
      <c r="GF26" s="33"/>
      <c r="GG26" s="15">
        <f t="shared" si="75"/>
        <v>0</v>
      </c>
      <c r="GH26" s="33"/>
      <c r="GI26" s="15">
        <f t="shared" si="76"/>
        <v>0</v>
      </c>
      <c r="GJ26" s="33"/>
      <c r="GK26" s="15">
        <f t="shared" si="77"/>
        <v>0</v>
      </c>
      <c r="GL26" s="33"/>
      <c r="GM26" s="15">
        <f t="shared" si="78"/>
        <v>0</v>
      </c>
      <c r="GN26" s="33"/>
      <c r="GO26" s="15">
        <f t="shared" si="79"/>
        <v>0</v>
      </c>
      <c r="GP26" s="33"/>
      <c r="GQ26" s="15">
        <f t="shared" si="80"/>
        <v>0</v>
      </c>
      <c r="GR26" s="33"/>
      <c r="GS26" s="15">
        <f t="shared" si="81"/>
        <v>0</v>
      </c>
      <c r="GT26" s="33"/>
      <c r="GU26" s="15">
        <f t="shared" si="82"/>
        <v>0</v>
      </c>
      <c r="GV26" s="33"/>
      <c r="GW26" s="15">
        <f t="shared" si="83"/>
        <v>0</v>
      </c>
      <c r="GX26" s="33"/>
      <c r="GY26" s="15">
        <f t="shared" si="84"/>
        <v>0</v>
      </c>
      <c r="GZ26" s="15"/>
      <c r="HA26" s="33"/>
      <c r="HB26" s="15">
        <f t="shared" si="85"/>
        <v>0</v>
      </c>
      <c r="HC26" s="33"/>
      <c r="HD26" s="15">
        <f t="shared" si="86"/>
        <v>0</v>
      </c>
      <c r="HE26" s="33"/>
      <c r="HF26" s="15">
        <f t="shared" si="87"/>
        <v>0</v>
      </c>
      <c r="HG26" s="33"/>
      <c r="HH26" s="15">
        <f t="shared" si="88"/>
        <v>0</v>
      </c>
      <c r="HI26" s="33"/>
      <c r="HJ26" s="15">
        <f t="shared" si="89"/>
        <v>0</v>
      </c>
      <c r="HK26" s="33"/>
      <c r="HL26" s="15">
        <f t="shared" si="90"/>
        <v>0</v>
      </c>
      <c r="HM26" s="33"/>
      <c r="HN26" s="15">
        <f t="shared" si="91"/>
        <v>0</v>
      </c>
      <c r="HO26" s="33"/>
      <c r="HP26" s="15">
        <f t="shared" si="92"/>
        <v>0</v>
      </c>
      <c r="HQ26" s="33"/>
      <c r="HR26" s="15">
        <f t="shared" si="93"/>
        <v>0</v>
      </c>
      <c r="HS26" s="33"/>
      <c r="HT26" s="15">
        <f t="shared" si="94"/>
        <v>0</v>
      </c>
      <c r="HU26" s="33"/>
      <c r="HV26" s="15">
        <f t="shared" si="95"/>
        <v>0</v>
      </c>
      <c r="HW26" s="33"/>
      <c r="HX26" s="15">
        <f t="shared" si="96"/>
        <v>0</v>
      </c>
      <c r="HY26" s="33"/>
    </row>
    <row r="27" spans="1:233" ht="13.5" thickBot="1" x14ac:dyDescent="0.25">
      <c r="A27">
        <v>26884</v>
      </c>
      <c r="B27" t="s">
        <v>38</v>
      </c>
      <c r="C27" s="3">
        <v>40000</v>
      </c>
      <c r="D27" s="1">
        <v>36647</v>
      </c>
      <c r="E27" s="1">
        <v>38656</v>
      </c>
      <c r="F27" t="s">
        <v>4</v>
      </c>
      <c r="G27" s="6">
        <v>38291</v>
      </c>
      <c r="H27" s="68">
        <v>0</v>
      </c>
      <c r="I27" s="39">
        <v>40000</v>
      </c>
      <c r="J27" s="39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18">
        <v>40000</v>
      </c>
      <c r="BZ27" s="8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17"/>
      <c r="DA27" s="15">
        <f t="shared" si="35"/>
        <v>0</v>
      </c>
      <c r="DB27" s="15"/>
      <c r="DC27" s="15">
        <f t="shared" si="36"/>
        <v>0</v>
      </c>
      <c r="DD27" s="15"/>
      <c r="DE27" s="15"/>
      <c r="DF27" s="15">
        <f t="shared" si="37"/>
        <v>0</v>
      </c>
      <c r="DG27" s="15"/>
      <c r="DH27" s="15">
        <f t="shared" si="38"/>
        <v>0</v>
      </c>
      <c r="DI27" s="15"/>
      <c r="DJ27" s="15">
        <f t="shared" si="39"/>
        <v>0</v>
      </c>
      <c r="DK27" s="15"/>
      <c r="DL27" s="15">
        <f t="shared" si="40"/>
        <v>0</v>
      </c>
      <c r="DM27" s="15"/>
      <c r="DN27" s="15">
        <f t="shared" si="41"/>
        <v>0</v>
      </c>
      <c r="DO27" s="15"/>
      <c r="DP27" s="15">
        <f t="shared" si="42"/>
        <v>0</v>
      </c>
      <c r="DQ27" s="15"/>
      <c r="DR27" s="15">
        <f t="shared" si="43"/>
        <v>0</v>
      </c>
      <c r="DS27" s="15"/>
      <c r="DT27" s="15">
        <f t="shared" si="44"/>
        <v>0</v>
      </c>
      <c r="DU27" s="15"/>
      <c r="DV27" s="15">
        <f t="shared" si="45"/>
        <v>0</v>
      </c>
      <c r="DW27" s="15"/>
      <c r="DX27" s="15">
        <f t="shared" si="46"/>
        <v>0</v>
      </c>
      <c r="DY27" s="15"/>
      <c r="DZ27" s="15">
        <f t="shared" si="47"/>
        <v>0</v>
      </c>
      <c r="EA27" s="15"/>
      <c r="EB27" s="15">
        <f t="shared" si="48"/>
        <v>0</v>
      </c>
      <c r="EC27" s="15"/>
      <c r="ED27" s="15"/>
      <c r="EE27" s="15">
        <f t="shared" si="49"/>
        <v>0</v>
      </c>
      <c r="EF27" s="15"/>
      <c r="EG27" s="15">
        <f t="shared" si="50"/>
        <v>0</v>
      </c>
      <c r="EH27" s="15"/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3"/>
    </row>
    <row r="28" spans="1:233" x14ac:dyDescent="0.2">
      <c r="A28">
        <v>27454</v>
      </c>
      <c r="B28" t="s">
        <v>28</v>
      </c>
      <c r="C28" s="3">
        <v>27500</v>
      </c>
      <c r="D28" s="1">
        <v>37257</v>
      </c>
      <c r="E28" s="1">
        <v>37621</v>
      </c>
      <c r="F28" t="s">
        <v>26</v>
      </c>
      <c r="G28" s="2"/>
      <c r="H28" s="68">
        <v>0</v>
      </c>
      <c r="I28" s="39">
        <v>27500</v>
      </c>
      <c r="J28" s="39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8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15">
        <f t="shared" si="35"/>
        <v>0</v>
      </c>
      <c r="DB28" s="33"/>
      <c r="DC28" s="15">
        <f t="shared" si="36"/>
        <v>0</v>
      </c>
      <c r="DD28" s="15"/>
      <c r="DE28" s="33"/>
      <c r="DF28" s="15">
        <f t="shared" si="37"/>
        <v>0</v>
      </c>
      <c r="DG28" s="33"/>
      <c r="DH28" s="15">
        <f t="shared" si="38"/>
        <v>0</v>
      </c>
      <c r="DI28" s="33"/>
      <c r="DJ28" s="15">
        <f t="shared" si="39"/>
        <v>0</v>
      </c>
      <c r="DK28" s="33"/>
      <c r="DL28" s="15">
        <f t="shared" si="40"/>
        <v>0</v>
      </c>
      <c r="DM28" s="33"/>
      <c r="DN28" s="15">
        <f t="shared" si="41"/>
        <v>0</v>
      </c>
      <c r="DO28" s="33"/>
      <c r="DP28" s="15">
        <f t="shared" si="42"/>
        <v>0</v>
      </c>
      <c r="DQ28" s="33"/>
      <c r="DR28" s="15">
        <f t="shared" si="43"/>
        <v>0</v>
      </c>
      <c r="DS28" s="33"/>
      <c r="DT28" s="15">
        <f t="shared" si="44"/>
        <v>0</v>
      </c>
      <c r="DU28" s="33"/>
      <c r="DV28" s="15">
        <f t="shared" si="45"/>
        <v>0</v>
      </c>
      <c r="DW28" s="33"/>
      <c r="DX28" s="15">
        <f t="shared" si="46"/>
        <v>0</v>
      </c>
      <c r="DY28" s="33"/>
      <c r="DZ28" s="15">
        <f t="shared" si="47"/>
        <v>0</v>
      </c>
      <c r="EA28" s="33"/>
      <c r="EB28" s="15">
        <f t="shared" si="48"/>
        <v>0</v>
      </c>
      <c r="EC28" s="15"/>
      <c r="ED28" s="33"/>
      <c r="EE28" s="15">
        <f t="shared" si="49"/>
        <v>0</v>
      </c>
      <c r="EF28" s="33"/>
      <c r="EG28" s="15">
        <f t="shared" si="50"/>
        <v>0</v>
      </c>
      <c r="EH28" s="33"/>
      <c r="EI28" s="15">
        <f t="shared" si="51"/>
        <v>0</v>
      </c>
      <c r="EJ28" s="33"/>
      <c r="EK28" s="15">
        <f t="shared" si="52"/>
        <v>0</v>
      </c>
      <c r="EL28" s="33"/>
      <c r="EM28" s="15">
        <f t="shared" si="53"/>
        <v>0</v>
      </c>
      <c r="EN28" s="33"/>
      <c r="EO28" s="15">
        <f t="shared" si="54"/>
        <v>0</v>
      </c>
      <c r="EP28" s="33"/>
      <c r="EQ28" s="15">
        <f t="shared" si="55"/>
        <v>0</v>
      </c>
      <c r="ER28" s="33"/>
      <c r="ES28" s="15">
        <f t="shared" si="56"/>
        <v>0</v>
      </c>
      <c r="ET28" s="33"/>
      <c r="EU28" s="15">
        <f t="shared" si="57"/>
        <v>0</v>
      </c>
      <c r="EV28" s="33"/>
      <c r="EW28" s="15">
        <f t="shared" si="58"/>
        <v>0</v>
      </c>
      <c r="EX28" s="33"/>
      <c r="EY28" s="15">
        <f t="shared" si="59"/>
        <v>0</v>
      </c>
      <c r="EZ28" s="33"/>
      <c r="FA28" s="15">
        <f t="shared" si="60"/>
        <v>0</v>
      </c>
      <c r="FB28" s="15"/>
      <c r="FC28" s="33"/>
      <c r="FD28" s="15">
        <f t="shared" si="61"/>
        <v>0</v>
      </c>
      <c r="FE28" s="33"/>
      <c r="FF28" s="15">
        <f t="shared" si="62"/>
        <v>0</v>
      </c>
      <c r="FG28" s="33"/>
      <c r="FH28" s="15">
        <f t="shared" si="63"/>
        <v>0</v>
      </c>
      <c r="FI28" s="33"/>
      <c r="FJ28" s="15">
        <f t="shared" si="64"/>
        <v>0</v>
      </c>
      <c r="FK28" s="33"/>
      <c r="FL28" s="15">
        <f t="shared" si="65"/>
        <v>0</v>
      </c>
      <c r="FM28" s="33"/>
      <c r="FN28" s="15">
        <f t="shared" si="66"/>
        <v>0</v>
      </c>
      <c r="FO28" s="33"/>
      <c r="FP28" s="15">
        <f t="shared" si="67"/>
        <v>0</v>
      </c>
      <c r="FQ28" s="33"/>
      <c r="FR28" s="15">
        <f t="shared" si="68"/>
        <v>0</v>
      </c>
      <c r="FS28" s="33"/>
      <c r="FT28" s="15">
        <f t="shared" si="69"/>
        <v>0</v>
      </c>
      <c r="FU28" s="33"/>
      <c r="FV28" s="15">
        <f t="shared" si="70"/>
        <v>0</v>
      </c>
      <c r="FW28" s="33"/>
      <c r="FX28" s="15">
        <f t="shared" si="71"/>
        <v>0</v>
      </c>
      <c r="FY28" s="33"/>
      <c r="FZ28" s="15">
        <f t="shared" si="72"/>
        <v>0</v>
      </c>
      <c r="GA28" s="15"/>
      <c r="GB28" s="33"/>
      <c r="GC28" s="15">
        <f t="shared" si="73"/>
        <v>0</v>
      </c>
      <c r="GD28" s="33"/>
      <c r="GE28" s="15">
        <f t="shared" si="74"/>
        <v>0</v>
      </c>
      <c r="GF28" s="33"/>
      <c r="GG28" s="15">
        <f t="shared" si="75"/>
        <v>0</v>
      </c>
      <c r="GH28" s="33"/>
      <c r="GI28" s="15">
        <f t="shared" si="76"/>
        <v>0</v>
      </c>
      <c r="GJ28" s="33"/>
      <c r="GK28" s="15">
        <f t="shared" si="77"/>
        <v>0</v>
      </c>
      <c r="GL28" s="33"/>
      <c r="GM28" s="15">
        <f t="shared" si="78"/>
        <v>0</v>
      </c>
      <c r="GN28" s="33"/>
      <c r="GO28" s="15">
        <f t="shared" si="79"/>
        <v>0</v>
      </c>
      <c r="GP28" s="33"/>
      <c r="GQ28" s="15">
        <f t="shared" si="80"/>
        <v>0</v>
      </c>
      <c r="GR28" s="33"/>
      <c r="GS28" s="15">
        <f t="shared" si="81"/>
        <v>0</v>
      </c>
      <c r="GT28" s="33"/>
      <c r="GU28" s="15">
        <f t="shared" si="82"/>
        <v>0</v>
      </c>
      <c r="GV28" s="33"/>
      <c r="GW28" s="15">
        <f t="shared" si="83"/>
        <v>0</v>
      </c>
      <c r="GX28" s="33"/>
      <c r="GY28" s="15">
        <f t="shared" si="84"/>
        <v>0</v>
      </c>
      <c r="GZ28" s="15"/>
      <c r="HA28" s="33"/>
      <c r="HB28" s="15">
        <f t="shared" si="85"/>
        <v>0</v>
      </c>
      <c r="HC28" s="33"/>
      <c r="HD28" s="15">
        <f t="shared" si="86"/>
        <v>0</v>
      </c>
      <c r="HE28" s="33"/>
      <c r="HF28" s="15">
        <f t="shared" si="87"/>
        <v>0</v>
      </c>
      <c r="HG28" s="33"/>
      <c r="HH28" s="15">
        <f t="shared" si="88"/>
        <v>0</v>
      </c>
      <c r="HI28" s="33"/>
      <c r="HJ28" s="15">
        <f t="shared" si="89"/>
        <v>0</v>
      </c>
      <c r="HK28" s="33"/>
      <c r="HL28" s="15">
        <f t="shared" si="90"/>
        <v>0</v>
      </c>
      <c r="HM28" s="33"/>
      <c r="HN28" s="15">
        <f t="shared" si="91"/>
        <v>0</v>
      </c>
      <c r="HO28" s="33"/>
      <c r="HP28" s="15">
        <f t="shared" si="92"/>
        <v>0</v>
      </c>
      <c r="HQ28" s="33"/>
      <c r="HR28" s="15">
        <f t="shared" si="93"/>
        <v>0</v>
      </c>
      <c r="HS28" s="33"/>
      <c r="HT28" s="15">
        <f t="shared" si="94"/>
        <v>0</v>
      </c>
      <c r="HU28" s="33"/>
      <c r="HV28" s="15">
        <f t="shared" si="95"/>
        <v>0</v>
      </c>
      <c r="HW28" s="33"/>
      <c r="HX28" s="15">
        <f t="shared" si="96"/>
        <v>0</v>
      </c>
      <c r="HY28" s="33"/>
    </row>
    <row r="29" spans="1:233" x14ac:dyDescent="0.2">
      <c r="A29">
        <v>27456</v>
      </c>
      <c r="B29" t="s">
        <v>40</v>
      </c>
      <c r="C29" s="3">
        <v>21500</v>
      </c>
      <c r="D29" s="1">
        <v>37561</v>
      </c>
      <c r="E29" s="1">
        <v>37621</v>
      </c>
      <c r="F29" t="s">
        <v>26</v>
      </c>
      <c r="G29" s="2"/>
      <c r="H29" s="68">
        <v>0</v>
      </c>
      <c r="I29" s="13"/>
      <c r="J29" s="39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8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15">
        <f t="shared" si="35"/>
        <v>0</v>
      </c>
      <c r="DB29" s="33"/>
      <c r="DC29" s="15">
        <f t="shared" si="36"/>
        <v>0</v>
      </c>
      <c r="DD29" s="15"/>
      <c r="DE29" s="33"/>
      <c r="DF29" s="15">
        <f t="shared" si="37"/>
        <v>0</v>
      </c>
      <c r="DG29" s="33"/>
      <c r="DH29" s="15">
        <f t="shared" si="38"/>
        <v>0</v>
      </c>
      <c r="DI29" s="33"/>
      <c r="DJ29" s="15">
        <f t="shared" si="39"/>
        <v>0</v>
      </c>
      <c r="DK29" s="33"/>
      <c r="DL29" s="15">
        <f t="shared" si="40"/>
        <v>0</v>
      </c>
      <c r="DM29" s="33"/>
      <c r="DN29" s="15">
        <f t="shared" si="41"/>
        <v>0</v>
      </c>
      <c r="DO29" s="33"/>
      <c r="DP29" s="15">
        <f t="shared" si="42"/>
        <v>0</v>
      </c>
      <c r="DQ29" s="33"/>
      <c r="DR29" s="15">
        <f t="shared" si="43"/>
        <v>0</v>
      </c>
      <c r="DS29" s="33"/>
      <c r="DT29" s="15">
        <f t="shared" si="44"/>
        <v>0</v>
      </c>
      <c r="DU29" s="33"/>
      <c r="DV29" s="15">
        <f t="shared" si="45"/>
        <v>0</v>
      </c>
      <c r="DW29" s="33"/>
      <c r="DX29" s="15">
        <f t="shared" si="46"/>
        <v>0</v>
      </c>
      <c r="DY29" s="33"/>
      <c r="DZ29" s="15">
        <f t="shared" si="47"/>
        <v>0</v>
      </c>
      <c r="EA29" s="33"/>
      <c r="EB29" s="15">
        <f t="shared" si="48"/>
        <v>0</v>
      </c>
      <c r="EC29" s="15"/>
      <c r="ED29" s="33"/>
      <c r="EE29" s="15">
        <f t="shared" si="49"/>
        <v>0</v>
      </c>
      <c r="EF29" s="33"/>
      <c r="EG29" s="15">
        <f t="shared" si="50"/>
        <v>0</v>
      </c>
      <c r="EH29" s="33"/>
      <c r="EI29" s="15">
        <f t="shared" si="51"/>
        <v>0</v>
      </c>
      <c r="EJ29" s="33"/>
      <c r="EK29" s="15">
        <f t="shared" si="52"/>
        <v>0</v>
      </c>
      <c r="EL29" s="33"/>
      <c r="EM29" s="15">
        <f t="shared" si="53"/>
        <v>0</v>
      </c>
      <c r="EN29" s="33"/>
      <c r="EO29" s="15">
        <f t="shared" si="54"/>
        <v>0</v>
      </c>
      <c r="EP29" s="33"/>
      <c r="EQ29" s="15">
        <f t="shared" si="55"/>
        <v>0</v>
      </c>
      <c r="ER29" s="33"/>
      <c r="ES29" s="15">
        <f t="shared" si="56"/>
        <v>0</v>
      </c>
      <c r="ET29" s="33"/>
      <c r="EU29" s="15">
        <f t="shared" si="57"/>
        <v>0</v>
      </c>
      <c r="EV29" s="33"/>
      <c r="EW29" s="15">
        <f t="shared" si="58"/>
        <v>0</v>
      </c>
      <c r="EX29" s="33"/>
      <c r="EY29" s="15">
        <f t="shared" si="59"/>
        <v>0</v>
      </c>
      <c r="EZ29" s="33"/>
      <c r="FA29" s="15">
        <f t="shared" si="60"/>
        <v>0</v>
      </c>
      <c r="FB29" s="15"/>
      <c r="FC29" s="33"/>
      <c r="FD29" s="15">
        <f t="shared" si="61"/>
        <v>0</v>
      </c>
      <c r="FE29" s="33"/>
      <c r="FF29" s="15">
        <f t="shared" si="62"/>
        <v>0</v>
      </c>
      <c r="FG29" s="33"/>
      <c r="FH29" s="15">
        <f t="shared" si="63"/>
        <v>0</v>
      </c>
      <c r="FI29" s="33"/>
      <c r="FJ29" s="15">
        <f t="shared" si="64"/>
        <v>0</v>
      </c>
      <c r="FK29" s="33"/>
      <c r="FL29" s="15">
        <f t="shared" si="65"/>
        <v>0</v>
      </c>
      <c r="FM29" s="33"/>
      <c r="FN29" s="15">
        <f t="shared" si="66"/>
        <v>0</v>
      </c>
      <c r="FO29" s="33"/>
      <c r="FP29" s="15">
        <f t="shared" si="67"/>
        <v>0</v>
      </c>
      <c r="FQ29" s="33"/>
      <c r="FR29" s="15">
        <f t="shared" si="68"/>
        <v>0</v>
      </c>
      <c r="FS29" s="33"/>
      <c r="FT29" s="15">
        <f t="shared" si="69"/>
        <v>0</v>
      </c>
      <c r="FU29" s="33"/>
      <c r="FV29" s="15">
        <f t="shared" si="70"/>
        <v>0</v>
      </c>
      <c r="FW29" s="33"/>
      <c r="FX29" s="15">
        <f t="shared" si="71"/>
        <v>0</v>
      </c>
      <c r="FY29" s="33"/>
      <c r="FZ29" s="15">
        <f t="shared" si="72"/>
        <v>0</v>
      </c>
      <c r="GA29" s="15"/>
      <c r="GB29" s="33"/>
      <c r="GC29" s="15">
        <f t="shared" si="73"/>
        <v>0</v>
      </c>
      <c r="GD29" s="33"/>
      <c r="GE29" s="15">
        <f t="shared" si="74"/>
        <v>0</v>
      </c>
      <c r="GF29" s="33"/>
      <c r="GG29" s="15">
        <f t="shared" si="75"/>
        <v>0</v>
      </c>
      <c r="GH29" s="33"/>
      <c r="GI29" s="15">
        <f t="shared" si="76"/>
        <v>0</v>
      </c>
      <c r="GJ29" s="33"/>
      <c r="GK29" s="15">
        <f t="shared" si="77"/>
        <v>0</v>
      </c>
      <c r="GL29" s="33"/>
      <c r="GM29" s="15">
        <f t="shared" si="78"/>
        <v>0</v>
      </c>
      <c r="GN29" s="33"/>
      <c r="GO29" s="15">
        <f t="shared" si="79"/>
        <v>0</v>
      </c>
      <c r="GP29" s="33"/>
      <c r="GQ29" s="15">
        <f t="shared" si="80"/>
        <v>0</v>
      </c>
      <c r="GR29" s="33"/>
      <c r="GS29" s="15">
        <f t="shared" si="81"/>
        <v>0</v>
      </c>
      <c r="GT29" s="33"/>
      <c r="GU29" s="15">
        <f t="shared" si="82"/>
        <v>0</v>
      </c>
      <c r="GV29" s="33"/>
      <c r="GW29" s="15">
        <f t="shared" si="83"/>
        <v>0</v>
      </c>
      <c r="GX29" s="33"/>
      <c r="GY29" s="15">
        <f t="shared" si="84"/>
        <v>0</v>
      </c>
      <c r="GZ29" s="15"/>
      <c r="HA29" s="33"/>
      <c r="HB29" s="15">
        <f t="shared" si="85"/>
        <v>0</v>
      </c>
      <c r="HC29" s="33"/>
      <c r="HD29" s="15">
        <f t="shared" si="86"/>
        <v>0</v>
      </c>
      <c r="HE29" s="33"/>
      <c r="HF29" s="15">
        <f t="shared" si="87"/>
        <v>0</v>
      </c>
      <c r="HG29" s="33"/>
      <c r="HH29" s="15">
        <f t="shared" si="88"/>
        <v>0</v>
      </c>
      <c r="HI29" s="33"/>
      <c r="HJ29" s="15">
        <f t="shared" si="89"/>
        <v>0</v>
      </c>
      <c r="HK29" s="33"/>
      <c r="HL29" s="15">
        <f t="shared" si="90"/>
        <v>0</v>
      </c>
      <c r="HM29" s="33"/>
      <c r="HN29" s="15">
        <f t="shared" si="91"/>
        <v>0</v>
      </c>
      <c r="HO29" s="33"/>
      <c r="HP29" s="15">
        <f t="shared" si="92"/>
        <v>0</v>
      </c>
      <c r="HQ29" s="33"/>
      <c r="HR29" s="15">
        <f t="shared" si="93"/>
        <v>0</v>
      </c>
      <c r="HS29" s="33"/>
      <c r="HT29" s="15">
        <f t="shared" si="94"/>
        <v>0</v>
      </c>
      <c r="HU29" s="33"/>
      <c r="HV29" s="15">
        <f t="shared" si="95"/>
        <v>0</v>
      </c>
      <c r="HW29" s="33"/>
      <c r="HX29" s="15">
        <f t="shared" si="96"/>
        <v>0</v>
      </c>
      <c r="HY29" s="33"/>
    </row>
    <row r="30" spans="1:233" x14ac:dyDescent="0.2">
      <c r="A30">
        <v>27453</v>
      </c>
      <c r="B30" t="s">
        <v>40</v>
      </c>
      <c r="C30" s="3">
        <v>35000</v>
      </c>
      <c r="D30" s="1">
        <v>37622</v>
      </c>
      <c r="E30" s="1">
        <v>37986</v>
      </c>
      <c r="F30" t="s">
        <v>26</v>
      </c>
      <c r="G30" s="2"/>
      <c r="H30" s="68">
        <v>0</v>
      </c>
      <c r="I30" s="13"/>
      <c r="J30" s="39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8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15">
        <f t="shared" si="35"/>
        <v>0</v>
      </c>
      <c r="DB30" s="33"/>
      <c r="DC30" s="15">
        <f t="shared" si="36"/>
        <v>0</v>
      </c>
      <c r="DD30" s="15"/>
      <c r="DE30" s="33"/>
      <c r="DF30" s="15">
        <f t="shared" si="37"/>
        <v>0</v>
      </c>
      <c r="DG30" s="33"/>
      <c r="DH30" s="15">
        <f t="shared" si="38"/>
        <v>0</v>
      </c>
      <c r="DI30" s="33"/>
      <c r="DJ30" s="15">
        <f t="shared" si="39"/>
        <v>0</v>
      </c>
      <c r="DK30" s="33"/>
      <c r="DL30" s="15">
        <f t="shared" si="40"/>
        <v>0</v>
      </c>
      <c r="DM30" s="33"/>
      <c r="DN30" s="15">
        <f t="shared" si="41"/>
        <v>0</v>
      </c>
      <c r="DO30" s="33"/>
      <c r="DP30" s="15">
        <f t="shared" si="42"/>
        <v>0</v>
      </c>
      <c r="DQ30" s="33"/>
      <c r="DR30" s="15">
        <f t="shared" si="43"/>
        <v>0</v>
      </c>
      <c r="DS30" s="33"/>
      <c r="DT30" s="15">
        <f t="shared" si="44"/>
        <v>0</v>
      </c>
      <c r="DU30" s="33"/>
      <c r="DV30" s="15">
        <f t="shared" si="45"/>
        <v>0</v>
      </c>
      <c r="DW30" s="33"/>
      <c r="DX30" s="15">
        <f t="shared" si="46"/>
        <v>0</v>
      </c>
      <c r="DY30" s="33"/>
      <c r="DZ30" s="15">
        <f t="shared" si="47"/>
        <v>0</v>
      </c>
      <c r="EA30" s="33"/>
      <c r="EB30" s="15">
        <f t="shared" si="48"/>
        <v>0</v>
      </c>
      <c r="EC30" s="15"/>
      <c r="ED30" s="33"/>
      <c r="EE30" s="15">
        <f t="shared" si="49"/>
        <v>0</v>
      </c>
      <c r="EF30" s="33"/>
      <c r="EG30" s="15">
        <f t="shared" si="50"/>
        <v>0</v>
      </c>
      <c r="EH30" s="33"/>
      <c r="EI30" s="15">
        <f t="shared" si="51"/>
        <v>0</v>
      </c>
      <c r="EJ30" s="33"/>
      <c r="EK30" s="15">
        <f t="shared" si="52"/>
        <v>0</v>
      </c>
      <c r="EL30" s="33"/>
      <c r="EM30" s="15">
        <f t="shared" si="53"/>
        <v>0</v>
      </c>
      <c r="EN30" s="33"/>
      <c r="EO30" s="15">
        <f t="shared" si="54"/>
        <v>0</v>
      </c>
      <c r="EP30" s="33"/>
      <c r="EQ30" s="15">
        <f t="shared" si="55"/>
        <v>0</v>
      </c>
      <c r="ER30" s="33"/>
      <c r="ES30" s="15">
        <f t="shared" si="56"/>
        <v>0</v>
      </c>
      <c r="ET30" s="33"/>
      <c r="EU30" s="15">
        <f t="shared" si="57"/>
        <v>0</v>
      </c>
      <c r="EV30" s="33"/>
      <c r="EW30" s="15">
        <f t="shared" si="58"/>
        <v>0</v>
      </c>
      <c r="EX30" s="33"/>
      <c r="EY30" s="15">
        <f t="shared" si="59"/>
        <v>0</v>
      </c>
      <c r="EZ30" s="33"/>
      <c r="FA30" s="15">
        <f t="shared" si="60"/>
        <v>0</v>
      </c>
      <c r="FB30" s="15"/>
      <c r="FC30" s="33"/>
      <c r="FD30" s="15">
        <f t="shared" si="61"/>
        <v>0</v>
      </c>
      <c r="FE30" s="33"/>
      <c r="FF30" s="15">
        <f t="shared" si="62"/>
        <v>0</v>
      </c>
      <c r="FG30" s="33"/>
      <c r="FH30" s="15">
        <f t="shared" si="63"/>
        <v>0</v>
      </c>
      <c r="FI30" s="33"/>
      <c r="FJ30" s="15">
        <f t="shared" si="64"/>
        <v>0</v>
      </c>
      <c r="FK30" s="33"/>
      <c r="FL30" s="15">
        <f t="shared" si="65"/>
        <v>0</v>
      </c>
      <c r="FM30" s="33"/>
      <c r="FN30" s="15">
        <f t="shared" si="66"/>
        <v>0</v>
      </c>
      <c r="FO30" s="33"/>
      <c r="FP30" s="15">
        <f t="shared" si="67"/>
        <v>0</v>
      </c>
      <c r="FQ30" s="33"/>
      <c r="FR30" s="15">
        <f t="shared" si="68"/>
        <v>0</v>
      </c>
      <c r="FS30" s="33"/>
      <c r="FT30" s="15">
        <f t="shared" si="69"/>
        <v>0</v>
      </c>
      <c r="FU30" s="33"/>
      <c r="FV30" s="15">
        <f t="shared" si="70"/>
        <v>0</v>
      </c>
      <c r="FW30" s="33"/>
      <c r="FX30" s="15">
        <f t="shared" si="71"/>
        <v>0</v>
      </c>
      <c r="FY30" s="33"/>
      <c r="FZ30" s="15">
        <f t="shared" si="72"/>
        <v>0</v>
      </c>
      <c r="GA30" s="15"/>
      <c r="GB30" s="33"/>
      <c r="GC30" s="15">
        <f t="shared" si="73"/>
        <v>0</v>
      </c>
      <c r="GD30" s="33"/>
      <c r="GE30" s="15">
        <f t="shared" si="74"/>
        <v>0</v>
      </c>
      <c r="GF30" s="33"/>
      <c r="GG30" s="15">
        <f t="shared" si="75"/>
        <v>0</v>
      </c>
      <c r="GH30" s="33"/>
      <c r="GI30" s="15">
        <f t="shared" si="76"/>
        <v>0</v>
      </c>
      <c r="GJ30" s="33"/>
      <c r="GK30" s="15">
        <f t="shared" si="77"/>
        <v>0</v>
      </c>
      <c r="GL30" s="33"/>
      <c r="GM30" s="15">
        <f t="shared" si="78"/>
        <v>0</v>
      </c>
      <c r="GN30" s="33"/>
      <c r="GO30" s="15">
        <f t="shared" si="79"/>
        <v>0</v>
      </c>
      <c r="GP30" s="33"/>
      <c r="GQ30" s="15">
        <f t="shared" si="80"/>
        <v>0</v>
      </c>
      <c r="GR30" s="33"/>
      <c r="GS30" s="15">
        <f t="shared" si="81"/>
        <v>0</v>
      </c>
      <c r="GT30" s="33"/>
      <c r="GU30" s="15">
        <f t="shared" si="82"/>
        <v>0</v>
      </c>
      <c r="GV30" s="33"/>
      <c r="GW30" s="15">
        <f t="shared" si="83"/>
        <v>0</v>
      </c>
      <c r="GX30" s="33"/>
      <c r="GY30" s="15">
        <f t="shared" si="84"/>
        <v>0</v>
      </c>
      <c r="GZ30" s="15"/>
      <c r="HA30" s="33"/>
      <c r="HB30" s="15">
        <f t="shared" si="85"/>
        <v>0</v>
      </c>
      <c r="HC30" s="33"/>
      <c r="HD30" s="15">
        <f t="shared" si="86"/>
        <v>0</v>
      </c>
      <c r="HE30" s="33"/>
      <c r="HF30" s="15">
        <f t="shared" si="87"/>
        <v>0</v>
      </c>
      <c r="HG30" s="33"/>
      <c r="HH30" s="15">
        <f t="shared" si="88"/>
        <v>0</v>
      </c>
      <c r="HI30" s="33"/>
      <c r="HJ30" s="15">
        <f t="shared" si="89"/>
        <v>0</v>
      </c>
      <c r="HK30" s="33"/>
      <c r="HL30" s="15">
        <f t="shared" si="90"/>
        <v>0</v>
      </c>
      <c r="HM30" s="33"/>
      <c r="HN30" s="15">
        <f t="shared" si="91"/>
        <v>0</v>
      </c>
      <c r="HO30" s="33"/>
      <c r="HP30" s="15">
        <f t="shared" si="92"/>
        <v>0</v>
      </c>
      <c r="HQ30" s="33"/>
      <c r="HR30" s="15">
        <f t="shared" si="93"/>
        <v>0</v>
      </c>
      <c r="HS30" s="33"/>
      <c r="HT30" s="15">
        <f t="shared" si="94"/>
        <v>0</v>
      </c>
      <c r="HU30" s="33"/>
      <c r="HV30" s="15">
        <f t="shared" si="95"/>
        <v>0</v>
      </c>
      <c r="HW30" s="33"/>
      <c r="HX30" s="15">
        <f t="shared" si="96"/>
        <v>0</v>
      </c>
      <c r="HY30" s="33"/>
    </row>
    <row r="31" spans="1:233" ht="13.5" thickBot="1" x14ac:dyDescent="0.25">
      <c r="A31">
        <v>27458</v>
      </c>
      <c r="B31" t="s">
        <v>41</v>
      </c>
      <c r="C31" s="3">
        <v>14000</v>
      </c>
      <c r="D31" s="1">
        <v>37622</v>
      </c>
      <c r="E31" s="1">
        <v>38717</v>
      </c>
      <c r="F31" t="s">
        <v>26</v>
      </c>
      <c r="G31" s="2"/>
      <c r="H31" s="68">
        <v>0</v>
      </c>
      <c r="I31" s="13"/>
      <c r="J31" s="39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8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15">
        <f t="shared" si="35"/>
        <v>0</v>
      </c>
      <c r="DB31" s="15">
        <v>14000</v>
      </c>
      <c r="DC31" s="15">
        <f t="shared" si="36"/>
        <v>0</v>
      </c>
      <c r="DD31" s="15"/>
      <c r="DE31" s="33"/>
      <c r="DF31" s="15">
        <f t="shared" si="37"/>
        <v>0</v>
      </c>
      <c r="DG31" s="33"/>
      <c r="DH31" s="15">
        <f t="shared" si="38"/>
        <v>0</v>
      </c>
      <c r="DI31" s="33"/>
      <c r="DJ31" s="15">
        <f t="shared" si="39"/>
        <v>0</v>
      </c>
      <c r="DK31" s="33"/>
      <c r="DL31" s="15">
        <f t="shared" si="40"/>
        <v>0</v>
      </c>
      <c r="DM31" s="33"/>
      <c r="DN31" s="15">
        <f t="shared" si="41"/>
        <v>0</v>
      </c>
      <c r="DO31" s="33"/>
      <c r="DP31" s="15">
        <f t="shared" si="42"/>
        <v>0</v>
      </c>
      <c r="DQ31" s="33"/>
      <c r="DR31" s="15">
        <f t="shared" si="43"/>
        <v>0</v>
      </c>
      <c r="DS31" s="33"/>
      <c r="DT31" s="15">
        <f t="shared" si="44"/>
        <v>0</v>
      </c>
      <c r="DU31" s="33"/>
      <c r="DV31" s="15">
        <f t="shared" si="45"/>
        <v>0</v>
      </c>
      <c r="DW31" s="33"/>
      <c r="DX31" s="15">
        <f t="shared" si="46"/>
        <v>0</v>
      </c>
      <c r="DY31" s="33"/>
      <c r="DZ31" s="15">
        <f t="shared" si="47"/>
        <v>0</v>
      </c>
      <c r="EA31" s="33"/>
      <c r="EB31" s="15">
        <f t="shared" si="48"/>
        <v>0</v>
      </c>
      <c r="EC31" s="15"/>
      <c r="ED31" s="33"/>
      <c r="EE31" s="15">
        <f t="shared" si="49"/>
        <v>0</v>
      </c>
      <c r="EF31" s="33"/>
      <c r="EG31" s="15">
        <f t="shared" si="50"/>
        <v>0</v>
      </c>
      <c r="EH31" s="33"/>
      <c r="EI31" s="15">
        <f t="shared" si="51"/>
        <v>0</v>
      </c>
      <c r="EJ31" s="33"/>
      <c r="EK31" s="15">
        <f t="shared" si="52"/>
        <v>0</v>
      </c>
      <c r="EL31" s="33"/>
      <c r="EM31" s="15">
        <f t="shared" si="53"/>
        <v>0</v>
      </c>
      <c r="EN31" s="33"/>
      <c r="EO31" s="15">
        <f t="shared" si="54"/>
        <v>0</v>
      </c>
      <c r="EP31" s="33"/>
      <c r="EQ31" s="15">
        <f t="shared" si="55"/>
        <v>0</v>
      </c>
      <c r="ER31" s="33"/>
      <c r="ES31" s="15">
        <f t="shared" si="56"/>
        <v>0</v>
      </c>
      <c r="ET31" s="33"/>
      <c r="EU31" s="15">
        <f t="shared" si="57"/>
        <v>0</v>
      </c>
      <c r="EV31" s="33"/>
      <c r="EW31" s="15">
        <f t="shared" si="58"/>
        <v>0</v>
      </c>
      <c r="EX31" s="33"/>
      <c r="EY31" s="15">
        <f t="shared" si="59"/>
        <v>0</v>
      </c>
      <c r="EZ31" s="33"/>
      <c r="FA31" s="15">
        <f t="shared" si="60"/>
        <v>0</v>
      </c>
      <c r="FB31" s="15"/>
      <c r="FC31" s="33"/>
      <c r="FD31" s="15">
        <f t="shared" si="61"/>
        <v>0</v>
      </c>
      <c r="FE31" s="33"/>
      <c r="FF31" s="15">
        <f t="shared" si="62"/>
        <v>0</v>
      </c>
      <c r="FG31" s="33"/>
      <c r="FH31" s="15">
        <f t="shared" si="63"/>
        <v>0</v>
      </c>
      <c r="FI31" s="33"/>
      <c r="FJ31" s="15">
        <f t="shared" si="64"/>
        <v>0</v>
      </c>
      <c r="FK31" s="33"/>
      <c r="FL31" s="15">
        <f t="shared" si="65"/>
        <v>0</v>
      </c>
      <c r="FM31" s="33"/>
      <c r="FN31" s="15">
        <f t="shared" si="66"/>
        <v>0</v>
      </c>
      <c r="FO31" s="33"/>
      <c r="FP31" s="15">
        <f t="shared" si="67"/>
        <v>0</v>
      </c>
      <c r="FQ31" s="33"/>
      <c r="FR31" s="15">
        <f t="shared" si="68"/>
        <v>0</v>
      </c>
      <c r="FS31" s="33"/>
      <c r="FT31" s="15">
        <f t="shared" si="69"/>
        <v>0</v>
      </c>
      <c r="FU31" s="33"/>
      <c r="FV31" s="15">
        <f t="shared" si="70"/>
        <v>0</v>
      </c>
      <c r="FW31" s="33"/>
      <c r="FX31" s="15">
        <f t="shared" si="71"/>
        <v>0</v>
      </c>
      <c r="FY31" s="33"/>
      <c r="FZ31" s="15">
        <f t="shared" si="72"/>
        <v>0</v>
      </c>
      <c r="GA31" s="15"/>
      <c r="GB31" s="33"/>
      <c r="GC31" s="15">
        <f t="shared" si="73"/>
        <v>0</v>
      </c>
      <c r="GD31" s="33"/>
      <c r="GE31" s="15">
        <f t="shared" si="74"/>
        <v>0</v>
      </c>
      <c r="GF31" s="33"/>
      <c r="GG31" s="15">
        <f t="shared" si="75"/>
        <v>0</v>
      </c>
      <c r="GH31" s="33"/>
      <c r="GI31" s="15">
        <f t="shared" si="76"/>
        <v>0</v>
      </c>
      <c r="GJ31" s="33"/>
      <c r="GK31" s="15">
        <f t="shared" si="77"/>
        <v>0</v>
      </c>
      <c r="GL31" s="33"/>
      <c r="GM31" s="15">
        <f t="shared" si="78"/>
        <v>0</v>
      </c>
      <c r="GN31" s="33"/>
      <c r="GO31" s="15">
        <f t="shared" si="79"/>
        <v>0</v>
      </c>
      <c r="GP31" s="33"/>
      <c r="GQ31" s="15">
        <f t="shared" si="80"/>
        <v>0</v>
      </c>
      <c r="GR31" s="33"/>
      <c r="GS31" s="15">
        <f t="shared" si="81"/>
        <v>0</v>
      </c>
      <c r="GT31" s="33"/>
      <c r="GU31" s="15">
        <f t="shared" si="82"/>
        <v>0</v>
      </c>
      <c r="GV31" s="33"/>
      <c r="GW31" s="15">
        <f t="shared" si="83"/>
        <v>0</v>
      </c>
      <c r="GX31" s="33"/>
      <c r="GY31" s="15">
        <f t="shared" si="84"/>
        <v>0</v>
      </c>
      <c r="GZ31" s="15"/>
      <c r="HA31" s="33"/>
      <c r="HB31" s="15">
        <f t="shared" si="85"/>
        <v>0</v>
      </c>
      <c r="HC31" s="33"/>
      <c r="HD31" s="15">
        <f t="shared" si="86"/>
        <v>0</v>
      </c>
      <c r="HE31" s="33"/>
      <c r="HF31" s="15">
        <f t="shared" si="87"/>
        <v>0</v>
      </c>
      <c r="HG31" s="33"/>
      <c r="HH31" s="15">
        <f t="shared" si="88"/>
        <v>0</v>
      </c>
      <c r="HI31" s="33"/>
      <c r="HJ31" s="15">
        <f t="shared" si="89"/>
        <v>0</v>
      </c>
      <c r="HK31" s="33"/>
      <c r="HL31" s="15">
        <f t="shared" si="90"/>
        <v>0</v>
      </c>
      <c r="HM31" s="33"/>
      <c r="HN31" s="15">
        <f t="shared" si="91"/>
        <v>0</v>
      </c>
      <c r="HO31" s="33"/>
      <c r="HP31" s="15">
        <f t="shared" si="92"/>
        <v>0</v>
      </c>
      <c r="HQ31" s="33"/>
      <c r="HR31" s="15">
        <f t="shared" si="93"/>
        <v>0</v>
      </c>
      <c r="HS31" s="33"/>
      <c r="HT31" s="15">
        <f t="shared" si="94"/>
        <v>0</v>
      </c>
      <c r="HU31" s="33"/>
      <c r="HV31" s="15">
        <f t="shared" si="95"/>
        <v>0</v>
      </c>
      <c r="HW31" s="33"/>
      <c r="HX31" s="15">
        <f t="shared" si="96"/>
        <v>0</v>
      </c>
      <c r="HY31" s="33"/>
    </row>
    <row r="32" spans="1:233" ht="13.5" thickBot="1" x14ac:dyDescent="0.25">
      <c r="A32">
        <v>27566</v>
      </c>
      <c r="B32" t="s">
        <v>5</v>
      </c>
      <c r="C32" s="3">
        <v>20000</v>
      </c>
      <c r="D32" s="1">
        <v>37316</v>
      </c>
      <c r="E32" s="1">
        <v>39172</v>
      </c>
      <c r="F32" t="s">
        <v>4</v>
      </c>
      <c r="G32" s="6">
        <v>38807</v>
      </c>
      <c r="H32" s="68">
        <v>0</v>
      </c>
      <c r="I32" s="13"/>
      <c r="J32" s="39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8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15">
        <f t="shared" si="35"/>
        <v>0</v>
      </c>
      <c r="DB32" s="15">
        <v>20000</v>
      </c>
      <c r="DC32" s="15">
        <f t="shared" si="36"/>
        <v>0</v>
      </c>
      <c r="DD32" s="15"/>
      <c r="DE32" s="15">
        <v>20000</v>
      </c>
      <c r="DF32" s="15">
        <f t="shared" si="37"/>
        <v>0</v>
      </c>
      <c r="DG32" s="15">
        <v>20000</v>
      </c>
      <c r="DH32" s="15">
        <f t="shared" si="38"/>
        <v>0</v>
      </c>
      <c r="DI32" s="35">
        <v>20000</v>
      </c>
      <c r="DJ32" s="15">
        <f t="shared" si="39"/>
        <v>0</v>
      </c>
      <c r="DK32" s="15">
        <v>20000</v>
      </c>
      <c r="DL32" s="15">
        <f t="shared" si="40"/>
        <v>0</v>
      </c>
      <c r="DM32" s="15">
        <v>20000</v>
      </c>
      <c r="DN32" s="15">
        <f t="shared" si="41"/>
        <v>0</v>
      </c>
      <c r="DO32" s="15">
        <v>20000</v>
      </c>
      <c r="DP32" s="15">
        <f t="shared" si="42"/>
        <v>0</v>
      </c>
      <c r="DQ32" s="15">
        <v>20000</v>
      </c>
      <c r="DR32" s="15">
        <f t="shared" si="43"/>
        <v>0</v>
      </c>
      <c r="DS32" s="15">
        <v>20000</v>
      </c>
      <c r="DT32" s="15">
        <f t="shared" si="44"/>
        <v>0</v>
      </c>
      <c r="DU32" s="15">
        <v>20000</v>
      </c>
      <c r="DV32" s="15">
        <f t="shared" si="45"/>
        <v>0</v>
      </c>
      <c r="DW32" s="15">
        <v>20000</v>
      </c>
      <c r="DX32" s="15">
        <f t="shared" si="46"/>
        <v>0</v>
      </c>
      <c r="DY32" s="15">
        <v>20000</v>
      </c>
      <c r="DZ32" s="15">
        <f t="shared" si="47"/>
        <v>0</v>
      </c>
      <c r="EA32" s="15">
        <v>20000</v>
      </c>
      <c r="EB32" s="15">
        <f t="shared" si="48"/>
        <v>0</v>
      </c>
      <c r="EC32" s="15"/>
      <c r="ED32" s="15">
        <v>20000</v>
      </c>
      <c r="EE32" s="15">
        <f t="shared" si="49"/>
        <v>0</v>
      </c>
      <c r="EF32" s="15">
        <v>20000</v>
      </c>
      <c r="EG32" s="15">
        <f t="shared" si="50"/>
        <v>0</v>
      </c>
      <c r="EH32" s="15">
        <v>20000</v>
      </c>
      <c r="EI32" s="15">
        <f t="shared" si="51"/>
        <v>0</v>
      </c>
      <c r="EJ32" s="15"/>
      <c r="EK32" s="15">
        <f t="shared" si="52"/>
        <v>0</v>
      </c>
      <c r="EL32" s="15"/>
      <c r="EM32" s="15">
        <f t="shared" si="53"/>
        <v>0</v>
      </c>
      <c r="EN32" s="15"/>
      <c r="EO32" s="15">
        <f t="shared" si="54"/>
        <v>0</v>
      </c>
      <c r="EP32" s="15"/>
      <c r="EQ32" s="15">
        <f t="shared" si="55"/>
        <v>0</v>
      </c>
      <c r="ER32" s="15"/>
      <c r="ES32" s="15">
        <f t="shared" si="56"/>
        <v>0</v>
      </c>
      <c r="ET32" s="15"/>
      <c r="EU32" s="15">
        <f t="shared" si="57"/>
        <v>0</v>
      </c>
      <c r="EV32" s="15"/>
      <c r="EW32" s="15">
        <f t="shared" si="58"/>
        <v>0</v>
      </c>
      <c r="EX32" s="15"/>
      <c r="EY32" s="15">
        <f t="shared" si="59"/>
        <v>0</v>
      </c>
      <c r="EZ32" s="15"/>
      <c r="FA32" s="15">
        <f t="shared" si="60"/>
        <v>0</v>
      </c>
      <c r="FB32" s="15"/>
      <c r="FC32" s="15"/>
      <c r="FD32" s="15">
        <f t="shared" si="61"/>
        <v>0</v>
      </c>
      <c r="FE32" s="15"/>
      <c r="FF32" s="15">
        <f t="shared" si="62"/>
        <v>0</v>
      </c>
      <c r="FG32" s="15"/>
      <c r="FH32" s="15">
        <f t="shared" si="63"/>
        <v>0</v>
      </c>
      <c r="FI32" s="15"/>
      <c r="FJ32" s="15">
        <f t="shared" si="64"/>
        <v>0</v>
      </c>
      <c r="FK32" s="15"/>
      <c r="FL32" s="15">
        <f t="shared" si="65"/>
        <v>0</v>
      </c>
      <c r="FM32" s="15"/>
      <c r="FN32" s="15">
        <f t="shared" si="66"/>
        <v>0</v>
      </c>
      <c r="FO32" s="15"/>
      <c r="FP32" s="15">
        <f t="shared" si="67"/>
        <v>0</v>
      </c>
      <c r="FQ32" s="15"/>
      <c r="FR32" s="15">
        <f t="shared" si="68"/>
        <v>0</v>
      </c>
      <c r="FS32" s="15"/>
      <c r="FT32" s="15">
        <f t="shared" si="69"/>
        <v>0</v>
      </c>
      <c r="FU32" s="15"/>
      <c r="FV32" s="15">
        <f t="shared" si="70"/>
        <v>0</v>
      </c>
      <c r="FW32" s="15"/>
      <c r="FX32" s="15">
        <f t="shared" si="71"/>
        <v>0</v>
      </c>
      <c r="FY32" s="15"/>
      <c r="FZ32" s="15">
        <f t="shared" si="72"/>
        <v>0</v>
      </c>
      <c r="GA32" s="15"/>
      <c r="GB32" s="15"/>
      <c r="GC32" s="15">
        <f t="shared" si="73"/>
        <v>0</v>
      </c>
      <c r="GD32" s="15"/>
      <c r="GE32" s="15">
        <f t="shared" si="74"/>
        <v>0</v>
      </c>
      <c r="GF32" s="15"/>
      <c r="GG32" s="15">
        <f t="shared" si="75"/>
        <v>0</v>
      </c>
      <c r="GH32" s="15"/>
      <c r="GI32" s="15">
        <f t="shared" si="76"/>
        <v>0</v>
      </c>
      <c r="GJ32" s="15"/>
      <c r="GK32" s="15">
        <f t="shared" si="77"/>
        <v>0</v>
      </c>
      <c r="GL32" s="15"/>
      <c r="GM32" s="15">
        <f t="shared" si="78"/>
        <v>0</v>
      </c>
      <c r="GN32" s="15"/>
      <c r="GO32" s="15">
        <f t="shared" si="79"/>
        <v>0</v>
      </c>
      <c r="GP32" s="15"/>
      <c r="GQ32" s="15">
        <f t="shared" si="80"/>
        <v>0</v>
      </c>
      <c r="GR32" s="15"/>
      <c r="GS32" s="15">
        <f t="shared" si="81"/>
        <v>0</v>
      </c>
      <c r="GT32" s="15"/>
      <c r="GU32" s="15">
        <f t="shared" si="82"/>
        <v>0</v>
      </c>
      <c r="GV32" s="15"/>
      <c r="GW32" s="15">
        <f t="shared" si="83"/>
        <v>0</v>
      </c>
      <c r="GX32" s="15"/>
      <c r="GY32" s="15">
        <f t="shared" si="84"/>
        <v>0</v>
      </c>
      <c r="GZ32" s="15"/>
      <c r="HA32" s="15"/>
      <c r="HB32" s="15">
        <f t="shared" si="85"/>
        <v>0</v>
      </c>
      <c r="HC32" s="15"/>
      <c r="HD32" s="15">
        <f t="shared" si="86"/>
        <v>0</v>
      </c>
      <c r="HE32" s="15"/>
      <c r="HF32" s="15">
        <f t="shared" si="87"/>
        <v>0</v>
      </c>
      <c r="HG32" s="15"/>
      <c r="HH32" s="15">
        <f t="shared" si="88"/>
        <v>0</v>
      </c>
      <c r="HI32" s="15"/>
      <c r="HJ32" s="15">
        <f t="shared" si="89"/>
        <v>0</v>
      </c>
      <c r="HK32" s="15"/>
      <c r="HL32" s="15">
        <f t="shared" si="90"/>
        <v>0</v>
      </c>
      <c r="HM32" s="15"/>
      <c r="HN32" s="15">
        <f t="shared" si="91"/>
        <v>0</v>
      </c>
      <c r="HO32" s="15"/>
      <c r="HP32" s="15">
        <f t="shared" si="92"/>
        <v>0</v>
      </c>
      <c r="HQ32" s="15"/>
      <c r="HR32" s="15">
        <f t="shared" si="93"/>
        <v>0</v>
      </c>
      <c r="HS32" s="15"/>
      <c r="HT32" s="15">
        <f t="shared" si="94"/>
        <v>0</v>
      </c>
      <c r="HU32" s="15"/>
      <c r="HV32" s="15">
        <f t="shared" si="95"/>
        <v>0</v>
      </c>
      <c r="HW32" s="15"/>
      <c r="HX32" s="15">
        <f t="shared" si="96"/>
        <v>0</v>
      </c>
      <c r="HY32" s="33"/>
    </row>
    <row r="33" spans="1:233" x14ac:dyDescent="0.2">
      <c r="A33">
        <v>27745</v>
      </c>
      <c r="B33" t="s">
        <v>56</v>
      </c>
      <c r="C33" s="3">
        <v>10000</v>
      </c>
      <c r="D33" s="1">
        <v>37408</v>
      </c>
      <c r="E33" s="1">
        <v>42886</v>
      </c>
      <c r="F33" t="s">
        <v>4</v>
      </c>
      <c r="G33" s="6">
        <v>42521</v>
      </c>
      <c r="H33" s="68">
        <v>0</v>
      </c>
      <c r="I33" s="13"/>
      <c r="J33" s="39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8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15">
        <f t="shared" si="35"/>
        <v>0</v>
      </c>
      <c r="DB33" s="15">
        <v>10000</v>
      </c>
      <c r="DC33" s="15">
        <f t="shared" si="36"/>
        <v>0</v>
      </c>
      <c r="DD33" s="15"/>
      <c r="DE33" s="15">
        <v>10000</v>
      </c>
      <c r="DF33" s="15">
        <f t="shared" si="37"/>
        <v>0</v>
      </c>
      <c r="DG33" s="15">
        <v>10000</v>
      </c>
      <c r="DH33" s="15">
        <f t="shared" si="38"/>
        <v>0</v>
      </c>
      <c r="DI33" s="15">
        <v>10000</v>
      </c>
      <c r="DJ33" s="15">
        <f t="shared" si="39"/>
        <v>0</v>
      </c>
      <c r="DK33" s="15">
        <v>10000</v>
      </c>
      <c r="DL33" s="15">
        <f t="shared" si="40"/>
        <v>0</v>
      </c>
      <c r="DM33" s="15">
        <v>10000</v>
      </c>
      <c r="DN33" s="15">
        <f t="shared" si="41"/>
        <v>0</v>
      </c>
      <c r="DO33" s="15">
        <v>10000</v>
      </c>
      <c r="DP33" s="15">
        <f t="shared" si="42"/>
        <v>0</v>
      </c>
      <c r="DQ33" s="15">
        <v>10000</v>
      </c>
      <c r="DR33" s="15">
        <f t="shared" si="43"/>
        <v>0</v>
      </c>
      <c r="DS33" s="15">
        <v>10000</v>
      </c>
      <c r="DT33" s="15">
        <f t="shared" si="44"/>
        <v>0</v>
      </c>
      <c r="DU33" s="15">
        <v>10000</v>
      </c>
      <c r="DV33" s="15">
        <f t="shared" si="45"/>
        <v>0</v>
      </c>
      <c r="DW33" s="15">
        <v>10000</v>
      </c>
      <c r="DX33" s="15">
        <f t="shared" si="46"/>
        <v>0</v>
      </c>
      <c r="DY33" s="15">
        <v>10000</v>
      </c>
      <c r="DZ33" s="15">
        <f t="shared" si="47"/>
        <v>0</v>
      </c>
      <c r="EA33" s="15">
        <v>10000</v>
      </c>
      <c r="EB33" s="15">
        <f t="shared" si="48"/>
        <v>0</v>
      </c>
      <c r="EC33" s="15"/>
      <c r="ED33" s="15">
        <v>10000</v>
      </c>
      <c r="EE33" s="15">
        <f t="shared" si="49"/>
        <v>0</v>
      </c>
      <c r="EF33" s="15">
        <v>10000</v>
      </c>
      <c r="EG33" s="15">
        <f t="shared" si="50"/>
        <v>0</v>
      </c>
      <c r="EH33" s="15">
        <v>10000</v>
      </c>
      <c r="EI33" s="15">
        <f t="shared" si="51"/>
        <v>0</v>
      </c>
      <c r="EJ33" s="15">
        <v>10000</v>
      </c>
      <c r="EK33" s="15">
        <f t="shared" si="52"/>
        <v>0</v>
      </c>
      <c r="EL33" s="15">
        <v>10000</v>
      </c>
      <c r="EM33" s="15">
        <f t="shared" si="53"/>
        <v>0</v>
      </c>
      <c r="EN33" s="15">
        <v>10000</v>
      </c>
      <c r="EO33" s="15">
        <f t="shared" si="54"/>
        <v>0</v>
      </c>
      <c r="EP33" s="15">
        <v>10000</v>
      </c>
      <c r="EQ33" s="15">
        <f t="shared" si="55"/>
        <v>0</v>
      </c>
      <c r="ER33" s="15">
        <v>10000</v>
      </c>
      <c r="ES33" s="15">
        <f t="shared" si="56"/>
        <v>0</v>
      </c>
      <c r="ET33" s="15">
        <v>10000</v>
      </c>
      <c r="EU33" s="15">
        <f t="shared" si="57"/>
        <v>0</v>
      </c>
      <c r="EV33" s="15">
        <v>10000</v>
      </c>
      <c r="EW33" s="15">
        <f t="shared" si="58"/>
        <v>0</v>
      </c>
      <c r="EX33" s="15">
        <v>10000</v>
      </c>
      <c r="EY33" s="15">
        <f t="shared" si="59"/>
        <v>0</v>
      </c>
      <c r="EZ33" s="15">
        <v>10000</v>
      </c>
      <c r="FA33" s="15">
        <f t="shared" si="60"/>
        <v>0</v>
      </c>
      <c r="FB33" s="15"/>
      <c r="FC33" s="15">
        <v>10000</v>
      </c>
      <c r="FD33" s="15">
        <f t="shared" si="61"/>
        <v>0</v>
      </c>
      <c r="FE33" s="15">
        <v>10000</v>
      </c>
      <c r="FF33" s="15">
        <f t="shared" si="62"/>
        <v>0</v>
      </c>
      <c r="FG33" s="15">
        <v>10000</v>
      </c>
      <c r="FH33" s="15">
        <f t="shared" si="63"/>
        <v>0</v>
      </c>
      <c r="FI33" s="15">
        <v>10000</v>
      </c>
      <c r="FJ33" s="15">
        <f t="shared" si="64"/>
        <v>0</v>
      </c>
      <c r="FK33" s="15">
        <v>10000</v>
      </c>
      <c r="FL33" s="15">
        <f t="shared" si="65"/>
        <v>0</v>
      </c>
      <c r="FM33" s="15">
        <v>10000</v>
      </c>
      <c r="FN33" s="15">
        <f t="shared" si="66"/>
        <v>0</v>
      </c>
      <c r="FO33" s="15">
        <v>10000</v>
      </c>
      <c r="FP33" s="15">
        <f t="shared" si="67"/>
        <v>0</v>
      </c>
      <c r="FQ33" s="15">
        <v>10000</v>
      </c>
      <c r="FR33" s="15">
        <f t="shared" si="68"/>
        <v>0</v>
      </c>
      <c r="FS33" s="15">
        <v>10000</v>
      </c>
      <c r="FT33" s="15">
        <f t="shared" si="69"/>
        <v>0</v>
      </c>
      <c r="FU33" s="15">
        <v>10000</v>
      </c>
      <c r="FV33" s="15">
        <f t="shared" si="70"/>
        <v>0</v>
      </c>
      <c r="FW33" s="15">
        <v>10000</v>
      </c>
      <c r="FX33" s="15">
        <f t="shared" si="71"/>
        <v>0</v>
      </c>
      <c r="FY33" s="15">
        <v>10000</v>
      </c>
      <c r="FZ33" s="15">
        <f t="shared" si="72"/>
        <v>0</v>
      </c>
      <c r="GA33" s="15"/>
      <c r="GB33" s="15">
        <v>10000</v>
      </c>
      <c r="GC33" s="15">
        <f t="shared" si="73"/>
        <v>0</v>
      </c>
      <c r="GD33" s="15">
        <v>10000</v>
      </c>
      <c r="GE33" s="15">
        <f t="shared" si="74"/>
        <v>0</v>
      </c>
      <c r="GF33" s="15">
        <v>10000</v>
      </c>
      <c r="GG33" s="15">
        <f t="shared" si="75"/>
        <v>0</v>
      </c>
      <c r="GH33" s="15">
        <v>10000</v>
      </c>
      <c r="GI33" s="15">
        <f t="shared" si="76"/>
        <v>0</v>
      </c>
      <c r="GJ33" s="15">
        <v>10000</v>
      </c>
      <c r="GK33" s="15">
        <f t="shared" si="77"/>
        <v>0</v>
      </c>
      <c r="GL33" s="15">
        <v>10000</v>
      </c>
      <c r="GM33" s="15">
        <f t="shared" si="78"/>
        <v>0</v>
      </c>
      <c r="GN33" s="15">
        <v>10000</v>
      </c>
      <c r="GO33" s="15">
        <f t="shared" si="79"/>
        <v>0</v>
      </c>
      <c r="GP33" s="15">
        <v>10000</v>
      </c>
      <c r="GQ33" s="15">
        <f t="shared" si="80"/>
        <v>0</v>
      </c>
      <c r="GR33" s="15">
        <v>10000</v>
      </c>
      <c r="GS33" s="15">
        <f t="shared" si="81"/>
        <v>0</v>
      </c>
      <c r="GT33" s="15">
        <v>10000</v>
      </c>
      <c r="GU33" s="15">
        <f t="shared" si="82"/>
        <v>0</v>
      </c>
      <c r="GV33" s="15">
        <v>10000</v>
      </c>
      <c r="GW33" s="15">
        <f t="shared" si="83"/>
        <v>0</v>
      </c>
      <c r="GX33" s="15">
        <v>10000</v>
      </c>
      <c r="GY33" s="15">
        <f t="shared" si="84"/>
        <v>0</v>
      </c>
      <c r="GZ33" s="15"/>
      <c r="HA33" s="15">
        <v>10000</v>
      </c>
      <c r="HB33" s="15">
        <f t="shared" si="85"/>
        <v>0</v>
      </c>
      <c r="HC33" s="15">
        <v>10000</v>
      </c>
      <c r="HD33" s="15">
        <f t="shared" si="86"/>
        <v>0</v>
      </c>
      <c r="HE33" s="15">
        <v>10000</v>
      </c>
      <c r="HF33" s="15">
        <f t="shared" si="87"/>
        <v>0</v>
      </c>
      <c r="HG33" s="15">
        <v>10000</v>
      </c>
      <c r="HH33" s="15">
        <f t="shared" si="88"/>
        <v>0</v>
      </c>
      <c r="HI33" s="15">
        <v>10000</v>
      </c>
      <c r="HJ33" s="15">
        <f t="shared" si="89"/>
        <v>0</v>
      </c>
      <c r="HK33" s="15">
        <v>10000</v>
      </c>
      <c r="HL33" s="15">
        <f t="shared" si="90"/>
        <v>0</v>
      </c>
      <c r="HM33" s="15">
        <v>10000</v>
      </c>
      <c r="HN33" s="15">
        <f t="shared" si="91"/>
        <v>0</v>
      </c>
      <c r="HO33" s="15">
        <v>10000</v>
      </c>
      <c r="HP33" s="15">
        <f t="shared" si="92"/>
        <v>0</v>
      </c>
      <c r="HQ33" s="15">
        <v>10000</v>
      </c>
      <c r="HR33" s="15">
        <f t="shared" si="93"/>
        <v>0</v>
      </c>
      <c r="HS33" s="15">
        <v>10000</v>
      </c>
      <c r="HT33" s="15">
        <f t="shared" si="94"/>
        <v>0</v>
      </c>
      <c r="HU33" s="15">
        <v>10000</v>
      </c>
      <c r="HV33" s="15">
        <f t="shared" si="95"/>
        <v>0</v>
      </c>
      <c r="HW33" s="15">
        <v>10000</v>
      </c>
      <c r="HX33" s="15">
        <f t="shared" si="96"/>
        <v>0</v>
      </c>
      <c r="HY33" s="33"/>
    </row>
    <row r="34" spans="1:233" x14ac:dyDescent="0.2">
      <c r="A34">
        <v>27803</v>
      </c>
      <c r="B34" t="s">
        <v>37</v>
      </c>
      <c r="C34" s="3">
        <v>25000</v>
      </c>
      <c r="D34" s="1">
        <v>37622</v>
      </c>
      <c r="E34" s="1">
        <v>38352</v>
      </c>
      <c r="F34" t="s">
        <v>26</v>
      </c>
      <c r="G34" s="6"/>
      <c r="H34" s="68">
        <v>0.10199999999999999</v>
      </c>
      <c r="I34" s="13"/>
      <c r="J34" s="39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8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17"/>
      <c r="CG34" s="3">
        <f t="shared" si="25"/>
        <v>0</v>
      </c>
      <c r="CH34" s="17"/>
      <c r="CI34" s="3">
        <f t="shared" si="26"/>
        <v>0</v>
      </c>
      <c r="CJ34" s="17"/>
      <c r="CK34" s="3">
        <f t="shared" si="27"/>
        <v>0</v>
      </c>
      <c r="CL34" s="17"/>
      <c r="CM34" s="3">
        <f t="shared" si="28"/>
        <v>0</v>
      </c>
      <c r="CN34" s="17"/>
      <c r="CO34" s="3">
        <f t="shared" si="29"/>
        <v>0</v>
      </c>
      <c r="CP34" s="17"/>
      <c r="CQ34" s="3">
        <f t="shared" si="30"/>
        <v>0</v>
      </c>
      <c r="CR34" s="17"/>
      <c r="CS34" s="3">
        <f t="shared" si="31"/>
        <v>0</v>
      </c>
      <c r="CT34" s="17"/>
      <c r="CU34" s="3">
        <f t="shared" si="32"/>
        <v>0</v>
      </c>
      <c r="CV34" s="17"/>
      <c r="CW34" s="3">
        <f t="shared" si="33"/>
        <v>0</v>
      </c>
      <c r="CX34" s="17"/>
      <c r="CY34" s="3">
        <f t="shared" si="34"/>
        <v>0</v>
      </c>
      <c r="CZ34" s="17"/>
      <c r="DA34" s="15">
        <f t="shared" si="35"/>
        <v>0</v>
      </c>
      <c r="DB34" s="15"/>
      <c r="DC34" s="15">
        <f t="shared" si="36"/>
        <v>0</v>
      </c>
      <c r="DD34" s="15"/>
      <c r="DE34" s="15"/>
      <c r="DF34" s="15">
        <f t="shared" si="37"/>
        <v>0</v>
      </c>
      <c r="DG34" s="15"/>
      <c r="DH34" s="15">
        <f t="shared" si="38"/>
        <v>0</v>
      </c>
      <c r="DI34" s="15"/>
      <c r="DJ34" s="15">
        <f t="shared" si="39"/>
        <v>0</v>
      </c>
      <c r="DK34" s="15"/>
      <c r="DL34" s="15">
        <f t="shared" si="40"/>
        <v>0</v>
      </c>
      <c r="DM34" s="15"/>
      <c r="DN34" s="15">
        <f t="shared" si="41"/>
        <v>0</v>
      </c>
      <c r="DO34" s="15"/>
      <c r="DP34" s="15">
        <f t="shared" si="42"/>
        <v>0</v>
      </c>
      <c r="DQ34" s="15"/>
      <c r="DR34" s="15">
        <f t="shared" si="43"/>
        <v>0</v>
      </c>
      <c r="DS34" s="15"/>
      <c r="DT34" s="15">
        <f t="shared" si="44"/>
        <v>0</v>
      </c>
      <c r="DU34" s="15"/>
      <c r="DV34" s="15">
        <f t="shared" si="45"/>
        <v>0</v>
      </c>
      <c r="DW34" s="15"/>
      <c r="DX34" s="15">
        <f t="shared" si="46"/>
        <v>0</v>
      </c>
      <c r="DY34" s="15"/>
      <c r="DZ34" s="15">
        <f t="shared" si="47"/>
        <v>0</v>
      </c>
      <c r="EA34" s="15"/>
      <c r="EB34" s="15">
        <f t="shared" si="48"/>
        <v>0</v>
      </c>
      <c r="EC34" s="15"/>
      <c r="ED34" s="33"/>
      <c r="EE34" s="15">
        <f t="shared" si="49"/>
        <v>0</v>
      </c>
      <c r="EF34" s="33"/>
      <c r="EG34" s="15">
        <f t="shared" si="50"/>
        <v>0</v>
      </c>
      <c r="EH34" s="33"/>
      <c r="EI34" s="15">
        <f t="shared" si="51"/>
        <v>0</v>
      </c>
      <c r="EJ34" s="33"/>
      <c r="EK34" s="15">
        <f t="shared" si="52"/>
        <v>0</v>
      </c>
      <c r="EL34" s="33"/>
      <c r="EM34" s="15">
        <f t="shared" si="53"/>
        <v>0</v>
      </c>
      <c r="EN34" s="33"/>
      <c r="EO34" s="15">
        <f t="shared" si="54"/>
        <v>0</v>
      </c>
      <c r="EP34" s="33"/>
      <c r="EQ34" s="15">
        <f t="shared" si="55"/>
        <v>0</v>
      </c>
      <c r="ER34" s="33"/>
      <c r="ES34" s="15">
        <f t="shared" si="56"/>
        <v>0</v>
      </c>
      <c r="ET34" s="33"/>
      <c r="EU34" s="15">
        <f t="shared" si="57"/>
        <v>0</v>
      </c>
      <c r="EV34" s="33"/>
      <c r="EW34" s="15">
        <f t="shared" si="58"/>
        <v>0</v>
      </c>
      <c r="EX34" s="33"/>
      <c r="EY34" s="15">
        <f t="shared" si="59"/>
        <v>0</v>
      </c>
      <c r="EZ34" s="33"/>
      <c r="FA34" s="15">
        <f t="shared" si="60"/>
        <v>0</v>
      </c>
      <c r="FB34" s="15"/>
      <c r="FC34" s="33"/>
      <c r="FD34" s="15">
        <f t="shared" si="61"/>
        <v>0</v>
      </c>
      <c r="FE34" s="33"/>
      <c r="FF34" s="15">
        <f t="shared" si="62"/>
        <v>0</v>
      </c>
      <c r="FG34" s="33"/>
      <c r="FH34" s="15">
        <f t="shared" si="63"/>
        <v>0</v>
      </c>
      <c r="FI34" s="33"/>
      <c r="FJ34" s="15">
        <f t="shared" si="64"/>
        <v>0</v>
      </c>
      <c r="FK34" s="33"/>
      <c r="FL34" s="15">
        <f t="shared" si="65"/>
        <v>0</v>
      </c>
      <c r="FM34" s="33"/>
      <c r="FN34" s="15">
        <f t="shared" si="66"/>
        <v>0</v>
      </c>
      <c r="FO34" s="33"/>
      <c r="FP34" s="15">
        <f t="shared" si="67"/>
        <v>0</v>
      </c>
      <c r="FQ34" s="33"/>
      <c r="FR34" s="15">
        <f t="shared" si="68"/>
        <v>0</v>
      </c>
      <c r="FS34" s="33"/>
      <c r="FT34" s="15">
        <f t="shared" si="69"/>
        <v>0</v>
      </c>
      <c r="FU34" s="33"/>
      <c r="FV34" s="15">
        <f t="shared" si="70"/>
        <v>0</v>
      </c>
      <c r="FW34" s="33"/>
      <c r="FX34" s="15">
        <f t="shared" si="71"/>
        <v>0</v>
      </c>
      <c r="FY34" s="33"/>
      <c r="FZ34" s="15">
        <f t="shared" si="72"/>
        <v>0</v>
      </c>
      <c r="GA34" s="15"/>
      <c r="GB34" s="33"/>
      <c r="GC34" s="15">
        <f t="shared" si="73"/>
        <v>0</v>
      </c>
      <c r="GD34" s="33"/>
      <c r="GE34" s="15">
        <f t="shared" si="74"/>
        <v>0</v>
      </c>
      <c r="GF34" s="33"/>
      <c r="GG34" s="15">
        <f t="shared" si="75"/>
        <v>0</v>
      </c>
      <c r="GH34" s="33"/>
      <c r="GI34" s="15">
        <f t="shared" si="76"/>
        <v>0</v>
      </c>
      <c r="GJ34" s="33"/>
      <c r="GK34" s="15">
        <f t="shared" si="77"/>
        <v>0</v>
      </c>
      <c r="GL34" s="33"/>
      <c r="GM34" s="15">
        <f t="shared" si="78"/>
        <v>0</v>
      </c>
      <c r="GN34" s="33"/>
      <c r="GO34" s="15">
        <f t="shared" si="79"/>
        <v>0</v>
      </c>
      <c r="GP34" s="33"/>
      <c r="GQ34" s="15">
        <f t="shared" si="80"/>
        <v>0</v>
      </c>
      <c r="GR34" s="33"/>
      <c r="GS34" s="15">
        <f t="shared" si="81"/>
        <v>0</v>
      </c>
      <c r="GT34" s="33"/>
      <c r="GU34" s="15">
        <f t="shared" si="82"/>
        <v>0</v>
      </c>
      <c r="GV34" s="33"/>
      <c r="GW34" s="15">
        <f t="shared" si="83"/>
        <v>0</v>
      </c>
      <c r="GX34" s="33"/>
      <c r="GY34" s="15">
        <f t="shared" si="84"/>
        <v>0</v>
      </c>
      <c r="GZ34" s="15"/>
      <c r="HA34" s="33"/>
      <c r="HB34" s="15">
        <f t="shared" si="85"/>
        <v>0</v>
      </c>
      <c r="HC34" s="33"/>
      <c r="HD34" s="15">
        <f t="shared" si="86"/>
        <v>0</v>
      </c>
      <c r="HE34" s="33"/>
      <c r="HF34" s="15">
        <f t="shared" si="87"/>
        <v>0</v>
      </c>
      <c r="HG34" s="33"/>
      <c r="HH34" s="15">
        <f t="shared" si="88"/>
        <v>0</v>
      </c>
      <c r="HI34" s="33"/>
      <c r="HJ34" s="15">
        <f t="shared" si="89"/>
        <v>0</v>
      </c>
      <c r="HK34" s="33"/>
      <c r="HL34" s="15">
        <f t="shared" si="90"/>
        <v>0</v>
      </c>
      <c r="HM34" s="33"/>
      <c r="HN34" s="15">
        <f t="shared" si="91"/>
        <v>0</v>
      </c>
      <c r="HO34" s="33"/>
      <c r="HP34" s="15">
        <f t="shared" si="92"/>
        <v>0</v>
      </c>
      <c r="HQ34" s="33"/>
      <c r="HR34" s="15">
        <f t="shared" si="93"/>
        <v>0</v>
      </c>
      <c r="HS34" s="33"/>
      <c r="HT34" s="15">
        <f t="shared" si="94"/>
        <v>0</v>
      </c>
      <c r="HU34" s="33"/>
      <c r="HV34" s="15">
        <f t="shared" si="95"/>
        <v>0</v>
      </c>
      <c r="HW34" s="33"/>
      <c r="HX34" s="15">
        <f t="shared" si="96"/>
        <v>0</v>
      </c>
      <c r="HY34" s="33"/>
    </row>
    <row r="35" spans="1:233" x14ac:dyDescent="0.2">
      <c r="A35" s="2" t="s">
        <v>61</v>
      </c>
      <c r="B35" t="s">
        <v>7</v>
      </c>
      <c r="C35" s="4">
        <v>20000</v>
      </c>
      <c r="D35" s="6">
        <v>37288</v>
      </c>
      <c r="E35" s="6">
        <v>37560</v>
      </c>
      <c r="F35" t="s">
        <v>26</v>
      </c>
      <c r="G35" s="6"/>
      <c r="H35" s="68">
        <v>0</v>
      </c>
      <c r="I35" s="13"/>
      <c r="J35" s="39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8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17"/>
      <c r="CG35" s="3">
        <f t="shared" si="25"/>
        <v>0</v>
      </c>
      <c r="CH35" s="17"/>
      <c r="CI35" s="3">
        <f t="shared" si="26"/>
        <v>0</v>
      </c>
      <c r="CJ35" s="17"/>
      <c r="CK35" s="3">
        <f t="shared" si="27"/>
        <v>0</v>
      </c>
      <c r="CL35" s="17"/>
      <c r="CM35" s="3">
        <f t="shared" si="28"/>
        <v>0</v>
      </c>
      <c r="CN35" s="17"/>
      <c r="CO35" s="3">
        <f t="shared" si="29"/>
        <v>0</v>
      </c>
      <c r="CP35" s="17"/>
      <c r="CQ35" s="3">
        <f t="shared" si="30"/>
        <v>0</v>
      </c>
      <c r="CR35" s="17"/>
      <c r="CS35" s="3">
        <f t="shared" si="31"/>
        <v>0</v>
      </c>
      <c r="CT35" s="17"/>
      <c r="CU35" s="3">
        <f t="shared" si="32"/>
        <v>0</v>
      </c>
      <c r="CV35" s="17"/>
      <c r="CW35" s="3">
        <f t="shared" si="33"/>
        <v>0</v>
      </c>
      <c r="CX35" s="17"/>
      <c r="CY35" s="3">
        <f t="shared" si="34"/>
        <v>0</v>
      </c>
      <c r="CZ35" s="17"/>
      <c r="DA35" s="15">
        <f t="shared" si="35"/>
        <v>0</v>
      </c>
      <c r="DB35" s="15"/>
      <c r="DC35" s="15">
        <f t="shared" si="36"/>
        <v>0</v>
      </c>
      <c r="DD35" s="15"/>
      <c r="DE35" s="15"/>
      <c r="DF35" s="15">
        <f t="shared" si="37"/>
        <v>0</v>
      </c>
      <c r="DG35" s="15"/>
      <c r="DH35" s="15">
        <f t="shared" si="38"/>
        <v>0</v>
      </c>
      <c r="DI35" s="15"/>
      <c r="DJ35" s="15">
        <f t="shared" si="39"/>
        <v>0</v>
      </c>
      <c r="DK35" s="15"/>
      <c r="DL35" s="15">
        <f t="shared" si="40"/>
        <v>0</v>
      </c>
      <c r="DM35" s="15"/>
      <c r="DN35" s="15">
        <f t="shared" si="41"/>
        <v>0</v>
      </c>
      <c r="DO35" s="15"/>
      <c r="DP35" s="15">
        <f t="shared" si="42"/>
        <v>0</v>
      </c>
      <c r="DQ35" s="15"/>
      <c r="DR35" s="15">
        <f t="shared" si="43"/>
        <v>0</v>
      </c>
      <c r="DS35" s="15"/>
      <c r="DT35" s="15">
        <f t="shared" si="44"/>
        <v>0</v>
      </c>
      <c r="DU35" s="15"/>
      <c r="DV35" s="15">
        <f t="shared" si="45"/>
        <v>0</v>
      </c>
      <c r="DW35" s="15"/>
      <c r="DX35" s="15">
        <f t="shared" si="46"/>
        <v>0</v>
      </c>
      <c r="DY35" s="15"/>
      <c r="DZ35" s="15">
        <f t="shared" si="47"/>
        <v>0</v>
      </c>
      <c r="EA35" s="15"/>
      <c r="EB35" s="15">
        <f t="shared" si="48"/>
        <v>0</v>
      </c>
      <c r="EC35" s="15"/>
      <c r="ED35" s="33"/>
      <c r="EE35" s="15">
        <f t="shared" si="49"/>
        <v>0</v>
      </c>
      <c r="EF35" s="33"/>
      <c r="EG35" s="15">
        <f t="shared" si="50"/>
        <v>0</v>
      </c>
      <c r="EH35" s="33"/>
      <c r="EI35" s="15">
        <f t="shared" si="51"/>
        <v>0</v>
      </c>
      <c r="EJ35" s="33"/>
      <c r="EK35" s="15">
        <f t="shared" si="52"/>
        <v>0</v>
      </c>
      <c r="EL35" s="33"/>
      <c r="EM35" s="15">
        <f t="shared" si="53"/>
        <v>0</v>
      </c>
      <c r="EN35" s="33"/>
      <c r="EO35" s="15">
        <f t="shared" si="54"/>
        <v>0</v>
      </c>
      <c r="EP35" s="33"/>
      <c r="EQ35" s="15">
        <f t="shared" si="55"/>
        <v>0</v>
      </c>
      <c r="ER35" s="33"/>
      <c r="ES35" s="15">
        <f t="shared" si="56"/>
        <v>0</v>
      </c>
      <c r="ET35" s="33"/>
      <c r="EU35" s="15">
        <f t="shared" si="57"/>
        <v>0</v>
      </c>
      <c r="EV35" s="33"/>
      <c r="EW35" s="15">
        <f t="shared" si="58"/>
        <v>0</v>
      </c>
      <c r="EX35" s="33"/>
      <c r="EY35" s="15">
        <f t="shared" si="59"/>
        <v>0</v>
      </c>
      <c r="EZ35" s="33"/>
      <c r="FA35" s="15">
        <f t="shared" si="60"/>
        <v>0</v>
      </c>
      <c r="FB35" s="15"/>
      <c r="FC35" s="33"/>
      <c r="FD35" s="15">
        <f t="shared" si="61"/>
        <v>0</v>
      </c>
      <c r="FE35" s="33"/>
      <c r="FF35" s="15">
        <f t="shared" si="62"/>
        <v>0</v>
      </c>
      <c r="FG35" s="33"/>
      <c r="FH35" s="15">
        <f t="shared" si="63"/>
        <v>0</v>
      </c>
      <c r="FI35" s="33"/>
      <c r="FJ35" s="15">
        <f t="shared" si="64"/>
        <v>0</v>
      </c>
      <c r="FK35" s="33"/>
      <c r="FL35" s="15">
        <f t="shared" si="65"/>
        <v>0</v>
      </c>
      <c r="FM35" s="33"/>
      <c r="FN35" s="15">
        <f t="shared" si="66"/>
        <v>0</v>
      </c>
      <c r="FO35" s="33"/>
      <c r="FP35" s="15">
        <f t="shared" si="67"/>
        <v>0</v>
      </c>
      <c r="FQ35" s="33"/>
      <c r="FR35" s="15">
        <f t="shared" si="68"/>
        <v>0</v>
      </c>
      <c r="FS35" s="33"/>
      <c r="FT35" s="15">
        <f t="shared" si="69"/>
        <v>0</v>
      </c>
      <c r="FU35" s="33"/>
      <c r="FV35" s="15">
        <f t="shared" si="70"/>
        <v>0</v>
      </c>
      <c r="FW35" s="33"/>
      <c r="FX35" s="15">
        <f t="shared" si="71"/>
        <v>0</v>
      </c>
      <c r="FY35" s="33"/>
      <c r="FZ35" s="15">
        <f t="shared" si="72"/>
        <v>0</v>
      </c>
      <c r="GA35" s="15"/>
      <c r="GB35" s="33"/>
      <c r="GC35" s="15">
        <f t="shared" si="73"/>
        <v>0</v>
      </c>
      <c r="GD35" s="33"/>
      <c r="GE35" s="15">
        <f t="shared" si="74"/>
        <v>0</v>
      </c>
      <c r="GF35" s="33"/>
      <c r="GG35" s="15">
        <f t="shared" si="75"/>
        <v>0</v>
      </c>
      <c r="GH35" s="33"/>
      <c r="GI35" s="15">
        <f t="shared" si="76"/>
        <v>0</v>
      </c>
      <c r="GJ35" s="33"/>
      <c r="GK35" s="15">
        <f t="shared" si="77"/>
        <v>0</v>
      </c>
      <c r="GL35" s="33"/>
      <c r="GM35" s="15">
        <f t="shared" si="78"/>
        <v>0</v>
      </c>
      <c r="GN35" s="33"/>
      <c r="GO35" s="15">
        <f t="shared" si="79"/>
        <v>0</v>
      </c>
      <c r="GP35" s="33"/>
      <c r="GQ35" s="15">
        <f t="shared" si="80"/>
        <v>0</v>
      </c>
      <c r="GR35" s="33"/>
      <c r="GS35" s="15">
        <f t="shared" si="81"/>
        <v>0</v>
      </c>
      <c r="GT35" s="33"/>
      <c r="GU35" s="15">
        <f t="shared" si="82"/>
        <v>0</v>
      </c>
      <c r="GV35" s="33"/>
      <c r="GW35" s="15">
        <f t="shared" si="83"/>
        <v>0</v>
      </c>
      <c r="GX35" s="33"/>
      <c r="GY35" s="15">
        <f t="shared" si="84"/>
        <v>0</v>
      </c>
      <c r="GZ35" s="15"/>
      <c r="HA35" s="33"/>
      <c r="HB35" s="15">
        <f t="shared" si="85"/>
        <v>0</v>
      </c>
      <c r="HC35" s="33"/>
      <c r="HD35" s="15">
        <f t="shared" si="86"/>
        <v>0</v>
      </c>
      <c r="HE35" s="33"/>
      <c r="HF35" s="15">
        <f t="shared" si="87"/>
        <v>0</v>
      </c>
      <c r="HG35" s="33"/>
      <c r="HH35" s="15">
        <f t="shared" si="88"/>
        <v>0</v>
      </c>
      <c r="HI35" s="33"/>
      <c r="HJ35" s="15">
        <f t="shared" si="89"/>
        <v>0</v>
      </c>
      <c r="HK35" s="33"/>
      <c r="HL35" s="15">
        <f t="shared" si="90"/>
        <v>0</v>
      </c>
      <c r="HM35" s="33"/>
      <c r="HN35" s="15">
        <f t="shared" si="91"/>
        <v>0</v>
      </c>
      <c r="HO35" s="33"/>
      <c r="HP35" s="15">
        <f t="shared" si="92"/>
        <v>0</v>
      </c>
      <c r="HQ35" s="33"/>
      <c r="HR35" s="15">
        <f t="shared" si="93"/>
        <v>0</v>
      </c>
      <c r="HS35" s="33"/>
      <c r="HT35" s="15">
        <f t="shared" si="94"/>
        <v>0</v>
      </c>
      <c r="HU35" s="33"/>
      <c r="HV35" s="15">
        <f t="shared" si="95"/>
        <v>0</v>
      </c>
      <c r="HW35" s="33"/>
      <c r="HX35" s="15">
        <f t="shared" si="96"/>
        <v>0</v>
      </c>
      <c r="HY35" s="33"/>
    </row>
    <row r="36" spans="1:233" x14ac:dyDescent="0.2">
      <c r="A36" s="2">
        <v>27504</v>
      </c>
      <c r="B36" t="s">
        <v>27</v>
      </c>
      <c r="C36" s="4">
        <v>35000</v>
      </c>
      <c r="D36" s="6">
        <v>37987</v>
      </c>
      <c r="E36" s="6">
        <v>38717</v>
      </c>
      <c r="F36" t="s">
        <v>26</v>
      </c>
      <c r="G36" s="2"/>
      <c r="H36" s="68">
        <v>0</v>
      </c>
      <c r="I36" s="43"/>
      <c r="J36" s="74">
        <f t="shared" si="97"/>
        <v>0</v>
      </c>
      <c r="K36" s="24"/>
      <c r="L36" s="32">
        <f t="shared" si="98"/>
        <v>0</v>
      </c>
      <c r="M36" s="24"/>
      <c r="N36" s="32">
        <f t="shared" si="99"/>
        <v>0</v>
      </c>
      <c r="O36" s="24"/>
      <c r="P36" s="32">
        <f t="shared" si="100"/>
        <v>0</v>
      </c>
      <c r="Q36" s="24"/>
      <c r="R36" s="32">
        <f t="shared" si="101"/>
        <v>0</v>
      </c>
      <c r="S36" s="24"/>
      <c r="T36" s="32">
        <f t="shared" si="0"/>
        <v>0</v>
      </c>
      <c r="U36" s="24"/>
      <c r="V36" s="32">
        <f t="shared" si="102"/>
        <v>0</v>
      </c>
      <c r="W36" s="24"/>
      <c r="X36" s="32">
        <f t="shared" si="103"/>
        <v>0</v>
      </c>
      <c r="Y36" s="24"/>
      <c r="Z36" s="32">
        <f t="shared" si="104"/>
        <v>0</v>
      </c>
      <c r="AA36" s="24"/>
      <c r="AB36" s="32">
        <f t="shared" si="105"/>
        <v>0</v>
      </c>
      <c r="AC36" s="24"/>
      <c r="AD36" s="32">
        <f t="shared" si="106"/>
        <v>0</v>
      </c>
      <c r="AE36" s="24"/>
      <c r="AF36" s="32">
        <f t="shared" si="107"/>
        <v>0</v>
      </c>
      <c r="AG36" s="32"/>
      <c r="AH36" s="24"/>
      <c r="AI36" s="32">
        <f t="shared" si="1"/>
        <v>0</v>
      </c>
      <c r="AJ36" s="24"/>
      <c r="AK36" s="32">
        <f t="shared" si="2"/>
        <v>0</v>
      </c>
      <c r="AL36" s="24"/>
      <c r="AM36" s="24"/>
      <c r="AN36" s="24"/>
      <c r="AO36" s="24"/>
      <c r="AP36" s="24"/>
      <c r="AQ36" s="32">
        <f t="shared" si="5"/>
        <v>0</v>
      </c>
      <c r="AR36" s="24"/>
      <c r="AS36" s="32">
        <f t="shared" si="6"/>
        <v>0</v>
      </c>
      <c r="AT36" s="24"/>
      <c r="AU36" s="32">
        <f t="shared" si="7"/>
        <v>0</v>
      </c>
      <c r="AV36" s="24"/>
      <c r="AW36" s="32">
        <f t="shared" si="8"/>
        <v>0</v>
      </c>
      <c r="AX36" s="24"/>
      <c r="AY36" s="32">
        <f t="shared" si="9"/>
        <v>0</v>
      </c>
      <c r="AZ36" s="24"/>
      <c r="BA36" s="32">
        <f t="shared" si="10"/>
        <v>0</v>
      </c>
      <c r="BB36" s="24"/>
      <c r="BC36" s="32">
        <f t="shared" si="11"/>
        <v>0</v>
      </c>
      <c r="BD36" s="24"/>
      <c r="BE36" s="24"/>
      <c r="BF36" s="24"/>
      <c r="BG36" s="14">
        <v>35000</v>
      </c>
      <c r="BH36" s="32">
        <f t="shared" si="13"/>
        <v>0</v>
      </c>
      <c r="BI36" s="14">
        <v>35000</v>
      </c>
      <c r="BJ36" s="32">
        <f t="shared" si="14"/>
        <v>0</v>
      </c>
      <c r="BK36" s="14">
        <v>35000</v>
      </c>
      <c r="BL36" s="32">
        <f t="shared" si="15"/>
        <v>0</v>
      </c>
      <c r="BM36" s="14">
        <v>35000</v>
      </c>
      <c r="BN36" s="32">
        <f t="shared" si="16"/>
        <v>0</v>
      </c>
      <c r="BO36" s="14">
        <v>35000</v>
      </c>
      <c r="BP36" s="32">
        <f t="shared" si="17"/>
        <v>0</v>
      </c>
      <c r="BQ36" s="14">
        <v>35000</v>
      </c>
      <c r="BR36" s="32">
        <f t="shared" si="18"/>
        <v>0</v>
      </c>
      <c r="BS36" s="14">
        <v>35000</v>
      </c>
      <c r="BT36" s="32">
        <f t="shared" si="19"/>
        <v>0</v>
      </c>
      <c r="BU36" s="14">
        <v>35000</v>
      </c>
      <c r="BV36" s="32">
        <f t="shared" si="20"/>
        <v>0</v>
      </c>
      <c r="BW36" s="14">
        <v>35000</v>
      </c>
      <c r="BX36" s="32">
        <f t="shared" si="21"/>
        <v>0</v>
      </c>
      <c r="BY36" s="14">
        <v>35000</v>
      </c>
      <c r="BZ36" s="32">
        <f t="shared" si="22"/>
        <v>0</v>
      </c>
      <c r="CA36" s="14">
        <v>35000</v>
      </c>
      <c r="CB36" s="32">
        <f t="shared" si="23"/>
        <v>0</v>
      </c>
      <c r="CC36" s="14">
        <v>35000</v>
      </c>
      <c r="CD36" s="32">
        <f t="shared" si="24"/>
        <v>0</v>
      </c>
      <c r="CE36" s="32"/>
      <c r="CF36" s="14">
        <v>35000</v>
      </c>
      <c r="CG36" s="32">
        <f t="shared" si="25"/>
        <v>0</v>
      </c>
      <c r="CH36" s="14">
        <v>35000</v>
      </c>
      <c r="CI36" s="32">
        <f t="shared" si="26"/>
        <v>0</v>
      </c>
      <c r="CJ36" s="14">
        <v>35000</v>
      </c>
      <c r="CK36" s="32">
        <f t="shared" si="27"/>
        <v>0</v>
      </c>
      <c r="CL36" s="14">
        <v>35000</v>
      </c>
      <c r="CM36" s="32">
        <f t="shared" si="28"/>
        <v>0</v>
      </c>
      <c r="CN36" s="14">
        <v>35000</v>
      </c>
      <c r="CO36" s="32">
        <f t="shared" si="29"/>
        <v>0</v>
      </c>
      <c r="CP36" s="14">
        <v>35000</v>
      </c>
      <c r="CQ36" s="32">
        <f t="shared" si="30"/>
        <v>0</v>
      </c>
      <c r="CR36" s="14">
        <v>35000</v>
      </c>
      <c r="CS36" s="32">
        <f t="shared" si="31"/>
        <v>0</v>
      </c>
      <c r="CT36" s="14">
        <v>35000</v>
      </c>
      <c r="CU36" s="32">
        <f t="shared" si="32"/>
        <v>0</v>
      </c>
      <c r="CV36" s="14">
        <v>35000</v>
      </c>
      <c r="CW36" s="32">
        <f t="shared" si="33"/>
        <v>0</v>
      </c>
      <c r="CX36" s="14">
        <v>35000</v>
      </c>
      <c r="CY36" s="32">
        <f t="shared" si="34"/>
        <v>0</v>
      </c>
      <c r="CZ36" s="14">
        <v>35000</v>
      </c>
      <c r="DA36" s="98">
        <f t="shared" si="35"/>
        <v>0</v>
      </c>
      <c r="DB36" s="91">
        <v>35000</v>
      </c>
      <c r="DC36" s="98">
        <f t="shared" si="36"/>
        <v>0</v>
      </c>
      <c r="DD36" s="98"/>
      <c r="DE36" s="99"/>
      <c r="DF36" s="98">
        <f t="shared" si="37"/>
        <v>0</v>
      </c>
      <c r="DG36" s="99"/>
      <c r="DH36" s="98">
        <f t="shared" si="38"/>
        <v>0</v>
      </c>
      <c r="DI36" s="99"/>
      <c r="DJ36" s="98">
        <f t="shared" si="39"/>
        <v>0</v>
      </c>
      <c r="DK36" s="99"/>
      <c r="DL36" s="98">
        <f t="shared" si="40"/>
        <v>0</v>
      </c>
      <c r="DM36" s="99"/>
      <c r="DN36" s="98">
        <f t="shared" si="41"/>
        <v>0</v>
      </c>
      <c r="DO36" s="99"/>
      <c r="DP36" s="98">
        <f t="shared" si="42"/>
        <v>0</v>
      </c>
      <c r="DQ36" s="99"/>
      <c r="DR36" s="98">
        <f t="shared" si="43"/>
        <v>0</v>
      </c>
      <c r="DS36" s="99"/>
      <c r="DT36" s="98">
        <f t="shared" si="44"/>
        <v>0</v>
      </c>
      <c r="DU36" s="99"/>
      <c r="DV36" s="99"/>
      <c r="DW36" s="99"/>
      <c r="DX36" s="98">
        <f t="shared" si="46"/>
        <v>0</v>
      </c>
      <c r="DY36" s="99"/>
      <c r="DZ36" s="98">
        <f t="shared" si="47"/>
        <v>0</v>
      </c>
      <c r="EA36" s="99"/>
      <c r="EB36" s="98">
        <f t="shared" si="48"/>
        <v>0</v>
      </c>
      <c r="EC36" s="98"/>
      <c r="ED36" s="99"/>
      <c r="EE36" s="98">
        <f t="shared" si="49"/>
        <v>0</v>
      </c>
      <c r="EF36" s="99"/>
      <c r="EG36" s="98">
        <f t="shared" si="50"/>
        <v>0</v>
      </c>
      <c r="EH36" s="99"/>
      <c r="EI36" s="99"/>
      <c r="EJ36" s="99"/>
      <c r="EK36" s="99"/>
      <c r="EL36" s="99"/>
      <c r="EM36" s="98">
        <f t="shared" si="53"/>
        <v>0</v>
      </c>
      <c r="EN36" s="99"/>
      <c r="EO36" s="98">
        <f t="shared" si="54"/>
        <v>0</v>
      </c>
      <c r="EP36" s="99"/>
      <c r="EQ36" s="98">
        <f t="shared" si="55"/>
        <v>0</v>
      </c>
      <c r="ER36" s="99"/>
      <c r="ES36" s="98">
        <f t="shared" si="56"/>
        <v>0</v>
      </c>
      <c r="ET36" s="99"/>
      <c r="EU36" s="98">
        <f t="shared" si="57"/>
        <v>0</v>
      </c>
      <c r="EV36" s="99"/>
      <c r="EW36" s="98">
        <f t="shared" si="58"/>
        <v>0</v>
      </c>
      <c r="EX36" s="99"/>
      <c r="EY36" s="98">
        <f t="shared" si="59"/>
        <v>0</v>
      </c>
      <c r="EZ36" s="99"/>
      <c r="FA36" s="98">
        <f t="shared" si="60"/>
        <v>0</v>
      </c>
      <c r="FB36" s="98"/>
      <c r="FC36" s="99"/>
      <c r="FD36" s="98">
        <f t="shared" si="61"/>
        <v>0</v>
      </c>
      <c r="FE36" s="99"/>
      <c r="FF36" s="98">
        <f t="shared" si="62"/>
        <v>0</v>
      </c>
      <c r="FG36" s="99"/>
      <c r="FH36" s="98">
        <f t="shared" si="63"/>
        <v>0</v>
      </c>
      <c r="FI36" s="99"/>
      <c r="FJ36" s="98">
        <f t="shared" si="64"/>
        <v>0</v>
      </c>
      <c r="FK36" s="99"/>
      <c r="FL36" s="98">
        <f t="shared" si="65"/>
        <v>0</v>
      </c>
      <c r="FM36" s="99"/>
      <c r="FN36" s="98">
        <f t="shared" si="66"/>
        <v>0</v>
      </c>
      <c r="FO36" s="99"/>
      <c r="FP36" s="98">
        <f t="shared" si="67"/>
        <v>0</v>
      </c>
      <c r="FQ36" s="99"/>
      <c r="FR36" s="98">
        <f t="shared" si="68"/>
        <v>0</v>
      </c>
      <c r="FS36" s="99"/>
      <c r="FT36" s="98">
        <f t="shared" si="69"/>
        <v>0</v>
      </c>
      <c r="FU36" s="99"/>
      <c r="FV36" s="98">
        <f t="shared" si="70"/>
        <v>0</v>
      </c>
      <c r="FW36" s="99"/>
      <c r="FX36" s="98">
        <f t="shared" si="71"/>
        <v>0</v>
      </c>
      <c r="FY36" s="99"/>
      <c r="FZ36" s="98">
        <f t="shared" si="72"/>
        <v>0</v>
      </c>
      <c r="GA36" s="98"/>
      <c r="GB36" s="99"/>
      <c r="GC36" s="98">
        <f t="shared" si="73"/>
        <v>0</v>
      </c>
      <c r="GD36" s="99"/>
      <c r="GE36" s="98">
        <f t="shared" si="74"/>
        <v>0</v>
      </c>
      <c r="GF36" s="99"/>
      <c r="GG36" s="98">
        <f t="shared" si="75"/>
        <v>0</v>
      </c>
      <c r="GH36" s="99"/>
      <c r="GI36" s="98">
        <f t="shared" si="76"/>
        <v>0</v>
      </c>
      <c r="GJ36" s="99"/>
      <c r="GK36" s="98">
        <f t="shared" si="77"/>
        <v>0</v>
      </c>
      <c r="GL36" s="99"/>
      <c r="GM36" s="98">
        <f t="shared" si="78"/>
        <v>0</v>
      </c>
      <c r="GN36" s="99"/>
      <c r="GO36" s="98">
        <f t="shared" si="79"/>
        <v>0</v>
      </c>
      <c r="GP36" s="99"/>
      <c r="GQ36" s="98">
        <f t="shared" si="80"/>
        <v>0</v>
      </c>
      <c r="GR36" s="99"/>
      <c r="GS36" s="98">
        <f t="shared" si="81"/>
        <v>0</v>
      </c>
      <c r="GT36" s="99"/>
      <c r="GU36" s="98">
        <f t="shared" si="82"/>
        <v>0</v>
      </c>
      <c r="GV36" s="99"/>
      <c r="GW36" s="98">
        <f t="shared" si="83"/>
        <v>0</v>
      </c>
      <c r="GX36" s="99"/>
      <c r="GY36" s="98">
        <f t="shared" si="84"/>
        <v>0</v>
      </c>
      <c r="GZ36" s="98"/>
      <c r="HA36" s="99"/>
      <c r="HB36" s="98">
        <f t="shared" si="85"/>
        <v>0</v>
      </c>
      <c r="HC36" s="99"/>
      <c r="HD36" s="98">
        <f t="shared" si="86"/>
        <v>0</v>
      </c>
      <c r="HE36" s="99"/>
      <c r="HF36" s="98">
        <f t="shared" si="87"/>
        <v>0</v>
      </c>
      <c r="HG36" s="99"/>
      <c r="HH36" s="98">
        <f t="shared" si="88"/>
        <v>0</v>
      </c>
      <c r="HI36" s="99"/>
      <c r="HJ36" s="98">
        <f t="shared" si="89"/>
        <v>0</v>
      </c>
      <c r="HK36" s="99"/>
      <c r="HL36" s="98">
        <f t="shared" si="90"/>
        <v>0</v>
      </c>
      <c r="HM36" s="99"/>
      <c r="HN36" s="98">
        <f t="shared" si="91"/>
        <v>0</v>
      </c>
      <c r="HO36" s="99"/>
      <c r="HP36" s="99"/>
      <c r="HQ36" s="99"/>
      <c r="HR36" s="98">
        <f t="shared" si="93"/>
        <v>0</v>
      </c>
      <c r="HS36" s="99"/>
      <c r="HT36" s="98">
        <f t="shared" si="94"/>
        <v>0</v>
      </c>
      <c r="HU36" s="99"/>
      <c r="HV36" s="98">
        <f t="shared" si="95"/>
        <v>0</v>
      </c>
      <c r="HW36" s="99"/>
      <c r="HX36" s="98">
        <f t="shared" si="96"/>
        <v>0</v>
      </c>
      <c r="HY36" s="33"/>
    </row>
    <row r="37" spans="1:233" x14ac:dyDescent="0.2">
      <c r="A37" s="9" t="s">
        <v>74</v>
      </c>
      <c r="G37" s="10"/>
      <c r="H37" s="10"/>
      <c r="I37" s="39">
        <f>SUM(I10:I36)</f>
        <v>817446</v>
      </c>
      <c r="J37" s="39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85">
        <f>SUM(I37:AF37)/12</f>
        <v>841862.66666666663</v>
      </c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85">
        <f>SUM(AH37:BE37)/12</f>
        <v>843929.33333333337</v>
      </c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85">
        <f>SUM(BG37:CD37)/12</f>
        <v>807333.33333333337</v>
      </c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15"/>
      <c r="DB37" s="15">
        <f>SUM(DB10:DB36)</f>
        <v>487500</v>
      </c>
      <c r="DC37" s="15"/>
      <c r="DD37" s="85">
        <f>SUM(CF37:DC37)/12</f>
        <v>698000</v>
      </c>
      <c r="DE37" s="15">
        <f t="shared" ref="DE37:EA37" si="108">SUM(DE10:DE36)</f>
        <v>438500</v>
      </c>
      <c r="DF37" s="15"/>
      <c r="DG37" s="15">
        <f t="shared" si="108"/>
        <v>438500</v>
      </c>
      <c r="DH37" s="15"/>
      <c r="DI37" s="15">
        <f t="shared" si="108"/>
        <v>438500</v>
      </c>
      <c r="DJ37" s="15"/>
      <c r="DK37" s="15">
        <f t="shared" si="108"/>
        <v>438500</v>
      </c>
      <c r="DL37" s="15"/>
      <c r="DM37" s="15">
        <f t="shared" si="108"/>
        <v>438500</v>
      </c>
      <c r="DN37" s="15"/>
      <c r="DO37" s="15">
        <f t="shared" si="108"/>
        <v>438500</v>
      </c>
      <c r="DP37" s="15"/>
      <c r="DQ37" s="15">
        <f t="shared" si="108"/>
        <v>438500</v>
      </c>
      <c r="DR37" s="15"/>
      <c r="DS37" s="15">
        <f t="shared" si="108"/>
        <v>438500</v>
      </c>
      <c r="DT37" s="15"/>
      <c r="DU37" s="15">
        <f t="shared" si="108"/>
        <v>438500</v>
      </c>
      <c r="DV37" s="15"/>
      <c r="DW37" s="15">
        <f t="shared" si="108"/>
        <v>438500</v>
      </c>
      <c r="DX37" s="15"/>
      <c r="DY37" s="15">
        <f t="shared" si="108"/>
        <v>438500</v>
      </c>
      <c r="DZ37" s="15"/>
      <c r="EA37" s="15">
        <f t="shared" si="108"/>
        <v>378500</v>
      </c>
      <c r="EB37" s="15"/>
      <c r="EC37" s="85">
        <f>SUM(DE37:EB37)/12</f>
        <v>433500</v>
      </c>
      <c r="ED37" s="15">
        <f>SUM(ED10:ED36)</f>
        <v>378500</v>
      </c>
      <c r="EE37" s="15"/>
      <c r="EF37" s="15">
        <f>SUM(EF10:EF36)</f>
        <v>378500</v>
      </c>
      <c r="EG37" s="15"/>
      <c r="EH37" s="15">
        <f>SUM(EH10:EH36)</f>
        <v>183500</v>
      </c>
      <c r="EI37" s="15"/>
      <c r="EJ37" s="15">
        <f>SUM(EJ10:EJ36)</f>
        <v>103500</v>
      </c>
      <c r="EK37" s="15"/>
      <c r="EL37" s="15">
        <f>SUM(EL10:EL36)</f>
        <v>103500</v>
      </c>
      <c r="EM37" s="15"/>
      <c r="EN37" s="15">
        <f>SUM(EN10:EN36)</f>
        <v>103500</v>
      </c>
      <c r="EO37" s="15"/>
      <c r="EP37" s="15">
        <f>SUM(EP10:EP36)</f>
        <v>103500</v>
      </c>
      <c r="EQ37" s="15"/>
      <c r="ER37" s="15">
        <f>SUM(ER10:ER36)</f>
        <v>103500</v>
      </c>
      <c r="ES37" s="15"/>
      <c r="ET37" s="15">
        <f>SUM(ET10:ET36)</f>
        <v>103500</v>
      </c>
      <c r="EU37" s="15"/>
      <c r="EV37" s="15">
        <f>SUM(EV10:EV36)</f>
        <v>103500</v>
      </c>
      <c r="EW37" s="15"/>
      <c r="EX37" s="15">
        <f>SUM(EX10:EX36)</f>
        <v>103500</v>
      </c>
      <c r="EY37" s="15"/>
      <c r="EZ37" s="15">
        <f>SUM(EZ10:EZ36)</f>
        <v>103500</v>
      </c>
      <c r="FA37" s="15"/>
      <c r="FB37" s="85">
        <f>SUM(ED37:FA37)/12</f>
        <v>156000</v>
      </c>
      <c r="FC37" s="15">
        <f>SUM(FC10:FC36)</f>
        <v>103500</v>
      </c>
      <c r="FD37" s="15"/>
      <c r="FE37" s="15">
        <f>SUM(FE10:FE36)</f>
        <v>103500</v>
      </c>
      <c r="FF37" s="15"/>
      <c r="FG37" s="15">
        <f>SUM(FG10:FG36)</f>
        <v>100000</v>
      </c>
      <c r="FH37" s="15"/>
      <c r="FI37" s="15">
        <f>SUM(FI10:FI36)</f>
        <v>100000</v>
      </c>
      <c r="FJ37" s="15"/>
      <c r="FK37" s="15">
        <f>SUM(FK10:FK36)</f>
        <v>100000</v>
      </c>
      <c r="FL37" s="15"/>
      <c r="FM37" s="15">
        <f>SUM(FM10:FM36)</f>
        <v>100000</v>
      </c>
      <c r="FN37" s="15"/>
      <c r="FO37" s="15">
        <f>SUM(FO10:FO36)</f>
        <v>100000</v>
      </c>
      <c r="FP37" s="15"/>
      <c r="FQ37" s="15">
        <f>SUM(FQ10:FQ36)</f>
        <v>100000</v>
      </c>
      <c r="FR37" s="15"/>
      <c r="FS37" s="15">
        <f>SUM(FS10:FS36)</f>
        <v>100000</v>
      </c>
      <c r="FT37" s="15"/>
      <c r="FU37" s="15">
        <f>SUM(FU10:FU36)</f>
        <v>100000</v>
      </c>
      <c r="FV37" s="15"/>
      <c r="FW37" s="15">
        <f>SUM(FW10:FW36)</f>
        <v>100000</v>
      </c>
      <c r="FX37" s="15"/>
      <c r="FY37" s="15">
        <f>SUM(FY10:FY36)</f>
        <v>10000</v>
      </c>
      <c r="FZ37" s="15"/>
      <c r="GA37" s="85">
        <f>SUM(FC37:FZ37)/12</f>
        <v>93083.333333333328</v>
      </c>
      <c r="GB37" s="15">
        <f>SUM(GB10:GB36)</f>
        <v>10000</v>
      </c>
      <c r="GC37" s="15"/>
      <c r="GD37" s="15">
        <f>SUM(GD10:GD36)</f>
        <v>10000</v>
      </c>
      <c r="GE37" s="15"/>
      <c r="GF37" s="15">
        <f>SUM(GF10:GF36)</f>
        <v>10000</v>
      </c>
      <c r="GG37" s="15"/>
      <c r="GH37" s="15">
        <f>SUM(GH10:GH36)</f>
        <v>10000</v>
      </c>
      <c r="GI37" s="15"/>
      <c r="GJ37" s="15">
        <f>SUM(GJ10:GJ36)</f>
        <v>10000</v>
      </c>
      <c r="GK37" s="15"/>
      <c r="GL37" s="15">
        <f>SUM(GL10:GL36)</f>
        <v>10000</v>
      </c>
      <c r="GM37" s="15"/>
      <c r="GN37" s="15">
        <f>SUM(GN10:GN36)</f>
        <v>10000</v>
      </c>
      <c r="GO37" s="15"/>
      <c r="GP37" s="15">
        <f>SUM(GP10:GP36)</f>
        <v>10000</v>
      </c>
      <c r="GQ37" s="15"/>
      <c r="GR37" s="15">
        <f>SUM(GR10:GR36)</f>
        <v>10000</v>
      </c>
      <c r="GS37" s="15"/>
      <c r="GT37" s="15">
        <f>SUM(GT10:GT36)</f>
        <v>10000</v>
      </c>
      <c r="GU37" s="15"/>
      <c r="GV37" s="15">
        <f>SUM(GV10:GV36)</f>
        <v>10000</v>
      </c>
      <c r="GW37" s="15"/>
      <c r="GX37" s="15">
        <f>SUM(GX10:GX36)</f>
        <v>10000</v>
      </c>
      <c r="GY37" s="15"/>
      <c r="GZ37" s="85">
        <f>SUM(GB37:GY37)/12</f>
        <v>10000</v>
      </c>
      <c r="HA37" s="15">
        <f>SUM(HA10:HA36)</f>
        <v>10000</v>
      </c>
      <c r="HB37" s="15"/>
      <c r="HC37" s="15">
        <f>SUM(HC10:HC36)</f>
        <v>10000</v>
      </c>
      <c r="HD37" s="15"/>
      <c r="HE37" s="15">
        <f>SUM(HE10:HE36)</f>
        <v>10000</v>
      </c>
      <c r="HF37" s="15"/>
      <c r="HG37" s="15">
        <f>SUM(HG10:HG36)</f>
        <v>10000</v>
      </c>
      <c r="HH37" s="15"/>
      <c r="HI37" s="15">
        <f>SUM(HI10:HI36)</f>
        <v>10000</v>
      </c>
      <c r="HJ37" s="15"/>
      <c r="HK37" s="15">
        <f>SUM(HK10:HK36)</f>
        <v>10000</v>
      </c>
      <c r="HL37" s="15"/>
      <c r="HM37" s="15">
        <f>SUM(HM10:HM36)</f>
        <v>10000</v>
      </c>
      <c r="HN37" s="15"/>
      <c r="HO37" s="15">
        <f>SUM(HO10:HO36)</f>
        <v>10000</v>
      </c>
      <c r="HP37" s="15"/>
      <c r="HQ37" s="15">
        <f>SUM(HQ10:HQ36)</f>
        <v>10000</v>
      </c>
      <c r="HR37" s="15"/>
      <c r="HS37" s="15">
        <f>SUM(HS10:HS36)</f>
        <v>10000</v>
      </c>
      <c r="HT37" s="15"/>
      <c r="HU37" s="15">
        <f>SUM(HU10:HU36)</f>
        <v>10000</v>
      </c>
      <c r="HV37" s="15"/>
      <c r="HW37" s="15">
        <f>SUM(HW10:HW36)</f>
        <v>10000</v>
      </c>
      <c r="HX37" s="33"/>
      <c r="HY37" s="85">
        <f>SUM(HA37:HX37)/12</f>
        <v>10000</v>
      </c>
    </row>
    <row r="38" spans="1:233" x14ac:dyDescent="0.2">
      <c r="A38" s="9" t="s">
        <v>75</v>
      </c>
      <c r="C38" s="9"/>
      <c r="E38" s="1"/>
      <c r="G38" s="6"/>
      <c r="H38" s="6"/>
      <c r="I38" s="44">
        <f>850000-I37</f>
        <v>32554</v>
      </c>
      <c r="J38" s="44"/>
      <c r="K38" s="23">
        <f>850000-K37</f>
        <v>12554</v>
      </c>
      <c r="L38" s="23"/>
      <c r="M38" s="23">
        <f>850000-M37</f>
        <v>12554</v>
      </c>
      <c r="N38" s="23"/>
      <c r="O38" s="23">
        <f>850000-O37</f>
        <v>12554</v>
      </c>
      <c r="P38" s="23"/>
      <c r="Q38" s="23">
        <f>850000-Q37</f>
        <v>12554</v>
      </c>
      <c r="R38" s="23"/>
      <c r="S38" s="23">
        <f>850000-S37</f>
        <v>2554</v>
      </c>
      <c r="T38" s="23"/>
      <c r="U38" s="23">
        <f>850000-U37</f>
        <v>2554</v>
      </c>
      <c r="V38" s="23"/>
      <c r="W38" s="23">
        <f>850000-W37</f>
        <v>2554</v>
      </c>
      <c r="X38" s="23"/>
      <c r="Y38" s="23">
        <f>850000-Y37</f>
        <v>2554</v>
      </c>
      <c r="Z38" s="23"/>
      <c r="AA38" s="23">
        <f>850000-AA37</f>
        <v>2554</v>
      </c>
      <c r="AB38" s="23"/>
      <c r="AC38" s="23">
        <f>850000-AC37</f>
        <v>1054</v>
      </c>
      <c r="AD38" s="23"/>
      <c r="AE38" s="23">
        <f>850000-AE37</f>
        <v>1054</v>
      </c>
      <c r="AF38" s="23"/>
      <c r="AG38" s="85">
        <f>SUM(I38:AF38)/12</f>
        <v>8137.333333333333</v>
      </c>
      <c r="AH38" s="23">
        <f>850000-AH37</f>
        <v>1054</v>
      </c>
      <c r="AI38" s="23"/>
      <c r="AJ38" s="23">
        <f>850000-AJ37</f>
        <v>1054</v>
      </c>
      <c r="AK38" s="23"/>
      <c r="AL38" s="23">
        <f>850000-AL37</f>
        <v>1054</v>
      </c>
      <c r="AM38" s="23"/>
      <c r="AN38" s="23">
        <f>850000-AN37</f>
        <v>1054</v>
      </c>
      <c r="AO38" s="23"/>
      <c r="AP38" s="23">
        <f>850000-AP37</f>
        <v>1054</v>
      </c>
      <c r="AQ38" s="23"/>
      <c r="AR38" s="23">
        <f>850000-AR37</f>
        <v>9654</v>
      </c>
      <c r="AS38" s="23"/>
      <c r="AT38" s="23">
        <f>850000-AT37</f>
        <v>9654</v>
      </c>
      <c r="AU38" s="23"/>
      <c r="AV38" s="23">
        <f>850000-AV37</f>
        <v>9654</v>
      </c>
      <c r="AW38" s="23"/>
      <c r="AX38" s="23">
        <f>850000-AX37</f>
        <v>9654</v>
      </c>
      <c r="AY38" s="23"/>
      <c r="AZ38" s="23">
        <f>850000-AZ37</f>
        <v>9654</v>
      </c>
      <c r="BA38" s="23"/>
      <c r="BB38" s="23">
        <f>850000-BB37</f>
        <v>9654</v>
      </c>
      <c r="BC38" s="23"/>
      <c r="BD38" s="23">
        <f>850000-BD37</f>
        <v>9654</v>
      </c>
      <c r="BE38" s="23"/>
      <c r="BF38" s="85">
        <f>SUM(AH38:BE38)/12</f>
        <v>6070.666666666667</v>
      </c>
      <c r="BG38" s="23">
        <f>850000-BG37</f>
        <v>11000</v>
      </c>
      <c r="BH38" s="23"/>
      <c r="BI38" s="23">
        <f>850000-BI37</f>
        <v>11000</v>
      </c>
      <c r="BJ38" s="23"/>
      <c r="BK38" s="23">
        <f>850000-BK37</f>
        <v>11000</v>
      </c>
      <c r="BL38" s="23"/>
      <c r="BM38" s="23">
        <f>850000-BM37</f>
        <v>51000</v>
      </c>
      <c r="BN38" s="23"/>
      <c r="BO38" s="23">
        <f>850000-BO37</f>
        <v>51000</v>
      </c>
      <c r="BP38" s="23"/>
      <c r="BQ38" s="23">
        <f>850000-BQ37</f>
        <v>51000</v>
      </c>
      <c r="BR38" s="23"/>
      <c r="BS38" s="23">
        <f>850000-BS37</f>
        <v>51000</v>
      </c>
      <c r="BT38" s="23"/>
      <c r="BU38" s="23">
        <f>850000-BU37</f>
        <v>51000</v>
      </c>
      <c r="BV38" s="23"/>
      <c r="BW38" s="23">
        <f>850000-BW37</f>
        <v>51000</v>
      </c>
      <c r="BX38" s="23"/>
      <c r="BY38" s="23">
        <f>850000-BY37</f>
        <v>51000</v>
      </c>
      <c r="BZ38" s="23"/>
      <c r="CA38" s="23">
        <f>850000-CA37</f>
        <v>51000</v>
      </c>
      <c r="CB38" s="23"/>
      <c r="CC38" s="23">
        <f>850000-CC37</f>
        <v>71000</v>
      </c>
      <c r="CD38" s="23"/>
      <c r="CE38" s="85">
        <f>SUM(BG38:CD38)/12</f>
        <v>42666.666666666664</v>
      </c>
      <c r="CF38" s="23">
        <f>850000-CF37</f>
        <v>96000</v>
      </c>
      <c r="CG38" s="23"/>
      <c r="CH38" s="23">
        <f>850000-CH37</f>
        <v>96000</v>
      </c>
      <c r="CI38" s="23"/>
      <c r="CJ38" s="23">
        <f>850000-CJ37</f>
        <v>96000</v>
      </c>
      <c r="CK38" s="23"/>
      <c r="CL38" s="23">
        <f>850000-CL37</f>
        <v>76000</v>
      </c>
      <c r="CM38" s="23"/>
      <c r="CN38" s="23">
        <f>850000-CN37</f>
        <v>122500</v>
      </c>
      <c r="CO38" s="23"/>
      <c r="CP38" s="23">
        <f>850000-CP37</f>
        <v>122500</v>
      </c>
      <c r="CQ38" s="23"/>
      <c r="CR38" s="23">
        <f>850000-CR37</f>
        <v>122500</v>
      </c>
      <c r="CS38" s="23"/>
      <c r="CT38" s="23">
        <f>850000-CT37</f>
        <v>122500</v>
      </c>
      <c r="CU38" s="23"/>
      <c r="CV38" s="23">
        <f>850000-CV37</f>
        <v>122500</v>
      </c>
      <c r="CW38" s="23"/>
      <c r="CX38" s="23">
        <f>850000-CX37</f>
        <v>122500</v>
      </c>
      <c r="CY38" s="23"/>
      <c r="CZ38" s="23">
        <f>850000-CZ37</f>
        <v>362500</v>
      </c>
      <c r="DA38" s="23"/>
      <c r="DB38" s="23">
        <f>850000-DB37</f>
        <v>362500</v>
      </c>
      <c r="DC38" s="23"/>
      <c r="DD38" s="85">
        <f>SUM(CF38:DC38)/12</f>
        <v>152000</v>
      </c>
      <c r="DE38" s="23">
        <f>850000-DE37</f>
        <v>411500</v>
      </c>
      <c r="DF38" s="23"/>
      <c r="DG38" s="23">
        <f>850000-DG37</f>
        <v>411500</v>
      </c>
      <c r="DH38" s="23"/>
      <c r="DI38" s="23">
        <f>850000-DI37</f>
        <v>411500</v>
      </c>
      <c r="DJ38" s="23"/>
      <c r="DK38" s="23">
        <f>850000-DK37</f>
        <v>411500</v>
      </c>
      <c r="DL38" s="23"/>
      <c r="DM38" s="23">
        <f>850000-DM37</f>
        <v>411500</v>
      </c>
      <c r="DN38" s="23"/>
      <c r="DO38" s="23">
        <f>850000-DO37</f>
        <v>411500</v>
      </c>
      <c r="DP38" s="23"/>
      <c r="DQ38" s="23">
        <f>850000-DQ37</f>
        <v>411500</v>
      </c>
      <c r="DR38" s="23"/>
      <c r="DS38" s="23">
        <f>850000-DS37</f>
        <v>411500</v>
      </c>
      <c r="DT38" s="23"/>
      <c r="DU38" s="23">
        <f>850000-DU37</f>
        <v>411500</v>
      </c>
      <c r="DV38" s="23"/>
      <c r="DW38" s="23">
        <f>850000-DW37</f>
        <v>411500</v>
      </c>
      <c r="DX38" s="23"/>
      <c r="DY38" s="23">
        <f>850000-DY37</f>
        <v>411500</v>
      </c>
      <c r="DZ38" s="23"/>
      <c r="EA38" s="23">
        <f>850000-EA37</f>
        <v>471500</v>
      </c>
      <c r="EB38" s="23"/>
      <c r="EC38" s="85">
        <f>SUM(DE38:EB38)/12</f>
        <v>416500</v>
      </c>
      <c r="ED38" s="23">
        <f>850000-ED37</f>
        <v>471500</v>
      </c>
      <c r="EE38" s="23"/>
      <c r="EF38" s="23">
        <f>850000-EF37</f>
        <v>471500</v>
      </c>
      <c r="EG38" s="23"/>
      <c r="EH38" s="23">
        <f>850000-EH37</f>
        <v>666500</v>
      </c>
      <c r="EI38" s="23"/>
      <c r="EJ38" s="23">
        <f>850000-EJ37</f>
        <v>746500</v>
      </c>
      <c r="EK38" s="23"/>
      <c r="EL38" s="23">
        <f t="shared" ref="EL38:FE38" si="109">850000-EL37</f>
        <v>746500</v>
      </c>
      <c r="EM38" s="23"/>
      <c r="EN38" s="23">
        <f t="shared" si="109"/>
        <v>746500</v>
      </c>
      <c r="EO38" s="23"/>
      <c r="EP38" s="23">
        <f t="shared" si="109"/>
        <v>746500</v>
      </c>
      <c r="EQ38" s="23"/>
      <c r="ER38" s="23">
        <f t="shared" si="109"/>
        <v>746500</v>
      </c>
      <c r="ES38" s="23"/>
      <c r="ET38" s="23">
        <f t="shared" si="109"/>
        <v>746500</v>
      </c>
      <c r="EU38" s="23"/>
      <c r="EV38" s="23">
        <f t="shared" si="109"/>
        <v>746500</v>
      </c>
      <c r="EW38" s="23"/>
      <c r="EX38" s="23">
        <f t="shared" si="109"/>
        <v>746500</v>
      </c>
      <c r="EY38" s="23"/>
      <c r="EZ38" s="23">
        <f t="shared" si="109"/>
        <v>746500</v>
      </c>
      <c r="FA38" s="23"/>
      <c r="FB38" s="85">
        <f>SUM(ED38:FA38)/12</f>
        <v>694000</v>
      </c>
      <c r="FC38" s="23">
        <f t="shared" si="109"/>
        <v>746500</v>
      </c>
      <c r="FD38" s="23"/>
      <c r="FE38" s="23">
        <f t="shared" si="109"/>
        <v>746500</v>
      </c>
      <c r="FF38" s="23"/>
      <c r="FG38" s="23">
        <f t="shared" ref="FG38:FY38" si="110">850000-FG37</f>
        <v>750000</v>
      </c>
      <c r="FH38" s="23"/>
      <c r="FI38" s="23">
        <f t="shared" si="110"/>
        <v>750000</v>
      </c>
      <c r="FJ38" s="23"/>
      <c r="FK38" s="23">
        <f t="shared" si="110"/>
        <v>750000</v>
      </c>
      <c r="FL38" s="23"/>
      <c r="FM38" s="23">
        <f t="shared" si="110"/>
        <v>750000</v>
      </c>
      <c r="FN38" s="23"/>
      <c r="FO38" s="23">
        <f t="shared" si="110"/>
        <v>750000</v>
      </c>
      <c r="FP38" s="23"/>
      <c r="FQ38" s="23">
        <f t="shared" si="110"/>
        <v>750000</v>
      </c>
      <c r="FR38" s="23"/>
      <c r="FS38" s="23">
        <f t="shared" si="110"/>
        <v>750000</v>
      </c>
      <c r="FT38" s="23"/>
      <c r="FU38" s="23">
        <f t="shared" si="110"/>
        <v>750000</v>
      </c>
      <c r="FV38" s="23"/>
      <c r="FW38" s="23">
        <f t="shared" si="110"/>
        <v>750000</v>
      </c>
      <c r="FX38" s="23"/>
      <c r="FY38" s="23">
        <f t="shared" si="110"/>
        <v>840000</v>
      </c>
      <c r="FZ38" s="23"/>
      <c r="GA38" s="85">
        <f>SUM(FC38:FZ38)/12</f>
        <v>756916.66666666663</v>
      </c>
      <c r="GB38" s="23">
        <f t="shared" ref="GB38:HW38" si="111">850000-GB37</f>
        <v>840000</v>
      </c>
      <c r="GC38" s="23"/>
      <c r="GD38" s="23">
        <f t="shared" si="111"/>
        <v>840000</v>
      </c>
      <c r="GE38" s="23"/>
      <c r="GF38" s="23">
        <f t="shared" si="111"/>
        <v>840000</v>
      </c>
      <c r="GG38" s="23"/>
      <c r="GH38" s="23">
        <f t="shared" si="111"/>
        <v>840000</v>
      </c>
      <c r="GI38" s="23"/>
      <c r="GJ38" s="23">
        <f t="shared" si="111"/>
        <v>840000</v>
      </c>
      <c r="GK38" s="23"/>
      <c r="GL38" s="23">
        <f t="shared" si="111"/>
        <v>840000</v>
      </c>
      <c r="GM38" s="23"/>
      <c r="GN38" s="23">
        <f t="shared" si="111"/>
        <v>840000</v>
      </c>
      <c r="GO38" s="23"/>
      <c r="GP38" s="23">
        <f t="shared" si="111"/>
        <v>840000</v>
      </c>
      <c r="GQ38" s="23"/>
      <c r="GR38" s="23">
        <f t="shared" si="111"/>
        <v>840000</v>
      </c>
      <c r="GS38" s="23"/>
      <c r="GT38" s="23">
        <f t="shared" si="111"/>
        <v>840000</v>
      </c>
      <c r="GU38" s="23"/>
      <c r="GV38" s="23">
        <f t="shared" si="111"/>
        <v>840000</v>
      </c>
      <c r="GW38" s="23"/>
      <c r="GX38" s="23">
        <f t="shared" si="111"/>
        <v>840000</v>
      </c>
      <c r="GY38" s="23"/>
      <c r="GZ38" s="85">
        <f>SUM(GB38:GY38)/12</f>
        <v>840000</v>
      </c>
      <c r="HA38" s="23">
        <f t="shared" si="111"/>
        <v>840000</v>
      </c>
      <c r="HB38" s="23"/>
      <c r="HC38" s="23">
        <f t="shared" si="111"/>
        <v>840000</v>
      </c>
      <c r="HD38" s="23"/>
      <c r="HE38" s="23">
        <f t="shared" si="111"/>
        <v>840000</v>
      </c>
      <c r="HF38" s="23"/>
      <c r="HG38" s="23">
        <f t="shared" si="111"/>
        <v>840000</v>
      </c>
      <c r="HH38" s="23"/>
      <c r="HI38" s="23">
        <f t="shared" si="111"/>
        <v>840000</v>
      </c>
      <c r="HJ38" s="23"/>
      <c r="HK38" s="23">
        <f t="shared" si="111"/>
        <v>840000</v>
      </c>
      <c r="HL38" s="23"/>
      <c r="HM38" s="23">
        <f t="shared" si="111"/>
        <v>840000</v>
      </c>
      <c r="HN38" s="23"/>
      <c r="HO38" s="23">
        <f t="shared" si="111"/>
        <v>840000</v>
      </c>
      <c r="HP38" s="23"/>
      <c r="HQ38" s="23">
        <f t="shared" si="111"/>
        <v>840000</v>
      </c>
      <c r="HR38" s="23"/>
      <c r="HS38" s="23">
        <f t="shared" si="111"/>
        <v>840000</v>
      </c>
      <c r="HT38" s="23"/>
      <c r="HU38" s="23">
        <f t="shared" si="111"/>
        <v>840000</v>
      </c>
      <c r="HV38" s="23"/>
      <c r="HW38" s="23">
        <f t="shared" si="111"/>
        <v>840000</v>
      </c>
      <c r="HY38" s="85">
        <f>SUM(HA38:HX38)/12</f>
        <v>840000</v>
      </c>
    </row>
    <row r="39" spans="1:233" x14ac:dyDescent="0.2">
      <c r="D39" s="1"/>
      <c r="E39" s="1"/>
      <c r="G39" s="6"/>
      <c r="H39" s="6"/>
      <c r="AG39" s="85"/>
      <c r="BF39" s="85"/>
      <c r="CE39" s="85"/>
      <c r="DD39" s="85"/>
      <c r="EC39" s="85"/>
      <c r="FB39" s="85"/>
      <c r="GA39" s="85"/>
      <c r="GZ39" s="85"/>
      <c r="HY39" s="85"/>
    </row>
    <row r="40" spans="1:233" x14ac:dyDescent="0.2">
      <c r="A40" s="9" t="s">
        <v>76</v>
      </c>
      <c r="J40" s="3">
        <f>SUM(J10:J36)</f>
        <v>1861270.8863999997</v>
      </c>
      <c r="K40" s="3"/>
      <c r="L40" s="3">
        <f>SUM(L10:L36)</f>
        <v>1861270.8863999997</v>
      </c>
      <c r="M40" s="3"/>
      <c r="N40" s="3">
        <f>SUM(N10:N36)</f>
        <v>1796640.4863999998</v>
      </c>
      <c r="O40" s="3"/>
      <c r="P40" s="3">
        <f>SUM(P10:P36)</f>
        <v>1796640.4863999998</v>
      </c>
      <c r="Q40" s="3"/>
      <c r="R40" s="3">
        <f>SUM(R10:R36)</f>
        <v>1796640.4863999998</v>
      </c>
      <c r="S40" s="3"/>
      <c r="T40" s="3">
        <f>SUM(T10:T36)</f>
        <v>1796640.4863999998</v>
      </c>
      <c r="U40" s="3"/>
      <c r="V40" s="3">
        <f>SUM(V10:V36)</f>
        <v>1796640.4863999998</v>
      </c>
      <c r="W40" s="3"/>
      <c r="X40" s="3">
        <f>SUM(X10:X36)</f>
        <v>1796640.4863999998</v>
      </c>
      <c r="Y40" s="3"/>
      <c r="Z40" s="3">
        <f>SUM(Z10:Z36)</f>
        <v>1796640.4863999998</v>
      </c>
      <c r="AA40" s="3"/>
      <c r="AB40" s="3">
        <f>SUM(AB10:AB36)</f>
        <v>1796640.4863999998</v>
      </c>
      <c r="AC40" s="3"/>
      <c r="AD40" s="3">
        <f>SUM(AD10:AD36)</f>
        <v>1796640.4863999998</v>
      </c>
      <c r="AE40" s="3"/>
      <c r="AF40" s="3">
        <f>SUM(AF10:AF36)</f>
        <v>1796640.4863999998</v>
      </c>
      <c r="AG40" s="85">
        <f>SUM(I40:AF40)</f>
        <v>21688946.636800002</v>
      </c>
      <c r="AH40" s="3"/>
      <c r="AI40" s="3">
        <f>SUM(AI10:AI36)</f>
        <v>1874160.4863999998</v>
      </c>
      <c r="AJ40" s="3"/>
      <c r="AK40" s="3">
        <f>SUM(AK10:AK36)</f>
        <v>1874160.4863999998</v>
      </c>
      <c r="AL40" s="3"/>
      <c r="AM40" s="3">
        <f>SUM(AM10:AM36)</f>
        <v>1874160.4863999998</v>
      </c>
      <c r="AN40" s="3"/>
      <c r="AO40" s="3">
        <f>SUM(AO10:AO36)</f>
        <v>1874160.4863999998</v>
      </c>
      <c r="AP40" s="3"/>
      <c r="AQ40" s="3">
        <f>SUM(AQ10:AQ36)</f>
        <v>1874160.4863999998</v>
      </c>
      <c r="AR40" s="3"/>
      <c r="AS40" s="3">
        <f>SUM(AS10:AS36)</f>
        <v>1874160.4863999998</v>
      </c>
      <c r="AT40" s="3"/>
      <c r="AU40" s="3">
        <f>SUM(AU10:AU36)</f>
        <v>1874160.4863999998</v>
      </c>
      <c r="AV40" s="3"/>
      <c r="AW40" s="3">
        <f>SUM(AW10:AW36)</f>
        <v>1874160.4863999998</v>
      </c>
      <c r="AX40" s="3"/>
      <c r="AY40" s="3">
        <f>SUM(AY10:AY36)</f>
        <v>1874160.4863999998</v>
      </c>
      <c r="AZ40" s="3"/>
      <c r="BA40" s="3">
        <f>SUM(BA10:BA36)</f>
        <v>1874160.4863999998</v>
      </c>
      <c r="BB40" s="3"/>
      <c r="BC40" s="3">
        <f>SUM(BC10:BC36)</f>
        <v>1874160.4863999998</v>
      </c>
      <c r="BD40" s="3"/>
      <c r="BE40" s="3">
        <f>SUM(BE10:BE36)</f>
        <v>1874160.4863999998</v>
      </c>
      <c r="BF40" s="85">
        <f>SUM(AH40:BE40)</f>
        <v>22489925.836800005</v>
      </c>
      <c r="BG40" s="3"/>
      <c r="BH40" s="3">
        <f>SUM(BH10:BH36)</f>
        <v>1868186.4</v>
      </c>
      <c r="BI40" s="3"/>
      <c r="BJ40" s="3">
        <f>SUM(BJ10:BJ36)</f>
        <v>1868186.4</v>
      </c>
      <c r="BK40" s="3"/>
      <c r="BL40" s="3">
        <f>SUM(BL10:BL36)</f>
        <v>1868186.4</v>
      </c>
      <c r="BM40" s="3"/>
      <c r="BN40" s="3">
        <f>SUM(BN10:BN36)</f>
        <v>1803556</v>
      </c>
      <c r="BO40" s="3"/>
      <c r="BP40" s="3">
        <f>SUM(BP10:BP36)</f>
        <v>1803556</v>
      </c>
      <c r="BQ40" s="3"/>
      <c r="BR40" s="3">
        <f>SUM(BR10:BR36)</f>
        <v>1803556</v>
      </c>
      <c r="BS40" s="3"/>
      <c r="BT40" s="3">
        <f>SUM(BT10:BT36)</f>
        <v>1803556</v>
      </c>
      <c r="BU40" s="3"/>
      <c r="BV40" s="3">
        <f>SUM(BV10:BV36)</f>
        <v>1803556</v>
      </c>
      <c r="BW40" s="3"/>
      <c r="BX40" s="3">
        <f>SUM(BX10:BX36)</f>
        <v>1803556</v>
      </c>
      <c r="BY40" s="3"/>
      <c r="BZ40" s="3">
        <f>SUM(BZ10:BZ36)</f>
        <v>1803556</v>
      </c>
      <c r="CA40" s="3"/>
      <c r="CB40" s="3">
        <f>SUM(CB10:CB36)</f>
        <v>1803556</v>
      </c>
      <c r="CC40" s="3"/>
      <c r="CD40" s="3">
        <f>SUM(CD10:CD36)</f>
        <v>1715396</v>
      </c>
      <c r="CE40" s="85">
        <f>SUM(BG40:CD40)</f>
        <v>21748403.199999999</v>
      </c>
      <c r="CF40" s="3"/>
      <c r="CG40" s="3">
        <f>SUM(CG10:CG36)</f>
        <v>1637876</v>
      </c>
      <c r="CH40" s="3"/>
      <c r="CI40" s="3">
        <f>SUM(CI10:CI36)</f>
        <v>1637876</v>
      </c>
      <c r="CJ40" s="3"/>
      <c r="CK40" s="3">
        <f>SUM(CK10:CK36)</f>
        <v>1637876</v>
      </c>
      <c r="CL40" s="3"/>
      <c r="CM40" s="3">
        <f>SUM(CM10:CM36)</f>
        <v>1702506.4</v>
      </c>
      <c r="CN40" s="3"/>
      <c r="CO40" s="3">
        <f>SUM(CO10:CO36)</f>
        <v>1702506.4</v>
      </c>
      <c r="CP40" s="3"/>
      <c r="CQ40" s="3">
        <f>SUM(CQ10:CQ36)</f>
        <v>1702506.4</v>
      </c>
      <c r="CR40" s="3"/>
      <c r="CS40" s="3">
        <f>SUM(CS10:CS36)</f>
        <v>1702506.4</v>
      </c>
      <c r="CT40" s="3"/>
      <c r="CU40" s="3">
        <f>SUM(CU10:CU36)</f>
        <v>1702506.4</v>
      </c>
      <c r="CV40" s="3"/>
      <c r="CW40" s="3">
        <f>SUM(CW10:CW36)</f>
        <v>1702506.4</v>
      </c>
      <c r="CX40" s="3"/>
      <c r="CY40" s="3">
        <f>SUM(CY10:CY36)</f>
        <v>1702506.4</v>
      </c>
      <c r="CZ40" s="3"/>
      <c r="DA40" s="3">
        <f>SUM(DA10:DA36)</f>
        <v>1056202.3999999999</v>
      </c>
      <c r="DB40" s="3"/>
      <c r="DC40" s="3">
        <f>SUM(DC10:DC36)</f>
        <v>1056202.3999999999</v>
      </c>
      <c r="DD40" s="85">
        <f>SUM(CF40:DC40)</f>
        <v>18943577.599999998</v>
      </c>
      <c r="DE40" s="3"/>
      <c r="DF40" s="3">
        <f>SUM(DF10:DF36)</f>
        <v>1056202.3999999999</v>
      </c>
      <c r="DG40" s="3"/>
      <c r="DH40" s="3">
        <f>SUM(DH10:DH36)</f>
        <v>1056202.3999999999</v>
      </c>
      <c r="DI40" s="3"/>
      <c r="DJ40" s="3">
        <f>SUM(DJ10:DJ36)</f>
        <v>1056202.3999999999</v>
      </c>
      <c r="DK40" s="3"/>
      <c r="DL40" s="3">
        <f>SUM(DL10:DL36)</f>
        <v>1056202.3999999999</v>
      </c>
      <c r="DM40" s="3"/>
      <c r="DN40" s="3">
        <f>SUM(DN10:DN36)</f>
        <v>1056202.3999999999</v>
      </c>
      <c r="DO40" s="3"/>
      <c r="DP40" s="3">
        <f>SUM(DP10:DP36)</f>
        <v>1056202.3999999999</v>
      </c>
      <c r="DQ40" s="3"/>
      <c r="DR40" s="3">
        <f>SUM(DR10:DR36)</f>
        <v>1056202.3999999999</v>
      </c>
      <c r="DS40" s="3"/>
      <c r="DT40" s="3">
        <f>SUM(DT10:DT36)</f>
        <v>1056202.3999999999</v>
      </c>
      <c r="DU40" s="3"/>
      <c r="DV40" s="3">
        <f>SUM(DV10:DV36)</f>
        <v>1056202.3999999999</v>
      </c>
      <c r="DW40" s="3"/>
      <c r="DX40" s="3">
        <f>SUM(DX10:DX36)</f>
        <v>1056202.3999999999</v>
      </c>
      <c r="DY40" s="3"/>
      <c r="DZ40" s="3">
        <f>SUM(DZ10:DZ36)</f>
        <v>1056202.3999999999</v>
      </c>
      <c r="EA40" s="3"/>
      <c r="EB40" s="3">
        <f>SUM(EB10:EB36)</f>
        <v>791722.4</v>
      </c>
      <c r="EC40" s="85">
        <f>SUM(DE40:EB40)</f>
        <v>12409948.800000003</v>
      </c>
      <c r="ED40" s="3"/>
      <c r="EE40" s="3">
        <f>SUM(EE10:EE36)</f>
        <v>791722.4</v>
      </c>
      <c r="EF40" s="3"/>
      <c r="EG40" s="3">
        <f>SUM(EG10:EG36)</f>
        <v>791722.4</v>
      </c>
      <c r="EH40" s="3"/>
      <c r="EI40" s="3">
        <f>SUM(EI10:EI36)</f>
        <v>161576</v>
      </c>
      <c r="EJ40" s="3"/>
      <c r="EK40" s="3">
        <f>SUM(EK10:EK36)</f>
        <v>0</v>
      </c>
      <c r="EL40" s="3"/>
      <c r="EM40" s="3">
        <f>SUM(EM10:EM36)</f>
        <v>0</v>
      </c>
      <c r="EN40" s="3"/>
      <c r="EO40" s="3">
        <f>SUM(EO10:EO36)</f>
        <v>0</v>
      </c>
      <c r="EP40" s="3"/>
      <c r="EQ40" s="3">
        <f>SUM(EQ10:EQ36)</f>
        <v>0</v>
      </c>
      <c r="ER40" s="3"/>
      <c r="ES40" s="3">
        <f>SUM(ES10:ES36)</f>
        <v>0</v>
      </c>
      <c r="ET40" s="3"/>
      <c r="EU40" s="3">
        <f>SUM(EU10:EU36)</f>
        <v>0</v>
      </c>
      <c r="EV40" s="3"/>
      <c r="EW40" s="3">
        <f>SUM(EW10:EW36)</f>
        <v>0</v>
      </c>
      <c r="EX40" s="3"/>
      <c r="EY40" s="3">
        <f>SUM(EY10:EY36)</f>
        <v>0</v>
      </c>
      <c r="EZ40" s="3"/>
      <c r="FA40" s="3">
        <f>SUM(FA10:FA36)</f>
        <v>0</v>
      </c>
      <c r="FB40" s="85">
        <f>SUM(ED40:FA40)</f>
        <v>1745020.8</v>
      </c>
      <c r="FC40" s="3"/>
      <c r="FD40" s="3">
        <f>SUM(FD10:FD36)</f>
        <v>0</v>
      </c>
      <c r="FE40" s="3"/>
      <c r="FF40" s="3">
        <f>SUM(FF10:FF36)</f>
        <v>0</v>
      </c>
      <c r="FG40" s="3"/>
      <c r="FH40" s="3">
        <f>SUM(FH10:FH36)</f>
        <v>0</v>
      </c>
      <c r="FI40" s="3"/>
      <c r="FJ40" s="3">
        <f>SUM(FJ10:FJ36)</f>
        <v>0</v>
      </c>
      <c r="FK40" s="3"/>
      <c r="FL40" s="3">
        <f>SUM(FL10:FL36)</f>
        <v>0</v>
      </c>
      <c r="FM40" s="3"/>
      <c r="FN40" s="3">
        <f>SUM(FN10:FN36)</f>
        <v>0</v>
      </c>
      <c r="FO40" s="3"/>
      <c r="FP40" s="3">
        <f>SUM(FP10:FP36)</f>
        <v>0</v>
      </c>
      <c r="FQ40" s="3"/>
      <c r="FR40" s="3">
        <f>SUM(FR10:FR36)</f>
        <v>0</v>
      </c>
      <c r="FS40" s="3"/>
      <c r="FT40" s="3">
        <f>SUM(FT10:FT36)</f>
        <v>0</v>
      </c>
      <c r="FU40" s="3"/>
      <c r="FV40" s="3">
        <f>SUM(FV10:FV36)</f>
        <v>0</v>
      </c>
      <c r="FW40" s="3"/>
      <c r="FX40" s="3">
        <f>SUM(FX10:FX36)</f>
        <v>0</v>
      </c>
      <c r="FY40" s="3"/>
      <c r="FZ40" s="3">
        <f>SUM(FZ10:FZ36)</f>
        <v>0</v>
      </c>
      <c r="GA40" s="85">
        <f>SUM(FC40:FZ40)</f>
        <v>0</v>
      </c>
      <c r="GB40" s="3"/>
      <c r="GC40" s="3">
        <f>SUM(GC10:GC36)</f>
        <v>0</v>
      </c>
      <c r="GD40" s="3"/>
      <c r="GE40" s="3">
        <f>SUM(GE10:GE36)</f>
        <v>0</v>
      </c>
      <c r="GF40" s="3"/>
      <c r="GG40" s="3">
        <f>SUM(GG10:GG36)</f>
        <v>0</v>
      </c>
      <c r="GH40" s="3"/>
      <c r="GI40" s="3">
        <f>SUM(GI10:GI36)</f>
        <v>0</v>
      </c>
      <c r="GJ40" s="3"/>
      <c r="GK40" s="3">
        <f>SUM(GK10:GK36)</f>
        <v>0</v>
      </c>
      <c r="GL40" s="3"/>
      <c r="GM40" s="3">
        <f>SUM(GM10:GM36)</f>
        <v>0</v>
      </c>
      <c r="GN40" s="3"/>
      <c r="GO40" s="3">
        <f>SUM(GO10:GO36)</f>
        <v>0</v>
      </c>
      <c r="GP40" s="3"/>
      <c r="GQ40" s="3">
        <f>SUM(GQ10:GQ36)</f>
        <v>0</v>
      </c>
      <c r="GR40" s="3"/>
      <c r="GS40" s="3">
        <f>SUM(GS10:GS36)</f>
        <v>0</v>
      </c>
      <c r="GT40" s="3"/>
      <c r="GU40" s="3">
        <f t="shared" ref="GU40:HX40" si="112">SUM(GU10:GU36)</f>
        <v>0</v>
      </c>
      <c r="GV40" s="3"/>
      <c r="GW40" s="3">
        <f t="shared" si="112"/>
        <v>0</v>
      </c>
      <c r="GX40" s="3"/>
      <c r="GY40" s="3">
        <f t="shared" si="112"/>
        <v>0</v>
      </c>
      <c r="GZ40" s="85">
        <f>SUM(GB40:GY40)</f>
        <v>0</v>
      </c>
      <c r="HA40" s="3"/>
      <c r="HB40" s="3">
        <f t="shared" si="112"/>
        <v>0</v>
      </c>
      <c r="HC40" s="3"/>
      <c r="HD40" s="3">
        <f t="shared" si="112"/>
        <v>0</v>
      </c>
      <c r="HE40" s="3"/>
      <c r="HF40" s="3">
        <f t="shared" si="112"/>
        <v>0</v>
      </c>
      <c r="HG40" s="3"/>
      <c r="HH40" s="3">
        <f t="shared" si="112"/>
        <v>0</v>
      </c>
      <c r="HI40" s="3"/>
      <c r="HJ40" s="3">
        <f t="shared" si="112"/>
        <v>0</v>
      </c>
      <c r="HK40" s="3"/>
      <c r="HL40" s="3">
        <f t="shared" si="112"/>
        <v>0</v>
      </c>
      <c r="HM40" s="3"/>
      <c r="HN40" s="3">
        <f t="shared" si="112"/>
        <v>0</v>
      </c>
      <c r="HO40" s="3"/>
      <c r="HP40" s="3">
        <f t="shared" si="112"/>
        <v>0</v>
      </c>
      <c r="HQ40" s="3"/>
      <c r="HR40" s="3">
        <f t="shared" si="112"/>
        <v>0</v>
      </c>
      <c r="HS40" s="3"/>
      <c r="HT40" s="3">
        <f t="shared" si="112"/>
        <v>0</v>
      </c>
      <c r="HU40" s="3"/>
      <c r="HV40" s="3">
        <f t="shared" si="112"/>
        <v>0</v>
      </c>
      <c r="HW40" s="3"/>
      <c r="HX40" s="3">
        <f t="shared" si="112"/>
        <v>0</v>
      </c>
      <c r="HY40" s="85">
        <f>SUM(HA40:HX40)</f>
        <v>0</v>
      </c>
    </row>
    <row r="43" spans="1:233" x14ac:dyDescent="0.2">
      <c r="A43" s="5" t="s">
        <v>87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Assumptions</vt:lpstr>
      <vt:lpstr>Summary Ctrc's &amp; Resubscription</vt:lpstr>
      <vt:lpstr>Fuel Price</vt:lpstr>
      <vt:lpstr>Rates</vt:lpstr>
      <vt:lpstr>WOT by Month thru 2010</vt:lpstr>
      <vt:lpstr>East by Month</vt:lpstr>
      <vt:lpstr>IG-BL by Month</vt:lpstr>
      <vt:lpstr>SJ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2002-02-15T21:10:02Z</cp:lastPrinted>
  <dcterms:created xsi:type="dcterms:W3CDTF">2001-02-09T21:48:16Z</dcterms:created>
  <dcterms:modified xsi:type="dcterms:W3CDTF">2023-09-17T14:26:49Z</dcterms:modified>
</cp:coreProperties>
</file>