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6BE69F-9D83-41B6-8F4E-04469FAC49BA}" xr6:coauthVersionLast="47" xr6:coauthVersionMax="47" xr10:uidLastSave="{00000000-0000-0000-0000-000000000000}"/>
  <bookViews>
    <workbookView xWindow="-120" yWindow="-120" windowWidth="38640" windowHeight="1572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<sst xmlns="http://schemas.openxmlformats.org/spreadsheetml/2006/main" count="168" uniqueCount="57">
  <si>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</si>
  <si>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</si>
  <si>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</si>
  <si>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</si>
  <si>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</si>
  <si>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</si>
  <si>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</si>
  <si>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</si>
  <si>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</si>
  <si>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</si>
  <si>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</si>
  <si>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</si>
  <si>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</si>
  <si>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</si>
  <si>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</si>
  <si>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</si>
  <si>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</si>
  <si>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</si>
  <si>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</si>
  <si>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</si>
  <si>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</si>
  <si>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</si>
  <si>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</si>
  <si>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</si>
  <si>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</si>
  <si>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</si>
  <si>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</si>
  <si>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</si>
  <si>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</si>
  <si>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</si>
  <si>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</si>
  <si>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</si>
  <si>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</si>
  <si>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</si>
  <si>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</si>
  <si>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</si>
  <si>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</si>
  <si>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</si>
  <si>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</si>
  <si>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</si>
  <si>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</si>
  <si>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</si>
  <si>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</si>
  <si>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</si>
  <si>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</si>
  <si>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</si>
  <si>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</si>
  <si>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</si>
  <si>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</si>
  <si>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</si>
  <si>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</si>
  <si>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</si>
  <si>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</si>
  <si>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</si>
  <si>
    <t>Natural Gas</t>
  </si>
  <si>
    <t>NX1</t>
  </si>
  <si>
    <t>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</si>
</sst>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31</xdr:row>
          <xdr:rowOff>76200</xdr:rowOff>
        </xdr:from>
        <xdr:to>
          <xdr:col>5</xdr:col>
          <xdr:colOff>914400</xdr:colOff>
          <xdr:row>33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FE806603-DB58-8192-6CB6-671A53F9E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31</xdr:row>
          <xdr:rowOff>66675</xdr:rowOff>
        </xdr:from>
        <xdr:to>
          <xdr:col>7</xdr:col>
          <xdr:colOff>714375</xdr:colOff>
          <xdr:row>33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873BCE1A-976A-091E-2666-6814C7379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IV7"/>
    </sheetView>
  </sheetViews>
  <sheetFormatPr defaultColWidth="16.109375" defaultRowHeight="12.75" x14ac:dyDescent="0.2"/>
  <cols>
    <col min="1" max="1" width="11.77734375" style="173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1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3">
        <v>37073</v>
      </c>
      <c r="B4" s="33">
        <v>-149.58044290000001</v>
      </c>
      <c r="C4" s="33">
        <v>0</v>
      </c>
      <c r="D4" s="33"/>
      <c r="E4" s="33"/>
      <c r="F4" s="33"/>
      <c r="G4" s="33"/>
      <c r="H4" s="33">
        <v>3215.9795202999999</v>
      </c>
      <c r="I4" s="33">
        <v>0</v>
      </c>
      <c r="J4" s="33"/>
      <c r="K4" s="33"/>
      <c r="L4" s="33">
        <v>0</v>
      </c>
      <c r="M4" s="33">
        <v>-2108.4088522000002</v>
      </c>
      <c r="N4" s="33">
        <v>344.03501829999999</v>
      </c>
      <c r="O4" s="33">
        <v>0</v>
      </c>
      <c r="P4" s="33"/>
      <c r="Q4" s="33"/>
      <c r="R4" s="33"/>
      <c r="S4" s="33"/>
      <c r="T4" s="33">
        <v>2E-8</v>
      </c>
      <c r="U4" s="33">
        <v>0</v>
      </c>
      <c r="V4" s="33">
        <v>3410.4340957199997</v>
      </c>
      <c r="W4" s="33">
        <v>-2108.4088522000002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199.44059039999999</v>
      </c>
      <c r="O5" s="33">
        <v>0</v>
      </c>
      <c r="P5" s="33"/>
      <c r="Q5" s="33"/>
      <c r="R5" s="33"/>
      <c r="S5" s="33"/>
      <c r="T5" s="33"/>
      <c r="U5" s="33"/>
      <c r="V5" s="33">
        <v>199.44059039999999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>
        <f>SUM($B$3:$B$5)</f>
        <v>-149.58044290000001</v>
      </c>
      <c r="C6" s="33">
        <f>SUM($C$3:$C$5)</f>
        <v>0</v>
      </c>
      <c r="D6" s="33">
        <f>SUM($D$3:$D$5)</f>
        <v>0</v>
      </c>
      <c r="E6" s="33">
        <f>SUM($E$3:$E$5)</f>
        <v>0</v>
      </c>
      <c r="F6" s="33">
        <f>SUM($F$3:$F$5)</f>
        <v>0</v>
      </c>
      <c r="G6" s="33">
        <f>SUM($G$3:$G$5)</f>
        <v>0</v>
      </c>
      <c r="H6" s="33">
        <f>SUM($H$3:$H$5)</f>
        <v>3215.9795202999999</v>
      </c>
      <c r="I6" s="33">
        <f>SUM($I$3:$I$5)</f>
        <v>0</v>
      </c>
      <c r="J6" s="33">
        <f>SUM($J$3:$J$5)</f>
        <v>0</v>
      </c>
      <c r="K6" s="33">
        <f>SUM($K$3:$K$5)</f>
        <v>0</v>
      </c>
      <c r="L6" s="33">
        <f>SUM($L$3:$L$5)</f>
        <v>0</v>
      </c>
      <c r="M6" s="33">
        <f>SUM($M$3:$M$5)</f>
        <v>-2108.4088522000002</v>
      </c>
      <c r="N6" s="33">
        <f>SUM($N$3:$N$5)</f>
        <v>543.47560869999995</v>
      </c>
      <c r="O6" s="33">
        <f>SUM($O$3:$O$5)</f>
        <v>0</v>
      </c>
      <c r="P6" s="33">
        <f>SUM($P$3:$P$5)</f>
        <v>0</v>
      </c>
      <c r="Q6" s="33">
        <f>SUM($Q$3:$Q$5)</f>
        <v>0</v>
      </c>
      <c r="R6" s="33">
        <f>SUM($R$3:$R$5)</f>
        <v>0</v>
      </c>
      <c r="S6" s="33">
        <f>SUM($S$3:$S$5)</f>
        <v>0</v>
      </c>
      <c r="T6" s="33">
        <f>SUM($T$3:$T$5)</f>
        <v>2E-8</v>
      </c>
      <c r="U6" s="33">
        <f>SUM($U$3:$U$5)</f>
        <v>0</v>
      </c>
      <c r="V6" s="33">
        <f>SUM($V$3:$V$5)</f>
        <v>3609.8746861199998</v>
      </c>
      <c r="W6" s="33">
        <f>SUM($W$3:$W$5)</f>
        <v>-2108.4088522000002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98.272152000000006</v>
      </c>
      <c r="FS8" s="23">
        <v>0</v>
      </c>
      <c r="FV8" s="23">
        <v>-400.3648268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V9" s="23">
        <v>828.75072220000004</v>
      </c>
      <c r="FW9" s="23">
        <v>53.159560100000007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V10" s="23">
        <v>968.66863750000016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1046.5624979000002</v>
      </c>
      <c r="FW11" s="23">
        <v>0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195.131879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194.16953790000002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181.45276660000002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27.383290400000014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19.663371800000007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-348.54836290000003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204.1366438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205.86348600000002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220.37545340000003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243.68398160000001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242.24687620000003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243.27002730000004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252.51695340000001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252.09015810000002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245.90864260000001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232.52089470000004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212.32385750000003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10.943911700000001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151.50545170000004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159.74229020000001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170.3800358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180.62111200000004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181.07672430000002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187.89730320000001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186.4391397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186.17469490000002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182.25301130000003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174.81911500000001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162.28517250000002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159.9354783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95.445659400000011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99.388298300000002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103.96253039999999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109.03789570000001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112.16389040000001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110.84858360000001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109.20347220000002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109.17366240000001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109.10774590000001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105.1959837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99.958748500000013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97.175790300000003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66.502864500000001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73.864258399999997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78.645211200000006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82.964086999999992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83.260441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86.783607000000003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86.046014100000008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86.014465700000017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85.013465500000009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81.399258899999992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76.532432999999997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73.442175200000008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40.643201200000007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45.045519300000002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51.445401099999998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55.896301399999999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56.793902199999998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57.196715399999995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59.424549800000001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59.381166100000009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57.591022700000011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55.178562100000015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50.924599000000001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45.763511500000007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-11.982510799999996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-8.4531409000000011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-5.752116099999995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-2.0384383999999987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-2.181462499999999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0.73801179999999889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12.281466999999999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12.227033899999999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10.374842599999997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8.5774427000000024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4.834068000000002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2.8676024000000027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-6.1951635999999972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-2.9348271999999973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-1.0557616999999979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0.99751529999999633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5.5093970000000034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4.4275285000000011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14.093415799999995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14.078582300000001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14.172131300000004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13.041382300000002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9.714331300000012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7.8366073999999983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2.4114264000000034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4.9612929000000037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6.8135765000000035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-11.904645199999997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-11.273725899999999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-6.3759247000000023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-8.3553219999999992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-8.3046177000000014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-10.4346794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-13.457217899999996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-16.927345799999998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-19.291204100000002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-21.870193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-17.812685500000001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-15.405818200000002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-12.445355000000003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-11.849513899999998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-10.918840100000001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-7.2601125999999994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-7.2154713000000008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-10.992184599999998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-13.898319799999999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-16.500512399999998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-18.693018500000001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-20.702265699999998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-16.803947399999998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-14.760335099999999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-12.263168100000005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-11.682622000000002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-8.9661156999999996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-6.9322286000000002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-6.888153599999999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-10.843792699999998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-13.524389299999999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-15.7688746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-17.775235499999997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A138" s="34">
        <v>0</v>
      </c>
      <c r="FB138" s="34">
        <v>0</v>
      </c>
      <c r="FC138" s="34">
        <v>0</v>
      </c>
      <c r="FD138" s="34">
        <v>0</v>
      </c>
      <c r="FE138" s="34">
        <v>0</v>
      </c>
      <c r="FF138" s="34">
        <v>0</v>
      </c>
      <c r="FG138" s="34">
        <v>0</v>
      </c>
      <c r="FH138" s="34">
        <v>0</v>
      </c>
      <c r="FI138" s="34">
        <v>0</v>
      </c>
      <c r="FJ138" s="34">
        <v>0</v>
      </c>
      <c r="FK138" s="34">
        <v>0</v>
      </c>
      <c r="FL138" s="34">
        <v>0</v>
      </c>
      <c r="FM138" s="34">
        <v>0</v>
      </c>
      <c r="FN138" s="34">
        <v>0</v>
      </c>
      <c r="FO138" s="34">
        <v>0</v>
      </c>
      <c r="FP138" s="34">
        <v>0</v>
      </c>
      <c r="FQ138" s="23">
        <v>0</v>
      </c>
      <c r="FR138" s="23">
        <v>379.42007699999999</v>
      </c>
      <c r="FS138" s="23">
        <v>0</v>
      </c>
      <c r="FT138" s="23">
        <v>0</v>
      </c>
      <c r="FU138" s="23">
        <v>0</v>
      </c>
      <c r="FV138" s="23">
        <v>10187.586110700004</v>
      </c>
      <c r="FW138" s="23">
        <v>40.275217100000006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554687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hidden="1" customWidth="1"/>
    <col min="23" max="23" width="7.5546875" style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</f>
        <v>37048.65957152778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55</v>
      </c>
    </row>
    <row r="11" spans="1:32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-149.58044290000001</v>
      </c>
      <c r="G11" s="148"/>
      <c r="H11" s="123">
        <f>+H21</f>
        <v>3215.9795202999999</v>
      </c>
      <c r="I11" s="148"/>
      <c r="J11" s="162">
        <f>+J21</f>
        <v>0</v>
      </c>
      <c r="K11" s="158">
        <f>+K21</f>
        <v>543.47560869999995</v>
      </c>
      <c r="L11" s="78"/>
      <c r="M11" s="123">
        <f>+M21</f>
        <v>-2108.4088522000002</v>
      </c>
      <c r="N11" s="148"/>
      <c r="O11" s="150">
        <f>+O21</f>
        <v>1501.4658338999998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3609.8746861</v>
      </c>
      <c r="AB11" s="6"/>
      <c r="AC11" s="84">
        <f>O11</f>
        <v>1501.4658338999998</v>
      </c>
      <c r="AE11" s="184">
        <f>SUM(AE12:AE20)</f>
        <v>2E-8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OBS!B4</f>
        <v>-149.58044290000001</v>
      </c>
      <c r="G17" s="93"/>
      <c r="H17" s="126">
        <f>OBS!H4</f>
        <v>3215.9795202999999</v>
      </c>
      <c r="I17" s="93"/>
      <c r="J17" s="119">
        <f>OBS!L4</f>
        <v>0</v>
      </c>
      <c r="K17" s="120">
        <f>OBS!N4</f>
        <v>344.03501829999999</v>
      </c>
      <c r="L17" s="96"/>
      <c r="M17" s="126">
        <f>OBS!E4+OBS!M4</f>
        <v>-2108.4088522000002</v>
      </c>
      <c r="N17" s="93"/>
      <c r="O17" s="142">
        <f>SUM(F17:M17)</f>
        <v>1302.0252434999998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3410.4340956999999</v>
      </c>
      <c r="AB17" s="21"/>
      <c r="AC17" s="127">
        <v>0</v>
      </c>
      <c r="AE17" s="179">
        <f>OBS!P4+OBS!R4+OBS!T4</f>
        <v>2E-8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199.44059039999999</v>
      </c>
      <c r="L19" s="96"/>
      <c r="M19" s="126">
        <f>OBS!E5+OBS!M5</f>
        <v>0</v>
      </c>
      <c r="N19" s="93"/>
      <c r="O19" s="142">
        <f>SUM(F19:M19)</f>
        <v>199.44059039999999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199.44059039999999</v>
      </c>
      <c r="AB19" s="21"/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-149.58044290000001</v>
      </c>
      <c r="G21" s="103"/>
      <c r="H21" s="129">
        <f>SUM(H16:H20)</f>
        <v>3215.9795202999999</v>
      </c>
      <c r="I21" s="103"/>
      <c r="J21" s="130">
        <f>SUM(J16:J20)</f>
        <v>0</v>
      </c>
      <c r="K21" s="131">
        <f>SUM(K16:K20)</f>
        <v>543.47560869999995</v>
      </c>
      <c r="L21" s="129"/>
      <c r="M21" s="129">
        <f>SUM(M16:M20)</f>
        <v>-2108.4088522000002</v>
      </c>
      <c r="N21" s="103"/>
      <c r="O21" s="163">
        <f>SUM(O16:O20)</f>
        <v>1501.4658338999998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3609.8746861</v>
      </c>
      <c r="AB21" s="39"/>
      <c r="AC21" s="164">
        <f>SUM(AC12:AC20)</f>
        <v>0</v>
      </c>
      <c r="AD21" s="29"/>
      <c r="AE21" s="187">
        <f>SUM(AE12:AE20)</f>
        <v>2E-8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tabSelected="1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.109375" style="1" customWidth="1"/>
    <col min="24" max="25" width="6.6640625" style="1" hidden="1" customWidth="1"/>
    <col min="26" max="26" width="0.10937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37048.65957152778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56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55</v>
      </c>
    </row>
    <row r="11" spans="1:34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-363.95353640000002</v>
      </c>
      <c r="G11" s="148"/>
      <c r="H11" s="123">
        <f>+H21</f>
        <v>1610.6740335</v>
      </c>
      <c r="I11" s="148"/>
      <c r="J11" s="162">
        <f>+J21</f>
        <v>0</v>
      </c>
      <c r="K11" s="158">
        <f>+K21</f>
        <v>-398.76891690000002</v>
      </c>
      <c r="L11" s="78"/>
      <c r="M11" s="123">
        <f>+M21</f>
        <v>-590.49697060000017</v>
      </c>
      <c r="N11" s="148"/>
      <c r="O11" s="150">
        <f>+O21</f>
        <v>257.45460959999963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847.95158019999985</v>
      </c>
      <c r="AB11"/>
      <c r="AC11" s="84">
        <f>O11</f>
        <v>257.45460959999963</v>
      </c>
      <c r="AE11" s="184">
        <f>SUM(AE12:AE20)</f>
        <v>-61.819217539999997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+'WTI GW'!F17-'WTI GW Prior'!F17</f>
        <v>-363.95353640000002</v>
      </c>
      <c r="G17" s="93"/>
      <c r="H17" s="126">
        <f>+'WTI GW'!H17-'WTI GW Prior'!H17</f>
        <v>1610.6740335</v>
      </c>
      <c r="I17" s="93"/>
      <c r="J17" s="119">
        <f>+'WTI GW'!J17-'WTI GW Prior'!J17</f>
        <v>0</v>
      </c>
      <c r="K17" s="120">
        <f>+'WTI GW'!K17-'WTI GW Prior'!K17</f>
        <v>-398.7926769</v>
      </c>
      <c r="L17" s="96"/>
      <c r="M17" s="126">
        <f>+'WTI GW'!M17-'WTI GW Prior'!M17</f>
        <v>-590.49697060000017</v>
      </c>
      <c r="N17" s="93"/>
      <c r="O17" s="143">
        <f>SUM(F17:M17)</f>
        <v>257.43084959999965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847.92782019999981</v>
      </c>
      <c r="AC17" s="127">
        <f>O17</f>
        <v>257.43084959999965</v>
      </c>
      <c r="AE17" s="179">
        <f>+'WTI GW'!AE17-'WTI GW Prior'!AE17</f>
        <v>-61.819217539999997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2.3759999999981574E-2</v>
      </c>
      <c r="L19" s="96"/>
      <c r="M19" s="126">
        <f>+'WTI GW'!M19-'WTI GW Prior'!M19</f>
        <v>0</v>
      </c>
      <c r="N19" s="93"/>
      <c r="O19" s="143">
        <f>SUM(F19:M19)</f>
        <v>2.3759999999981574E-2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2.3759999999981574E-2</v>
      </c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-363.95353640000002</v>
      </c>
      <c r="G21" s="100"/>
      <c r="H21" s="132">
        <f>SUM(H16:H20)</f>
        <v>1610.6740335</v>
      </c>
      <c r="I21" s="100"/>
      <c r="J21" s="133">
        <f>SUM(J16:J20)</f>
        <v>0</v>
      </c>
      <c r="K21" s="134">
        <f>SUM(K16:K20)</f>
        <v>-398.76891690000002</v>
      </c>
      <c r="L21" s="132"/>
      <c r="M21" s="132">
        <f>SUM(M16:M20)</f>
        <v>-590.49697060000017</v>
      </c>
      <c r="N21" s="100"/>
      <c r="O21" s="165">
        <f>SUM(O16:O20)</f>
        <v>257.45460959999963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847.95158019999985</v>
      </c>
      <c r="AB21" s="24"/>
      <c r="AC21" s="166">
        <f>SUM(AC12:AC20)</f>
        <v>257.43084959999965</v>
      </c>
      <c r="AE21" s="187">
        <f>SUM(AE12:AE20)</f>
        <v>-61.819217539999997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31</xdr:row>
                    <xdr:rowOff>76200</xdr:rowOff>
                  </from>
                  <to>
                    <xdr:col>5</xdr:col>
                    <xdr:colOff>914400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31</xdr:row>
                    <xdr:rowOff>66675</xdr:rowOff>
                  </from>
                  <to>
                    <xdr:col>7</xdr:col>
                    <xdr:colOff>714375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NOW()-1</f>
        <v>37047.65957152778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55</v>
      </c>
    </row>
    <row r="11" spans="1:32" s="22" customFormat="1" ht="28.5" customHeight="1" thickBot="1" x14ac:dyDescent="0.3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214.37309350000001</v>
      </c>
      <c r="G11" s="148"/>
      <c r="H11" s="123">
        <v>1605.3054867999999</v>
      </c>
      <c r="I11" s="148"/>
      <c r="J11" s="162">
        <v>0</v>
      </c>
      <c r="K11" s="158">
        <v>942.24452559999997</v>
      </c>
      <c r="L11" s="78"/>
      <c r="M11" s="123">
        <v>-1517.9118816</v>
      </c>
      <c r="N11" s="148"/>
      <c r="O11" s="150">
        <v>1244.0112242999999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2761.9231058999999</v>
      </c>
      <c r="AB11" s="6"/>
      <c r="AC11" s="84">
        <v>1244.0112242999999</v>
      </c>
      <c r="AE11" s="184">
        <v>61.819217559999998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v>214.37309350000001</v>
      </c>
      <c r="G17" s="93"/>
      <c r="H17" s="126">
        <v>1605.3054867999999</v>
      </c>
      <c r="I17" s="93"/>
      <c r="J17" s="119">
        <v>0</v>
      </c>
      <c r="K17" s="120">
        <v>742.82769519999999</v>
      </c>
      <c r="L17" s="96"/>
      <c r="M17" s="126">
        <v>-1517.9118816</v>
      </c>
      <c r="N17" s="93"/>
      <c r="O17" s="142">
        <v>1044.5943938999999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2562.5062754999999</v>
      </c>
      <c r="AB17" s="21"/>
      <c r="AC17" s="127">
        <v>0</v>
      </c>
      <c r="AD17" s="188"/>
      <c r="AE17" s="179">
        <v>61.819217559999998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199.41683040000001</v>
      </c>
      <c r="L19" s="96"/>
      <c r="M19" s="126">
        <v>0</v>
      </c>
      <c r="N19" s="93"/>
      <c r="O19" s="142">
        <v>199.41683040000001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199.41683040000001</v>
      </c>
      <c r="AB19" s="21"/>
      <c r="AC19" s="127"/>
      <c r="AE19" s="183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214.37309350000001</v>
      </c>
      <c r="G21" s="103"/>
      <c r="H21" s="129">
        <v>1605.3054867999999</v>
      </c>
      <c r="I21" s="103"/>
      <c r="J21" s="130">
        <v>0</v>
      </c>
      <c r="K21" s="131">
        <v>942.24452559999997</v>
      </c>
      <c r="L21" s="129"/>
      <c r="M21" s="129">
        <v>-1517.9118816</v>
      </c>
      <c r="N21" s="103"/>
      <c r="O21" s="163">
        <v>1244.0112242999999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2761.9231058999999</v>
      </c>
      <c r="AB21" s="39"/>
      <c r="AC21" s="164">
        <v>0</v>
      </c>
      <c r="AD21" s="29"/>
      <c r="AE21" s="187">
        <v>61.819217559999998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  <col min="22" max="22" width="0" hidden="1" customWidth="1"/>
    <col min="28" max="28" width="5.6640625" customWidth="1"/>
    <col min="30" max="30" width="5.6640625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2001-06-06T21:00:16Z</cp:lastPrinted>
  <dcterms:created xsi:type="dcterms:W3CDTF">1997-02-04T06:23:25Z</dcterms:created>
  <dcterms:modified xsi:type="dcterms:W3CDTF">2023-09-17T16:14:50Z</dcterms:modified>
</cp:coreProperties>
</file>