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5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6.xml" ContentType="application/vnd.openxmlformats-officedocument.drawing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7.xml" ContentType="application/vnd.openxmlformats-officedocument.drawing+xml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drawings/drawing8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9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drawings/drawing10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drawings/drawing11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drawings/drawing12.xml" ContentType="application/vnd.openxmlformats-officedocument.drawing+xml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13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14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15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drawings/drawing16.xml" ContentType="application/vnd.openxmlformats-officedocument.drawing+xml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drawings/drawing17.xml" ContentType="application/vnd.openxmlformats-officedocument.drawing+xml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drawings/drawing18.xml" ContentType="application/vnd.openxmlformats-officedocument.drawing+xml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drawings/drawing19.xml" ContentType="application/vnd.openxmlformats-officedocument.drawing+xml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drawings/drawing20.xml" ContentType="application/vnd.openxmlformats-officedocument.drawing+xml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21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drawings/drawing22.xml" ContentType="application/vnd.openxmlformats-officedocument.drawing+xml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8E39C1-B24C-4594-90B1-D3184FDBD1BE}" xr6:coauthVersionLast="47" xr6:coauthVersionMax="47" xr10:uidLastSave="{00000000-0000-0000-0000-000000000000}"/>
  <bookViews>
    <workbookView xWindow="-120" yWindow="-120" windowWidth="38640" windowHeight="15720"/>
  </bookViews>
  <sheets>
    <sheet name="0801" sheetId="24" r:id="rId1"/>
    <sheet name="0701" sheetId="23" r:id="rId2"/>
    <sheet name="0601" sheetId="22" r:id="rId3"/>
    <sheet name="0501" sheetId="21" r:id="rId4"/>
    <sheet name="0401" sheetId="20" r:id="rId5"/>
    <sheet name="0301" sheetId="19" r:id="rId6"/>
    <sheet name="0201" sheetId="18" r:id="rId7"/>
    <sheet name="0101" sheetId="17" r:id="rId8"/>
    <sheet name="1200" sheetId="16" r:id="rId9"/>
    <sheet name="1100" sheetId="15" r:id="rId10"/>
    <sheet name="1000" sheetId="14" r:id="rId11"/>
    <sheet name="0900" sheetId="13" r:id="rId12"/>
    <sheet name="0800" sheetId="12" r:id="rId13"/>
    <sheet name="0700" sheetId="11" r:id="rId14"/>
    <sheet name="0600" sheetId="10" r:id="rId15"/>
    <sheet name="0500" sheetId="9" r:id="rId16"/>
    <sheet name="0400" sheetId="8" r:id="rId17"/>
    <sheet name="0300" sheetId="7" r:id="rId18"/>
    <sheet name="0200" sheetId="6" r:id="rId19"/>
    <sheet name="0100" sheetId="5" r:id="rId20"/>
    <sheet name="1299" sheetId="4" r:id="rId21"/>
    <sheet name="1199" sheetId="1" r:id="rId22"/>
    <sheet name="Sheet2" sheetId="2" r:id="rId23"/>
    <sheet name="Sheet3" sheetId="3" r:id="rId24"/>
  </sheets>
  <definedNames>
    <definedName name="_xlnm.Print_Area" localSheetId="19">'0100'!$A$3:$O$42</definedName>
    <definedName name="_xlnm.Print_Area" localSheetId="7">'0101'!$A$1:$O$42</definedName>
    <definedName name="_xlnm.Print_Area" localSheetId="18">'0200'!$A$3:$O$42</definedName>
    <definedName name="_xlnm.Print_Area" localSheetId="6">'0201'!$A$3:$O$42</definedName>
    <definedName name="_xlnm.Print_Area" localSheetId="17">'0300'!$A$3:$O$42</definedName>
    <definedName name="_xlnm.Print_Area" localSheetId="5">'0301'!$A$4:$O$42</definedName>
    <definedName name="_xlnm.Print_Area" localSheetId="16">'0400'!$A$2:$O$42</definedName>
    <definedName name="_xlnm.Print_Area" localSheetId="4">'0401'!$A$2:$O$42</definedName>
    <definedName name="_xlnm.Print_Area" localSheetId="15">'0500'!$A$3:$O$42</definedName>
    <definedName name="_xlnm.Print_Area" localSheetId="3">'0501'!$A$1:$O$42</definedName>
    <definedName name="_xlnm.Print_Area" localSheetId="14">'0600'!$A$1:$O$42</definedName>
    <definedName name="_xlnm.Print_Area" localSheetId="2">'0601'!$A$1:$O$42</definedName>
    <definedName name="_xlnm.Print_Area" localSheetId="13">'0700'!$A$3:$O$42</definedName>
    <definedName name="_xlnm.Print_Area" localSheetId="1">'0701'!$A$3:$O$42</definedName>
    <definedName name="_xlnm.Print_Area" localSheetId="12">'0800'!$A$3:$O$42</definedName>
    <definedName name="_xlnm.Print_Area" localSheetId="0">'0801'!$A$1:$O$42</definedName>
    <definedName name="_xlnm.Print_Area" localSheetId="11">'0900'!$A$1:$O$42</definedName>
    <definedName name="_xlnm.Print_Area" localSheetId="10">'1000'!$A$3:$O$42</definedName>
    <definedName name="_xlnm.Print_Area" localSheetId="9">'1100'!$A$3:$O$42</definedName>
    <definedName name="_xlnm.Print_Area" localSheetId="21">'1199'!$A$3:$O$42</definedName>
    <definedName name="_xlnm.Print_Area" localSheetId="8">'1200'!$A$1:$O$42</definedName>
    <definedName name="_xlnm.Print_Area" localSheetId="20">'1299'!$A$3:$O$42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N14" i="5"/>
  <c r="D15" i="5"/>
  <c r="F15" i="5"/>
  <c r="L15" i="5"/>
  <c r="L19" i="5"/>
  <c r="N19" i="5"/>
  <c r="D20" i="5"/>
  <c r="F20" i="5"/>
  <c r="H20" i="5"/>
  <c r="J20" i="5"/>
  <c r="L20" i="5"/>
  <c r="N23" i="5"/>
  <c r="D24" i="5"/>
  <c r="F24" i="5"/>
  <c r="H24" i="5"/>
  <c r="J24" i="5"/>
  <c r="L24" i="5"/>
  <c r="L27" i="5"/>
  <c r="N27" i="5"/>
  <c r="D28" i="5"/>
  <c r="F28" i="5"/>
  <c r="H28" i="5"/>
  <c r="J28" i="5"/>
  <c r="L28" i="5"/>
  <c r="N31" i="5"/>
  <c r="D32" i="5"/>
  <c r="F32" i="5"/>
  <c r="H32" i="5"/>
  <c r="J32" i="5"/>
  <c r="L32" i="5"/>
  <c r="N35" i="5"/>
  <c r="D36" i="5"/>
  <c r="F36" i="5"/>
  <c r="H36" i="5"/>
  <c r="J36" i="5"/>
  <c r="L36" i="5"/>
  <c r="D39" i="5"/>
  <c r="F39" i="5"/>
  <c r="H39" i="5"/>
  <c r="J39" i="5"/>
  <c r="L39" i="5"/>
  <c r="N39" i="5"/>
  <c r="D40" i="5"/>
  <c r="F40" i="5"/>
  <c r="H40" i="5"/>
  <c r="J40" i="5"/>
  <c r="L40" i="5"/>
  <c r="L14" i="17"/>
  <c r="N14" i="17"/>
  <c r="D15" i="17"/>
  <c r="F15" i="17"/>
  <c r="L15" i="17"/>
  <c r="L19" i="17"/>
  <c r="N19" i="17"/>
  <c r="D20" i="17"/>
  <c r="F20" i="17"/>
  <c r="H20" i="17"/>
  <c r="J20" i="17"/>
  <c r="L20" i="17"/>
  <c r="N23" i="17"/>
  <c r="D24" i="17"/>
  <c r="F24" i="17"/>
  <c r="H24" i="17"/>
  <c r="J24" i="17"/>
  <c r="L24" i="17"/>
  <c r="L27" i="17"/>
  <c r="N27" i="17"/>
  <c r="D28" i="17"/>
  <c r="F28" i="17"/>
  <c r="H28" i="17"/>
  <c r="J28" i="17"/>
  <c r="L28" i="17"/>
  <c r="L31" i="17"/>
  <c r="N31" i="17"/>
  <c r="D32" i="17"/>
  <c r="F32" i="17"/>
  <c r="H32" i="17"/>
  <c r="J32" i="17"/>
  <c r="L32" i="17"/>
  <c r="L35" i="17"/>
  <c r="N35" i="17"/>
  <c r="D36" i="17"/>
  <c r="F36" i="17"/>
  <c r="H36" i="17"/>
  <c r="J36" i="17"/>
  <c r="L36" i="17"/>
  <c r="O36" i="17"/>
  <c r="D39" i="17"/>
  <c r="F39" i="17"/>
  <c r="H39" i="17"/>
  <c r="J39" i="17"/>
  <c r="L39" i="17"/>
  <c r="N39" i="17"/>
  <c r="D40" i="17"/>
  <c r="F40" i="17"/>
  <c r="H40" i="17"/>
  <c r="J40" i="17"/>
  <c r="L40" i="17"/>
  <c r="L14" i="6"/>
  <c r="N14" i="6"/>
  <c r="D15" i="6"/>
  <c r="F15" i="6"/>
  <c r="L15" i="6"/>
  <c r="N19" i="6"/>
  <c r="D20" i="6"/>
  <c r="F20" i="6"/>
  <c r="H20" i="6"/>
  <c r="J20" i="6"/>
  <c r="L20" i="6"/>
  <c r="N23" i="6"/>
  <c r="D24" i="6"/>
  <c r="F24" i="6"/>
  <c r="H24" i="6"/>
  <c r="J24" i="6"/>
  <c r="L24" i="6"/>
  <c r="L27" i="6"/>
  <c r="N27" i="6"/>
  <c r="D28" i="6"/>
  <c r="F28" i="6"/>
  <c r="H28" i="6"/>
  <c r="J28" i="6"/>
  <c r="L28" i="6"/>
  <c r="N31" i="6"/>
  <c r="D32" i="6"/>
  <c r="F32" i="6"/>
  <c r="H32" i="6"/>
  <c r="J32" i="6"/>
  <c r="L32" i="6"/>
  <c r="N35" i="6"/>
  <c r="D36" i="6"/>
  <c r="F36" i="6"/>
  <c r="H36" i="6"/>
  <c r="J36" i="6"/>
  <c r="L36" i="6"/>
  <c r="D39" i="6"/>
  <c r="F39" i="6"/>
  <c r="H39" i="6"/>
  <c r="J39" i="6"/>
  <c r="L39" i="6"/>
  <c r="N39" i="6"/>
  <c r="D40" i="6"/>
  <c r="F40" i="6"/>
  <c r="H40" i="6"/>
  <c r="J40" i="6"/>
  <c r="L40" i="6"/>
  <c r="L14" i="18"/>
  <c r="N14" i="18"/>
  <c r="D15" i="18"/>
  <c r="F15" i="18"/>
  <c r="L15" i="18"/>
  <c r="L19" i="18"/>
  <c r="N19" i="18"/>
  <c r="D20" i="18"/>
  <c r="F20" i="18"/>
  <c r="H20" i="18"/>
  <c r="J20" i="18"/>
  <c r="L20" i="18"/>
  <c r="N23" i="18"/>
  <c r="D24" i="18"/>
  <c r="F24" i="18"/>
  <c r="H24" i="18"/>
  <c r="J24" i="18"/>
  <c r="L24" i="18"/>
  <c r="L27" i="18"/>
  <c r="N27" i="18"/>
  <c r="D28" i="18"/>
  <c r="F28" i="18"/>
  <c r="H28" i="18"/>
  <c r="J28" i="18"/>
  <c r="L28" i="18"/>
  <c r="L31" i="18"/>
  <c r="N31" i="18"/>
  <c r="D32" i="18"/>
  <c r="F32" i="18"/>
  <c r="H32" i="18"/>
  <c r="J32" i="18"/>
  <c r="L32" i="18"/>
  <c r="L35" i="18"/>
  <c r="N35" i="18"/>
  <c r="D36" i="18"/>
  <c r="F36" i="18"/>
  <c r="H36" i="18"/>
  <c r="J36" i="18"/>
  <c r="L36" i="18"/>
  <c r="O36" i="18"/>
  <c r="D39" i="18"/>
  <c r="F39" i="18"/>
  <c r="H39" i="18"/>
  <c r="J39" i="18"/>
  <c r="L39" i="18"/>
  <c r="N39" i="18"/>
  <c r="D40" i="18"/>
  <c r="F40" i="18"/>
  <c r="H40" i="18"/>
  <c r="J40" i="18"/>
  <c r="L40" i="18"/>
  <c r="N14" i="7"/>
  <c r="D15" i="7"/>
  <c r="F15" i="7"/>
  <c r="L15" i="7"/>
  <c r="N19" i="7"/>
  <c r="D20" i="7"/>
  <c r="F20" i="7"/>
  <c r="H20" i="7"/>
  <c r="J20" i="7"/>
  <c r="L20" i="7"/>
  <c r="N23" i="7"/>
  <c r="D24" i="7"/>
  <c r="F24" i="7"/>
  <c r="H24" i="7"/>
  <c r="J24" i="7"/>
  <c r="L24" i="7"/>
  <c r="L27" i="7"/>
  <c r="N27" i="7"/>
  <c r="D28" i="7"/>
  <c r="F28" i="7"/>
  <c r="H28" i="7"/>
  <c r="J28" i="7"/>
  <c r="L28" i="7"/>
  <c r="N31" i="7"/>
  <c r="D32" i="7"/>
  <c r="F32" i="7"/>
  <c r="H32" i="7"/>
  <c r="J32" i="7"/>
  <c r="L32" i="7"/>
  <c r="N35" i="7"/>
  <c r="D36" i="7"/>
  <c r="F36" i="7"/>
  <c r="H36" i="7"/>
  <c r="J36" i="7"/>
  <c r="L36" i="7"/>
  <c r="D39" i="7"/>
  <c r="F39" i="7"/>
  <c r="H39" i="7"/>
  <c r="J39" i="7"/>
  <c r="L39" i="7"/>
  <c r="N39" i="7"/>
  <c r="D40" i="7"/>
  <c r="F40" i="7"/>
  <c r="H40" i="7"/>
  <c r="J40" i="7"/>
  <c r="L40" i="7"/>
  <c r="L14" i="19"/>
  <c r="N14" i="19"/>
  <c r="D15" i="19"/>
  <c r="F15" i="19"/>
  <c r="L15" i="19"/>
  <c r="L19" i="19"/>
  <c r="N19" i="19"/>
  <c r="D20" i="19"/>
  <c r="F20" i="19"/>
  <c r="H20" i="19"/>
  <c r="J20" i="19"/>
  <c r="L20" i="19"/>
  <c r="O20" i="19"/>
  <c r="N23" i="19"/>
  <c r="D24" i="19"/>
  <c r="F24" i="19"/>
  <c r="H24" i="19"/>
  <c r="J24" i="19"/>
  <c r="L24" i="19"/>
  <c r="N27" i="19"/>
  <c r="D28" i="19"/>
  <c r="F28" i="19"/>
  <c r="H28" i="19"/>
  <c r="J28" i="19"/>
  <c r="L28" i="19"/>
  <c r="O28" i="19"/>
  <c r="N31" i="19"/>
  <c r="D32" i="19"/>
  <c r="F32" i="19"/>
  <c r="H32" i="19"/>
  <c r="J32" i="19"/>
  <c r="L32" i="19"/>
  <c r="O32" i="19"/>
  <c r="L35" i="19"/>
  <c r="N35" i="19"/>
  <c r="D36" i="19"/>
  <c r="F36" i="19"/>
  <c r="H36" i="19"/>
  <c r="J36" i="19"/>
  <c r="L36" i="19"/>
  <c r="O36" i="19"/>
  <c r="D39" i="19"/>
  <c r="F39" i="19"/>
  <c r="H39" i="19"/>
  <c r="J39" i="19"/>
  <c r="L39" i="19"/>
  <c r="N39" i="19"/>
  <c r="O39" i="19"/>
  <c r="D40" i="19"/>
  <c r="F40" i="19"/>
  <c r="H40" i="19"/>
  <c r="J40" i="19"/>
  <c r="L40" i="19"/>
  <c r="N14" i="8"/>
  <c r="D15" i="8"/>
  <c r="F15" i="8"/>
  <c r="L15" i="8"/>
  <c r="F19" i="8"/>
  <c r="N19" i="8"/>
  <c r="D20" i="8"/>
  <c r="F20" i="8"/>
  <c r="H20" i="8"/>
  <c r="J20" i="8"/>
  <c r="L20" i="8"/>
  <c r="N23" i="8"/>
  <c r="D24" i="8"/>
  <c r="F24" i="8"/>
  <c r="H24" i="8"/>
  <c r="J24" i="8"/>
  <c r="L24" i="8"/>
  <c r="L27" i="8"/>
  <c r="N27" i="8"/>
  <c r="D28" i="8"/>
  <c r="F28" i="8"/>
  <c r="H28" i="8"/>
  <c r="J28" i="8"/>
  <c r="L28" i="8"/>
  <c r="N31" i="8"/>
  <c r="D32" i="8"/>
  <c r="F32" i="8"/>
  <c r="H32" i="8"/>
  <c r="J32" i="8"/>
  <c r="L32" i="8"/>
  <c r="N35" i="8"/>
  <c r="D36" i="8"/>
  <c r="F36" i="8"/>
  <c r="H36" i="8"/>
  <c r="J36" i="8"/>
  <c r="L36" i="8"/>
  <c r="D39" i="8"/>
  <c r="F39" i="8"/>
  <c r="H39" i="8"/>
  <c r="J39" i="8"/>
  <c r="L39" i="8"/>
  <c r="N39" i="8"/>
  <c r="D40" i="8"/>
  <c r="F40" i="8"/>
  <c r="H40" i="8"/>
  <c r="J40" i="8"/>
  <c r="L40" i="8"/>
  <c r="L14" i="20"/>
  <c r="N14" i="20"/>
  <c r="D15" i="20"/>
  <c r="F15" i="20"/>
  <c r="L15" i="20"/>
  <c r="L19" i="20"/>
  <c r="N19" i="20"/>
  <c r="D20" i="20"/>
  <c r="F20" i="20"/>
  <c r="H20" i="20"/>
  <c r="J20" i="20"/>
  <c r="L20" i="20"/>
  <c r="N23" i="20"/>
  <c r="D24" i="20"/>
  <c r="F24" i="20"/>
  <c r="H24" i="20"/>
  <c r="J24" i="20"/>
  <c r="L24" i="20"/>
  <c r="L27" i="20"/>
  <c r="N27" i="20"/>
  <c r="D28" i="20"/>
  <c r="F28" i="20"/>
  <c r="H28" i="20"/>
  <c r="J28" i="20"/>
  <c r="L28" i="20"/>
  <c r="O28" i="20"/>
  <c r="N31" i="20"/>
  <c r="D32" i="20"/>
  <c r="F32" i="20"/>
  <c r="H32" i="20"/>
  <c r="J32" i="20"/>
  <c r="L32" i="20"/>
  <c r="O32" i="20"/>
  <c r="L35" i="20"/>
  <c r="N35" i="20"/>
  <c r="D36" i="20"/>
  <c r="F36" i="20"/>
  <c r="H36" i="20"/>
  <c r="J36" i="20"/>
  <c r="L36" i="20"/>
  <c r="D39" i="20"/>
  <c r="F39" i="20"/>
  <c r="H39" i="20"/>
  <c r="J39" i="20"/>
  <c r="L39" i="20"/>
  <c r="N39" i="20"/>
  <c r="O39" i="20"/>
  <c r="D40" i="20"/>
  <c r="F40" i="20"/>
  <c r="H40" i="20"/>
  <c r="J40" i="20"/>
  <c r="L40" i="20"/>
  <c r="N14" i="9"/>
  <c r="D15" i="9"/>
  <c r="F15" i="9"/>
  <c r="L15" i="9"/>
  <c r="N19" i="9"/>
  <c r="D20" i="9"/>
  <c r="F20" i="9"/>
  <c r="H20" i="9"/>
  <c r="J20" i="9"/>
  <c r="L20" i="9"/>
  <c r="N23" i="9"/>
  <c r="D24" i="9"/>
  <c r="F24" i="9"/>
  <c r="H24" i="9"/>
  <c r="J24" i="9"/>
  <c r="L24" i="9"/>
  <c r="N27" i="9"/>
  <c r="D28" i="9"/>
  <c r="F28" i="9"/>
  <c r="H28" i="9"/>
  <c r="J28" i="9"/>
  <c r="L28" i="9"/>
  <c r="N31" i="9"/>
  <c r="D32" i="9"/>
  <c r="F32" i="9"/>
  <c r="H32" i="9"/>
  <c r="J32" i="9"/>
  <c r="L32" i="9"/>
  <c r="N35" i="9"/>
  <c r="D36" i="9"/>
  <c r="F36" i="9"/>
  <c r="H36" i="9"/>
  <c r="J36" i="9"/>
  <c r="L36" i="9"/>
  <c r="D39" i="9"/>
  <c r="F39" i="9"/>
  <c r="H39" i="9"/>
  <c r="J39" i="9"/>
  <c r="L39" i="9"/>
  <c r="N39" i="9"/>
  <c r="D40" i="9"/>
  <c r="F40" i="9"/>
  <c r="H40" i="9"/>
  <c r="J40" i="9"/>
  <c r="L40" i="9"/>
  <c r="L14" i="21"/>
  <c r="N14" i="21"/>
  <c r="D15" i="21"/>
  <c r="F15" i="21"/>
  <c r="L15" i="21"/>
  <c r="L19" i="21"/>
  <c r="N19" i="21"/>
  <c r="D20" i="21"/>
  <c r="F20" i="21"/>
  <c r="H20" i="21"/>
  <c r="J20" i="21"/>
  <c r="L20" i="21"/>
  <c r="N23" i="21"/>
  <c r="D24" i="21"/>
  <c r="F24" i="21"/>
  <c r="H24" i="21"/>
  <c r="J24" i="21"/>
  <c r="L24" i="21"/>
  <c r="L27" i="21"/>
  <c r="N27" i="21"/>
  <c r="D28" i="21"/>
  <c r="F28" i="21"/>
  <c r="H28" i="21"/>
  <c r="J28" i="21"/>
  <c r="L28" i="21"/>
  <c r="N31" i="21"/>
  <c r="D32" i="21"/>
  <c r="F32" i="21"/>
  <c r="H32" i="21"/>
  <c r="J32" i="21"/>
  <c r="L32" i="21"/>
  <c r="N35" i="21"/>
  <c r="D36" i="21"/>
  <c r="F36" i="21"/>
  <c r="H36" i="21"/>
  <c r="J36" i="21"/>
  <c r="L36" i="21"/>
  <c r="O36" i="21"/>
  <c r="D39" i="21"/>
  <c r="F39" i="21"/>
  <c r="H39" i="21"/>
  <c r="J39" i="21"/>
  <c r="L39" i="21"/>
  <c r="N39" i="21"/>
  <c r="O39" i="21"/>
  <c r="D40" i="21"/>
  <c r="F40" i="21"/>
  <c r="H40" i="21"/>
  <c r="J40" i="21"/>
  <c r="L40" i="21"/>
  <c r="N14" i="10"/>
  <c r="D15" i="10"/>
  <c r="F15" i="10"/>
  <c r="L15" i="10"/>
  <c r="N19" i="10"/>
  <c r="D20" i="10"/>
  <c r="F20" i="10"/>
  <c r="H20" i="10"/>
  <c r="J20" i="10"/>
  <c r="L20" i="10"/>
  <c r="O20" i="10"/>
  <c r="N23" i="10"/>
  <c r="D24" i="10"/>
  <c r="F24" i="10"/>
  <c r="H24" i="10"/>
  <c r="J24" i="10"/>
  <c r="L24" i="10"/>
  <c r="N27" i="10"/>
  <c r="D28" i="10"/>
  <c r="F28" i="10"/>
  <c r="H28" i="10"/>
  <c r="J28" i="10"/>
  <c r="L28" i="10"/>
  <c r="N31" i="10"/>
  <c r="D32" i="10"/>
  <c r="F32" i="10"/>
  <c r="H32" i="10"/>
  <c r="J32" i="10"/>
  <c r="L32" i="10"/>
  <c r="O32" i="10"/>
  <c r="N35" i="10"/>
  <c r="D36" i="10"/>
  <c r="F36" i="10"/>
  <c r="H36" i="10"/>
  <c r="J36" i="10"/>
  <c r="L36" i="10"/>
  <c r="D39" i="10"/>
  <c r="F39" i="10"/>
  <c r="H39" i="10"/>
  <c r="J39" i="10"/>
  <c r="L39" i="10"/>
  <c r="N39" i="10"/>
  <c r="D40" i="10"/>
  <c r="F40" i="10"/>
  <c r="H40" i="10"/>
  <c r="J40" i="10"/>
  <c r="L40" i="10"/>
  <c r="L14" i="22"/>
  <c r="N14" i="22"/>
  <c r="D15" i="22"/>
  <c r="F15" i="22"/>
  <c r="L15" i="22"/>
  <c r="N19" i="22"/>
  <c r="D20" i="22"/>
  <c r="F20" i="22"/>
  <c r="H20" i="22"/>
  <c r="J20" i="22"/>
  <c r="L20" i="22"/>
  <c r="O20" i="22"/>
  <c r="N23" i="22"/>
  <c r="D24" i="22"/>
  <c r="F24" i="22"/>
  <c r="H24" i="22"/>
  <c r="J24" i="22"/>
  <c r="L24" i="22"/>
  <c r="L27" i="22"/>
  <c r="N27" i="22"/>
  <c r="D28" i="22"/>
  <c r="F28" i="22"/>
  <c r="H28" i="22"/>
  <c r="J28" i="22"/>
  <c r="L28" i="22"/>
  <c r="N31" i="22"/>
  <c r="D32" i="22"/>
  <c r="F32" i="22"/>
  <c r="H32" i="22"/>
  <c r="J32" i="22"/>
  <c r="L32" i="22"/>
  <c r="L35" i="22"/>
  <c r="N35" i="22"/>
  <c r="D36" i="22"/>
  <c r="F36" i="22"/>
  <c r="H36" i="22"/>
  <c r="J36" i="22"/>
  <c r="L36" i="22"/>
  <c r="O36" i="22"/>
  <c r="D39" i="22"/>
  <c r="F39" i="22"/>
  <c r="H39" i="22"/>
  <c r="J39" i="22"/>
  <c r="L39" i="22"/>
  <c r="N39" i="22"/>
  <c r="O39" i="22"/>
  <c r="D40" i="22"/>
  <c r="F40" i="22"/>
  <c r="H40" i="22"/>
  <c r="J40" i="22"/>
  <c r="L40" i="22"/>
  <c r="L14" i="11"/>
  <c r="N14" i="11"/>
  <c r="D15" i="11"/>
  <c r="F15" i="11"/>
  <c r="L15" i="11"/>
  <c r="N19" i="11"/>
  <c r="D20" i="11"/>
  <c r="F20" i="11"/>
  <c r="H20" i="11"/>
  <c r="J20" i="11"/>
  <c r="L20" i="11"/>
  <c r="N23" i="11"/>
  <c r="D24" i="11"/>
  <c r="F24" i="11"/>
  <c r="H24" i="11"/>
  <c r="J24" i="11"/>
  <c r="L24" i="11"/>
  <c r="D27" i="11"/>
  <c r="N27" i="11"/>
  <c r="D28" i="11"/>
  <c r="F28" i="11"/>
  <c r="H28" i="11"/>
  <c r="J28" i="11"/>
  <c r="L28" i="11"/>
  <c r="N31" i="11"/>
  <c r="D32" i="11"/>
  <c r="F32" i="11"/>
  <c r="H32" i="11"/>
  <c r="J32" i="11"/>
  <c r="L32" i="11"/>
  <c r="L35" i="11"/>
  <c r="N35" i="11"/>
  <c r="D36" i="11"/>
  <c r="F36" i="11"/>
  <c r="H36" i="11"/>
  <c r="J36" i="11"/>
  <c r="L36" i="11"/>
  <c r="D39" i="11"/>
  <c r="F39" i="11"/>
  <c r="H39" i="11"/>
  <c r="J39" i="11"/>
  <c r="L39" i="11"/>
  <c r="N39" i="11"/>
  <c r="D40" i="11"/>
  <c r="F40" i="11"/>
  <c r="H40" i="11"/>
  <c r="J40" i="11"/>
  <c r="L40" i="11"/>
  <c r="L14" i="23"/>
  <c r="N14" i="23"/>
  <c r="D15" i="23"/>
  <c r="F15" i="23"/>
  <c r="L15" i="23"/>
  <c r="N19" i="23"/>
  <c r="D20" i="23"/>
  <c r="F20" i="23"/>
  <c r="H20" i="23"/>
  <c r="J20" i="23"/>
  <c r="L20" i="23"/>
  <c r="O20" i="23"/>
  <c r="N23" i="23"/>
  <c r="N27" i="23"/>
  <c r="D28" i="23"/>
  <c r="F28" i="23"/>
  <c r="H28" i="23"/>
  <c r="J28" i="23"/>
  <c r="L28" i="23"/>
  <c r="N31" i="23"/>
  <c r="D32" i="23"/>
  <c r="F32" i="23"/>
  <c r="H32" i="23"/>
  <c r="J32" i="23"/>
  <c r="L32" i="23"/>
  <c r="N35" i="23"/>
  <c r="D36" i="23"/>
  <c r="F36" i="23"/>
  <c r="H36" i="23"/>
  <c r="J36" i="23"/>
  <c r="L36" i="23"/>
  <c r="D39" i="23"/>
  <c r="F39" i="23"/>
  <c r="H39" i="23"/>
  <c r="J39" i="23"/>
  <c r="L39" i="23"/>
  <c r="N39" i="23"/>
  <c r="O39" i="23"/>
  <c r="D40" i="23"/>
  <c r="F40" i="23"/>
  <c r="H40" i="23"/>
  <c r="J40" i="23"/>
  <c r="L40" i="23"/>
  <c r="D14" i="12"/>
  <c r="F14" i="12"/>
  <c r="L14" i="12"/>
  <c r="N14" i="12"/>
  <c r="D15" i="12"/>
  <c r="F15" i="12"/>
  <c r="L15" i="12"/>
  <c r="O15" i="12"/>
  <c r="L19" i="12"/>
  <c r="N19" i="12"/>
  <c r="D20" i="12"/>
  <c r="F20" i="12"/>
  <c r="H20" i="12"/>
  <c r="J20" i="12"/>
  <c r="L20" i="12"/>
  <c r="O20" i="12"/>
  <c r="N23" i="12"/>
  <c r="D24" i="12"/>
  <c r="F24" i="12"/>
  <c r="H24" i="12"/>
  <c r="J24" i="12"/>
  <c r="L24" i="12"/>
  <c r="D27" i="12"/>
  <c r="N27" i="12"/>
  <c r="D28" i="12"/>
  <c r="F28" i="12"/>
  <c r="H28" i="12"/>
  <c r="J28" i="12"/>
  <c r="L28" i="12"/>
  <c r="O28" i="12"/>
  <c r="L31" i="12"/>
  <c r="N31" i="12"/>
  <c r="D32" i="12"/>
  <c r="F32" i="12"/>
  <c r="H32" i="12"/>
  <c r="J32" i="12"/>
  <c r="L32" i="12"/>
  <c r="O32" i="12"/>
  <c r="N35" i="12"/>
  <c r="D36" i="12"/>
  <c r="F36" i="12"/>
  <c r="H36" i="12"/>
  <c r="J36" i="12"/>
  <c r="L36" i="12"/>
  <c r="O36" i="12"/>
  <c r="D39" i="12"/>
  <c r="F39" i="12"/>
  <c r="H39" i="12"/>
  <c r="J39" i="12"/>
  <c r="L39" i="12"/>
  <c r="N39" i="12"/>
  <c r="D40" i="12"/>
  <c r="F40" i="12"/>
  <c r="H40" i="12"/>
  <c r="J40" i="12"/>
  <c r="L40" i="12"/>
  <c r="L14" i="24"/>
  <c r="N14" i="24"/>
  <c r="D15" i="24"/>
  <c r="F15" i="24"/>
  <c r="L15" i="24"/>
  <c r="N19" i="24"/>
  <c r="D20" i="24"/>
  <c r="F20" i="24"/>
  <c r="H20" i="24"/>
  <c r="J20" i="24"/>
  <c r="L20" i="24"/>
  <c r="N23" i="24"/>
  <c r="L27" i="24"/>
  <c r="N27" i="24"/>
  <c r="D28" i="24"/>
  <c r="F28" i="24"/>
  <c r="H28" i="24"/>
  <c r="J28" i="24"/>
  <c r="L28" i="24"/>
  <c r="N31" i="24"/>
  <c r="D32" i="24"/>
  <c r="F32" i="24"/>
  <c r="H32" i="24"/>
  <c r="J32" i="24"/>
  <c r="L32" i="24"/>
  <c r="L35" i="24"/>
  <c r="N35" i="24"/>
  <c r="D36" i="24"/>
  <c r="F36" i="24"/>
  <c r="H36" i="24"/>
  <c r="J36" i="24"/>
  <c r="L36" i="24"/>
  <c r="O36" i="24"/>
  <c r="D39" i="24"/>
  <c r="F39" i="24"/>
  <c r="H39" i="24"/>
  <c r="J39" i="24"/>
  <c r="L39" i="24"/>
  <c r="N39" i="24"/>
  <c r="O39" i="24"/>
  <c r="D40" i="24"/>
  <c r="F40" i="24"/>
  <c r="H40" i="24"/>
  <c r="J40" i="24"/>
  <c r="L40" i="24"/>
  <c r="F14" i="13"/>
  <c r="L14" i="13"/>
  <c r="N14" i="13"/>
  <c r="D15" i="13"/>
  <c r="F15" i="13"/>
  <c r="L15" i="13"/>
  <c r="O15" i="13"/>
  <c r="L19" i="13"/>
  <c r="N19" i="13"/>
  <c r="D20" i="13"/>
  <c r="F20" i="13"/>
  <c r="H20" i="13"/>
  <c r="J20" i="13"/>
  <c r="L20" i="13"/>
  <c r="N23" i="13"/>
  <c r="D24" i="13"/>
  <c r="F24" i="13"/>
  <c r="H24" i="13"/>
  <c r="J24" i="13"/>
  <c r="L24" i="13"/>
  <c r="D27" i="13"/>
  <c r="N27" i="13"/>
  <c r="D28" i="13"/>
  <c r="F28" i="13"/>
  <c r="H28" i="13"/>
  <c r="J28" i="13"/>
  <c r="L28" i="13"/>
  <c r="N31" i="13"/>
  <c r="D32" i="13"/>
  <c r="F32" i="13"/>
  <c r="H32" i="13"/>
  <c r="J32" i="13"/>
  <c r="L32" i="13"/>
  <c r="L35" i="13"/>
  <c r="N35" i="13"/>
  <c r="D36" i="13"/>
  <c r="F36" i="13"/>
  <c r="H36" i="13"/>
  <c r="J36" i="13"/>
  <c r="L36" i="13"/>
  <c r="D39" i="13"/>
  <c r="F39" i="13"/>
  <c r="H39" i="13"/>
  <c r="J39" i="13"/>
  <c r="L39" i="13"/>
  <c r="N39" i="13"/>
  <c r="D40" i="13"/>
  <c r="F40" i="13"/>
  <c r="H40" i="13"/>
  <c r="J40" i="13"/>
  <c r="L40" i="13"/>
  <c r="F14" i="14"/>
  <c r="H14" i="14"/>
  <c r="J14" i="14"/>
  <c r="L14" i="14"/>
  <c r="N14" i="14"/>
  <c r="D15" i="14"/>
  <c r="F15" i="14"/>
  <c r="L15" i="14"/>
  <c r="O15" i="14"/>
  <c r="L19" i="14"/>
  <c r="N19" i="14"/>
  <c r="D20" i="14"/>
  <c r="F20" i="14"/>
  <c r="H20" i="14"/>
  <c r="J20" i="14"/>
  <c r="L20" i="14"/>
  <c r="N23" i="14"/>
  <c r="D24" i="14"/>
  <c r="F24" i="14"/>
  <c r="H24" i="14"/>
  <c r="J24" i="14"/>
  <c r="L24" i="14"/>
  <c r="D27" i="14"/>
  <c r="N27" i="14"/>
  <c r="D28" i="14"/>
  <c r="F28" i="14"/>
  <c r="H28" i="14"/>
  <c r="J28" i="14"/>
  <c r="L28" i="14"/>
  <c r="L31" i="14"/>
  <c r="N31" i="14"/>
  <c r="D32" i="14"/>
  <c r="F32" i="14"/>
  <c r="H32" i="14"/>
  <c r="J32" i="14"/>
  <c r="L32" i="14"/>
  <c r="O32" i="14"/>
  <c r="L35" i="14"/>
  <c r="N35" i="14"/>
  <c r="D36" i="14"/>
  <c r="F36" i="14"/>
  <c r="H36" i="14"/>
  <c r="J36" i="14"/>
  <c r="L36" i="14"/>
  <c r="D39" i="14"/>
  <c r="F39" i="14"/>
  <c r="H39" i="14"/>
  <c r="J39" i="14"/>
  <c r="L39" i="14"/>
  <c r="N39" i="14"/>
  <c r="D40" i="14"/>
  <c r="F40" i="14"/>
  <c r="H40" i="14"/>
  <c r="J40" i="14"/>
  <c r="L40" i="14"/>
  <c r="L14" i="15"/>
  <c r="N14" i="15"/>
  <c r="D15" i="15"/>
  <c r="F15" i="15"/>
  <c r="L15" i="15"/>
  <c r="O15" i="15"/>
  <c r="N19" i="15"/>
  <c r="D20" i="15"/>
  <c r="F20" i="15"/>
  <c r="H20" i="15"/>
  <c r="J20" i="15"/>
  <c r="L20" i="15"/>
  <c r="O20" i="15"/>
  <c r="N23" i="15"/>
  <c r="D24" i="15"/>
  <c r="F24" i="15"/>
  <c r="H24" i="15"/>
  <c r="J24" i="15"/>
  <c r="L24" i="15"/>
  <c r="N27" i="15"/>
  <c r="D28" i="15"/>
  <c r="F28" i="15"/>
  <c r="H28" i="15"/>
  <c r="J28" i="15"/>
  <c r="L28" i="15"/>
  <c r="N31" i="15"/>
  <c r="D32" i="15"/>
  <c r="F32" i="15"/>
  <c r="H32" i="15"/>
  <c r="J32" i="15"/>
  <c r="L32" i="15"/>
  <c r="O32" i="15"/>
  <c r="L35" i="15"/>
  <c r="N35" i="15"/>
  <c r="D36" i="15"/>
  <c r="F36" i="15"/>
  <c r="H36" i="15"/>
  <c r="J36" i="15"/>
  <c r="L36" i="15"/>
  <c r="D39" i="15"/>
  <c r="F39" i="15"/>
  <c r="H39" i="15"/>
  <c r="J39" i="15"/>
  <c r="L39" i="15"/>
  <c r="N39" i="15"/>
  <c r="D40" i="15"/>
  <c r="F40" i="15"/>
  <c r="H40" i="15"/>
  <c r="J40" i="15"/>
  <c r="L40" i="15"/>
  <c r="L14" i="1"/>
  <c r="N14" i="1"/>
  <c r="D15" i="1"/>
  <c r="F15" i="1"/>
  <c r="L15" i="1"/>
  <c r="L19" i="1"/>
  <c r="N19" i="1"/>
  <c r="D20" i="1"/>
  <c r="F20" i="1"/>
  <c r="H20" i="1"/>
  <c r="J20" i="1"/>
  <c r="L20" i="1"/>
  <c r="N23" i="1"/>
  <c r="D24" i="1"/>
  <c r="F24" i="1"/>
  <c r="H24" i="1"/>
  <c r="J24" i="1"/>
  <c r="L24" i="1"/>
  <c r="L27" i="1"/>
  <c r="N27" i="1"/>
  <c r="D28" i="1"/>
  <c r="F28" i="1"/>
  <c r="H28" i="1"/>
  <c r="J28" i="1"/>
  <c r="L28" i="1"/>
  <c r="N31" i="1"/>
  <c r="D32" i="1"/>
  <c r="F32" i="1"/>
  <c r="H32" i="1"/>
  <c r="J32" i="1"/>
  <c r="L32" i="1"/>
  <c r="N35" i="1"/>
  <c r="D36" i="1"/>
  <c r="F36" i="1"/>
  <c r="H36" i="1"/>
  <c r="J36" i="1"/>
  <c r="L36" i="1"/>
  <c r="D39" i="1"/>
  <c r="F39" i="1"/>
  <c r="H39" i="1"/>
  <c r="J39" i="1"/>
  <c r="L39" i="1"/>
  <c r="N39" i="1"/>
  <c r="D40" i="1"/>
  <c r="F40" i="1"/>
  <c r="H40" i="1"/>
  <c r="J40" i="1"/>
  <c r="L40" i="1"/>
  <c r="L14" i="16"/>
  <c r="N14" i="16"/>
  <c r="D15" i="16"/>
  <c r="F15" i="16"/>
  <c r="L15" i="16"/>
  <c r="O15" i="16"/>
  <c r="L19" i="16"/>
  <c r="N19" i="16"/>
  <c r="D20" i="16"/>
  <c r="F20" i="16"/>
  <c r="H20" i="16"/>
  <c r="J20" i="16"/>
  <c r="L20" i="16"/>
  <c r="O20" i="16"/>
  <c r="N23" i="16"/>
  <c r="D24" i="16"/>
  <c r="F24" i="16"/>
  <c r="H24" i="16"/>
  <c r="J24" i="16"/>
  <c r="L24" i="16"/>
  <c r="L27" i="16"/>
  <c r="N27" i="16"/>
  <c r="D28" i="16"/>
  <c r="F28" i="16"/>
  <c r="H28" i="16"/>
  <c r="J28" i="16"/>
  <c r="L28" i="16"/>
  <c r="L31" i="16"/>
  <c r="N31" i="16"/>
  <c r="D32" i="16"/>
  <c r="F32" i="16"/>
  <c r="H32" i="16"/>
  <c r="J32" i="16"/>
  <c r="L32" i="16"/>
  <c r="O32" i="16"/>
  <c r="L35" i="16"/>
  <c r="N35" i="16"/>
  <c r="D36" i="16"/>
  <c r="F36" i="16"/>
  <c r="H36" i="16"/>
  <c r="J36" i="16"/>
  <c r="L36" i="16"/>
  <c r="D39" i="16"/>
  <c r="F39" i="16"/>
  <c r="H39" i="16"/>
  <c r="J39" i="16"/>
  <c r="L39" i="16"/>
  <c r="N39" i="16"/>
  <c r="D40" i="16"/>
  <c r="F40" i="16"/>
  <c r="H40" i="16"/>
  <c r="J40" i="16"/>
  <c r="L40" i="16"/>
  <c r="L14" i="4"/>
  <c r="N14" i="4"/>
  <c r="D15" i="4"/>
  <c r="F15" i="4"/>
  <c r="L15" i="4"/>
  <c r="L19" i="4"/>
  <c r="N19" i="4"/>
  <c r="D20" i="4"/>
  <c r="F20" i="4"/>
  <c r="H20" i="4"/>
  <c r="J20" i="4"/>
  <c r="L20" i="4"/>
  <c r="N23" i="4"/>
  <c r="D24" i="4"/>
  <c r="F24" i="4"/>
  <c r="H24" i="4"/>
  <c r="J24" i="4"/>
  <c r="L24" i="4"/>
  <c r="L27" i="4"/>
  <c r="N27" i="4"/>
  <c r="D28" i="4"/>
  <c r="F28" i="4"/>
  <c r="H28" i="4"/>
  <c r="J28" i="4"/>
  <c r="L28" i="4"/>
  <c r="N31" i="4"/>
  <c r="D32" i="4"/>
  <c r="F32" i="4"/>
  <c r="H32" i="4"/>
  <c r="J32" i="4"/>
  <c r="L32" i="4"/>
  <c r="N35" i="4"/>
  <c r="D36" i="4"/>
  <c r="F36" i="4"/>
  <c r="H36" i="4"/>
  <c r="J36" i="4"/>
  <c r="L36" i="4"/>
  <c r="D39" i="4"/>
  <c r="F39" i="4"/>
  <c r="H39" i="4"/>
  <c r="J39" i="4"/>
  <c r="L39" i="4"/>
  <c r="N39" i="4"/>
  <c r="D40" i="4"/>
  <c r="F40" i="4"/>
  <c r="H40" i="4"/>
  <c r="J40" i="4"/>
  <c r="L40" i="4"/>
</calcChain>
</file>

<file path=xl/sharedStrings.xml><?xml version="1.0" encoding="utf-8"?>
<sst xmlns="http://schemas.openxmlformats.org/spreadsheetml/2006/main" count="779" uniqueCount="61">
  <si>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</si>
  <si>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</si>
  <si>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</si>
  <si>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</si>
  <si>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</si>
  <si>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</si>
  <si>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</si>
  <si>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</si>
  <si>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</si>
  <si>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</si>
  <si>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</si>
  <si>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</si>
  <si>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</si>
  <si>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</si>
  <si>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</si>
  <si>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</si>
  <si>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</si>
  <si>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</si>
  <si>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</si>
  <si>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</si>
  <si>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</si>
  <si>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</si>
  <si>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</si>
  <si>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</si>
  <si>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</si>
  <si>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</si>
  <si>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</si>
  <si>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</si>
  <si>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</si>
  <si>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</si>
  <si>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</si>
  <si>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</si>
  <si>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</si>
  <si>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</si>
  <si>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</si>
  <si>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</si>
  <si>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</si>
  <si>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</si>
  <si>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</si>
  <si>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</si>
  <si>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</si>
  <si>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</si>
  <si>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</si>
  <si>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</si>
  <si>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</si>
  <si>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</si>
  <si>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</si>
  <si>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</si>
  <si>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</si>
  <si>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</si>
  <si>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</si>
  <si>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</si>
  <si>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</si>
  <si>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</si>
  <si>
    <t>AS OF MARCH 31 2001</t>
  </si>
  <si>
    <t>TOTAL RECEIPTS</t>
  </si>
  <si>
    <t>AS OF APRIL 30 2001</t>
  </si>
  <si>
    <t>AS OF MAY 31, 2001</t>
  </si>
  <si>
    <t>AS OF JUNE 30, 2001</t>
  </si>
  <si>
    <t>AS OF JULY 31, 2001</t>
  </si>
  <si>
    <t>AS OF AUGUST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</si>
</sst>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29" name="Picture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76131215-12B5-72CF-B1B9-7A1D7848F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0" name="Picture 1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84D3311C-0A22-CFBE-501F-44A7EED30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1" name="Picture 1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74AE6389-23A1-6D45-74BE-CD44F2065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2532" name="Picture 1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4271D6F2-EEE5-EC92-1035-20CED1E8B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311E949F-EEBA-C553-2EC9-335A347A7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1256E71D-1F75-081D-63AD-353ECF7079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DA98653C-B2AF-F746-CFD7-CD77AAC4B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515A0168-28CD-6BC7-F6DD-2FC4AF01A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D3B383B0-C711-8996-4D9F-2B4F1E4ED9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E60D8E70-614F-B25E-4415-BB32294BDB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809D16BF-B5BD-F212-3203-E5230878A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2312904B-8018-1603-291B-378C3745C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197C73CD-CBD8-56BB-A594-FB55694E0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BFD3C617-2CDE-6ECF-3EAC-BA1F5BA89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24F9453B-10EE-DFDE-BFD1-84598D361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F6EC6D74-9196-789A-122F-A8A9BE7791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4691D94E-F44D-1583-E145-0EA7ABED4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496A56F6-CE74-4701-8C28-72D43F0D8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42BF3A21-7B0D-F563-AB23-B810596D9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2B428674-7BF8-B51C-840C-F111B6255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9C6FCDC2-B1C7-0E03-3306-2B219A25F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99E25EB3-7B24-1DA3-EEC4-7CDE51023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95D982CB-074B-A493-05EC-0133B7208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578A2915-F30B-8DE9-54A2-2D9BBEDF00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8F80E106-506A-9FD4-BA77-64204FC69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20DA448B-44E3-8FFD-3BD4-674A78465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A3EC04B0-74FE-C307-EE45-DC8B570C8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AD93D6D9-3A54-2A20-7BBB-EB998F545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E28FFAD2-7AFA-C787-C9D1-FCD249865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C74C0665-5973-2524-636B-777A7F16D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67B668F8-A5E4-5A8B-7D54-AB74E91720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520068B1-5843-1FB0-F132-A0C5465BD4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A5C4B8-3803-B3D6-14C4-7417AD5D9D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68EA685-2B69-8863-1A19-85D69E4A47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9A2A8611-8E2C-4DD9-6509-9A54A7B70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A8E3F8FB-B873-0A18-2727-EDC4F882F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2F55BDDF-E37A-4D8B-67B8-CC7D7CE925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10CEEA98-5B07-84C6-2FF1-E76C210A0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50A3254F-5317-9A96-F13B-B6BBC2A38A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DFA83A6B-0002-58E9-8527-9CB8DF5C7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ECF31AF-6245-1283-0D52-EF5210ED4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6210028B-D7C0-F44D-EF68-CE2617A93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C8986BE-8254-3929-8B20-0616A31A5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A4FAF14-2F02-B6AC-82D2-5EC8DA312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5" name="Picture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C44EED9C-681B-CC75-53BB-EC70F24B2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6" name="Picture 1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69C37B2-7E95-3902-AD9A-84988761A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7" name="Picture 1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2CE13B31-7D6F-17CC-60BF-9E0C4B911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1508" name="Picture 1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7A2ABD4-D201-F5CE-9473-311CC9B4D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5F6B631-AA9B-A837-6E38-70F5969CD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4B70E98E-FE35-1B90-AFCD-1B51FB9F57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0172E8B-CF3B-5592-A159-9F4C4ACC2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DCA0A092-6204-1EC3-C2ED-743B5B7C1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51F348E-4837-06F8-4301-88A0F8DE4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8DDB0CC-9B89-42A6-99C5-5FD119E3D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1" name="Picture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E723307C-8BE2-229C-D6F4-38A863A26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2" name="Picture 1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70B86AB3-9B20-6299-5737-09FC5D5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3" name="Picture 1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58AE827B-2937-A0C0-5B33-132B8D651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0484" name="Picture 1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2E9D66E2-2EC5-3FA1-D6B2-10B606A56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7" name="Picture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BBB0590-CBA8-5459-FA73-D3E0A18DB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8" name="Picture 1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CB129E87-FB09-5198-BA9F-5BB45D222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9" name="Picture 1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20764879-E5BF-C838-769B-E72A94A97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9460" name="Picture 1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66FD7B7D-A839-E725-82E9-C0BDC56D9A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3" name="Picture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C791A415-FF54-2FC1-A2D0-9A29D4B76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4" name="Picture 1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ABA1A43D-D62B-F4E0-CD9B-D6E741C86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5" name="Picture 1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D240F02B-F333-4ED9-3E31-91B3248DB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8436" name="Picture 1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B753356F-8EF2-2901-061D-47734A497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09" name="Picture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7AF13227-323C-BCEB-7A3F-21748A8F8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0" name="Picture 1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D3CE0FDB-1FF0-408D-C927-92EBC24F7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1" name="Picture 1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EB32AC15-FC78-A29A-1E64-78F6F87D5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7412" name="Picture 1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5BBD6E42-840B-8003-A2B4-EED8EAA25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62F5311-48DF-7FEF-9D93-38AA7CEE1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4680591D-545E-7767-FA30-850EEEB45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E9A27DBA-ADB8-9025-4C19-2F6D3441DF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CDC91BE6-D368-7C15-B393-C1AAD49B3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954FDF44-4FF3-209F-9DF2-7F0F5EE74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D4743887-70F8-A6F4-91A8-5204DEEF9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DF486007-F7F6-8A26-22BF-473C1AA64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60B2614-034E-C8C8-FF25-23CDEA90F1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BB0FFD82-30F6-9845-CCE8-E4A4FFEC1E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BFF47563-16EE-4778-36A5-CA705F02C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4E100AFB-BA22-E680-8BE3-2DDC9C692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C85C8A69-F64C-B6F7-4E75-B311B8C81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43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8.bin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oleObject47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2.bin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oleObject51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5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6.bin"/><Relationship Id="rId3" Type="http://schemas.openxmlformats.org/officeDocument/2006/relationships/vmlDrawing" Target="../drawings/vmlDrawing14.vml"/><Relationship Id="rId7" Type="http://schemas.openxmlformats.org/officeDocument/2006/relationships/oleObject" Target="../embeddings/oleObject55.bin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0.bin"/><Relationship Id="rId3" Type="http://schemas.openxmlformats.org/officeDocument/2006/relationships/vmlDrawing" Target="../drawings/vmlDrawing15.vml"/><Relationship Id="rId7" Type="http://schemas.openxmlformats.org/officeDocument/2006/relationships/oleObject" Target="../embeddings/oleObject59.bin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7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4.bin"/><Relationship Id="rId3" Type="http://schemas.openxmlformats.org/officeDocument/2006/relationships/vmlDrawing" Target="../drawings/vmlDrawing16.vml"/><Relationship Id="rId7" Type="http://schemas.openxmlformats.org/officeDocument/2006/relationships/oleObject" Target="../embeddings/oleObject63.bin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6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8.bin"/><Relationship Id="rId3" Type="http://schemas.openxmlformats.org/officeDocument/2006/relationships/vmlDrawing" Target="../drawings/vmlDrawing17.vml"/><Relationship Id="rId7" Type="http://schemas.openxmlformats.org/officeDocument/2006/relationships/oleObject" Target="../embeddings/oleObject67.bin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oleObject6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2.bin"/><Relationship Id="rId3" Type="http://schemas.openxmlformats.org/officeDocument/2006/relationships/vmlDrawing" Target="../drawings/vmlDrawing18.vml"/><Relationship Id="rId7" Type="http://schemas.openxmlformats.org/officeDocument/2006/relationships/oleObject" Target="../embeddings/oleObject71.bin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oleObject7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9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6.bin"/><Relationship Id="rId3" Type="http://schemas.openxmlformats.org/officeDocument/2006/relationships/vmlDrawing" Target="../drawings/vmlDrawing19.vml"/><Relationship Id="rId7" Type="http://schemas.openxmlformats.org/officeDocument/2006/relationships/oleObject" Target="../embeddings/oleObject75.bin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oleObject7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oleObject7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oleObject8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oleObject8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9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23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8.bin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oleObject31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35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abSelected="1" topLeftCell="K30" workbookViewId="0">
      <selection activeCell="O42" sqref="A1:O42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4217651.91</v>
      </c>
      <c r="E14" s="16"/>
      <c r="F14" s="16">
        <v>5863278.6399999997</v>
      </c>
      <c r="G14" s="16"/>
      <c r="H14" s="16">
        <v>1710920.49</v>
      </c>
      <c r="I14" s="16"/>
      <c r="J14" s="16">
        <v>220242.35</v>
      </c>
      <c r="K14" s="16"/>
      <c r="L14" s="16">
        <f>222492.95+19217725</f>
        <v>19440217.949999999</v>
      </c>
      <c r="M14" s="16"/>
      <c r="N14" s="16">
        <f>SUM(L14,J14,H14,F14,D14)</f>
        <v>31452311.34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0.13409672390709587</v>
      </c>
      <c r="E15" s="18"/>
      <c r="F15" s="18">
        <f>F14/N14</f>
        <v>0.18641805292520036</v>
      </c>
      <c r="G15" s="18"/>
      <c r="H15" s="18">
        <v>0</v>
      </c>
      <c r="I15" s="18"/>
      <c r="J15" s="18">
        <v>0</v>
      </c>
      <c r="K15" s="18"/>
      <c r="L15" s="18">
        <f>L14/N14</f>
        <v>0.61808551174032733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2179404.27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222042.77</v>
      </c>
      <c r="E27" s="16"/>
      <c r="F27" s="16">
        <v>222042.41</v>
      </c>
      <c r="G27" s="16"/>
      <c r="H27" s="16">
        <v>222042.83</v>
      </c>
      <c r="I27" s="16"/>
      <c r="J27" s="16">
        <v>220242.35</v>
      </c>
      <c r="K27" s="16"/>
      <c r="L27" s="16">
        <f>222492.95+359004.21</f>
        <v>581497.16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0.15126894421643719</v>
      </c>
      <c r="E28" s="18"/>
      <c r="F28" s="18">
        <f>F27/N27</f>
        <v>0.15126869896269657</v>
      </c>
      <c r="G28" s="18"/>
      <c r="H28" s="18">
        <f>H27/N27</f>
        <v>0.1512689850920606</v>
      </c>
      <c r="I28" s="18"/>
      <c r="J28" s="18">
        <f>J27/N27</f>
        <v>0.1500423893840229</v>
      </c>
      <c r="K28" s="18"/>
      <c r="L28" s="18">
        <f>L27/N27</f>
        <v>0.39615098234478274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1395232.05</v>
      </c>
      <c r="G31" s="16"/>
      <c r="H31" s="16">
        <v>8876.5300000000007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1479073.1600000001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0.94331510281749675</v>
      </c>
      <c r="G32" s="18"/>
      <c r="H32" s="18">
        <f>H31/N31</f>
        <v>6.0014137502163853E-3</v>
      </c>
      <c r="I32" s="18"/>
      <c r="J32" s="18">
        <f>J31/N31</f>
        <v>0</v>
      </c>
      <c r="K32" s="18"/>
      <c r="L32" s="18">
        <f>L31/N31</f>
        <v>5.0683483432286743E-2</v>
      </c>
      <c r="M32" s="18"/>
      <c r="O32" s="16">
        <v>1285097.06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3114212.1</v>
      </c>
      <c r="E35" s="16"/>
      <c r="F35" s="16">
        <v>6798657.0700000003</v>
      </c>
      <c r="G35" s="16"/>
      <c r="H35" s="16">
        <v>800728.78</v>
      </c>
      <c r="I35" s="16"/>
      <c r="J35" s="16">
        <v>453522.66</v>
      </c>
      <c r="K35" s="16"/>
      <c r="L35" s="16">
        <f>-51876.61+15838.52</f>
        <v>-36038.089999999997</v>
      </c>
      <c r="M35" s="16"/>
      <c r="N35" s="16">
        <f>SUM(L35,J35,H35,F35,D35)</f>
        <v>11131082.52</v>
      </c>
      <c r="O35" s="1" t="s">
        <v>39</v>
      </c>
    </row>
    <row r="36" spans="1:15" x14ac:dyDescent="0.2">
      <c r="B36" s="1" t="s">
        <v>8</v>
      </c>
      <c r="D36" s="18">
        <f>D35/N35</f>
        <v>0.27977621173901784</v>
      </c>
      <c r="E36" s="18"/>
      <c r="F36" s="18">
        <f>F35/N35</f>
        <v>0.61078130161953026</v>
      </c>
      <c r="G36" s="18"/>
      <c r="H36" s="18">
        <f>H35/N35</f>
        <v>7.193628998448931E-2</v>
      </c>
      <c r="I36" s="18"/>
      <c r="J36" s="18">
        <f>J35/N35</f>
        <v>4.074380539225398E-2</v>
      </c>
      <c r="K36" s="18"/>
      <c r="L36" s="18">
        <f>L35/N35</f>
        <v>-3.2376087352912731E-3</v>
      </c>
      <c r="M36" s="18"/>
      <c r="O36" s="16">
        <f>510244.44+1027933.48+288940.56+240012</f>
        <v>2067130.48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7553906.7800000003</v>
      </c>
      <c r="E39" s="15"/>
      <c r="F39" s="22">
        <f>SUM(F35,F31,F27,F23,F19,F14)</f>
        <v>14279210.169999998</v>
      </c>
      <c r="G39" s="15"/>
      <c r="H39" s="22">
        <f>SUM(H35,H31,H27,H23,H19,H14)</f>
        <v>2742568.63</v>
      </c>
      <c r="I39" s="15"/>
      <c r="J39" s="22">
        <f>SUM(J35,J31,J27,J23,J19,J14)</f>
        <v>894007.36</v>
      </c>
      <c r="K39" s="15"/>
      <c r="L39" s="22">
        <f>SUM(L35,L31,L27,L23,L19,L14)</f>
        <v>20421724.079999998</v>
      </c>
      <c r="M39" s="15"/>
      <c r="N39" s="22">
        <f>SUM(N35,N31,N27,N23,N19,N14)</f>
        <v>45891417.019999996</v>
      </c>
      <c r="O39" s="22">
        <f>SUM(O36,O32,O28,O20,O15)</f>
        <v>5531631.8100000005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0.16460391224589824</v>
      </c>
      <c r="E40" s="15"/>
      <c r="F40" s="24">
        <f>F39/N39</f>
        <v>0.31115208675681028</v>
      </c>
      <c r="G40" s="15"/>
      <c r="H40" s="24">
        <f>H39/N39</f>
        <v>5.9762125645515751E-2</v>
      </c>
      <c r="I40" s="15"/>
      <c r="J40" s="24">
        <f>J39/N39</f>
        <v>1.9480927329186229E-2</v>
      </c>
      <c r="K40" s="15"/>
      <c r="L40" s="24">
        <f>L39/N39</f>
        <v>0.44500094802258949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252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29" r:id="rId4"/>
      </mc:Fallback>
    </mc:AlternateContent>
    <mc:AlternateContent xmlns:mc="http://schemas.openxmlformats.org/markup-compatibility/2006">
      <mc:Choice Requires="x14">
        <oleObject progId="Word.Document.6" shapeId="2253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0" r:id="rId6"/>
      </mc:Fallback>
    </mc:AlternateContent>
    <mc:AlternateContent xmlns:mc="http://schemas.openxmlformats.org/markup-compatibility/2006">
      <mc:Choice Requires="x14">
        <oleObject progId="Word.Document.6" shapeId="2253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1" r:id="rId7"/>
      </mc:Fallback>
    </mc:AlternateContent>
    <mc:AlternateContent xmlns:mc="http://schemas.openxmlformats.org/markup-compatibility/2006">
      <mc:Choice Requires="x14">
        <oleObject progId="Word.Document.6" shapeId="2253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2532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8241613.3200000003</v>
      </c>
      <c r="E14" s="16"/>
      <c r="F14" s="16">
        <v>1480001.13</v>
      </c>
      <c r="G14" s="16"/>
      <c r="H14" s="16">
        <v>0</v>
      </c>
      <c r="I14" s="16"/>
      <c r="J14" s="16">
        <v>0</v>
      </c>
      <c r="K14" s="16"/>
      <c r="L14" s="16">
        <f>6781315.73+11637732.7</f>
        <v>18419048.43</v>
      </c>
      <c r="M14" s="16"/>
      <c r="N14" s="16">
        <f>SUM(L14,J14,H14,F14,D14)</f>
        <v>28140662.879999999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0.292872039125185</v>
      </c>
      <c r="E15" s="18"/>
      <c r="F15" s="18">
        <f>F14/N14</f>
        <v>5.2592973246975622E-2</v>
      </c>
      <c r="G15" s="18"/>
      <c r="H15" s="18">
        <v>0</v>
      </c>
      <c r="I15" s="18"/>
      <c r="J15" s="18">
        <v>0</v>
      </c>
      <c r="K15" s="18"/>
      <c r="L15" s="18">
        <f>L14/N14</f>
        <v>0.65453498762783946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2283513.15</f>
        <v>2283513.15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>
        <v>76019.61</v>
      </c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444085.18</v>
      </c>
      <c r="E27" s="16"/>
      <c r="F27" s="16">
        <v>222042.83</v>
      </c>
      <c r="G27" s="16"/>
      <c r="H27" s="16">
        <v>220242.35</v>
      </c>
      <c r="I27" s="16"/>
      <c r="J27" s="16">
        <v>222492.95</v>
      </c>
      <c r="K27" s="16"/>
      <c r="L27" s="16">
        <v>359004.21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0.30253764317913379</v>
      </c>
      <c r="E28" s="18"/>
      <c r="F28" s="18">
        <f>F27/N27</f>
        <v>0.1512689850920606</v>
      </c>
      <c r="G28" s="18"/>
      <c r="H28" s="18">
        <f>H27/N27</f>
        <v>0.1500423893840229</v>
      </c>
      <c r="I28" s="18"/>
      <c r="J28" s="18">
        <f>J27/N27</f>
        <v>0.15157563401907007</v>
      </c>
      <c r="K28" s="18"/>
      <c r="L28" s="18">
        <f>L27/N27</f>
        <v>0.24457534832571268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8876.5300000000007</v>
      </c>
      <c r="G31" s="16"/>
      <c r="H31" s="16">
        <v>1285097.06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1368938.1700000002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6.4842446463451303E-3</v>
      </c>
      <c r="G32" s="18"/>
      <c r="H32" s="18">
        <f>H31/N31</f>
        <v>0.93875464075926807</v>
      </c>
      <c r="I32" s="18"/>
      <c r="J32" s="18">
        <f>J31/N31</f>
        <v>0</v>
      </c>
      <c r="K32" s="18"/>
      <c r="L32" s="18">
        <f>L31/N31</f>
        <v>5.4761114594386678E-2</v>
      </c>
      <c r="M32" s="18"/>
      <c r="O32" s="16">
        <v>728225.76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4396232.5999999996</v>
      </c>
      <c r="E35" s="16"/>
      <c r="F35" s="16">
        <v>5981524.2699999996</v>
      </c>
      <c r="G35" s="16"/>
      <c r="H35" s="16">
        <v>2413378.42</v>
      </c>
      <c r="I35" s="16"/>
      <c r="J35" s="16">
        <v>-51876.61</v>
      </c>
      <c r="K35" s="16"/>
      <c r="L35" s="16">
        <v>15838.52</v>
      </c>
      <c r="M35" s="16"/>
      <c r="N35" s="16">
        <f>SUM(L35,J35,H35,F35,D35)</f>
        <v>12755097.199999999</v>
      </c>
      <c r="O35" s="1" t="s">
        <v>39</v>
      </c>
    </row>
    <row r="36" spans="1:15" x14ac:dyDescent="0.2">
      <c r="B36" s="1" t="s">
        <v>8</v>
      </c>
      <c r="D36" s="18">
        <f>D35/N35</f>
        <v>0.34466476664717222</v>
      </c>
      <c r="E36" s="18"/>
      <c r="F36" s="18">
        <f>F35/N35</f>
        <v>0.46895168074454185</v>
      </c>
      <c r="G36" s="18"/>
      <c r="H36" s="18">
        <f>H35/N35</f>
        <v>0.18920893993657689</v>
      </c>
      <c r="I36" s="18"/>
      <c r="J36" s="18">
        <f>J35/N35</f>
        <v>-4.0671277675563304E-3</v>
      </c>
      <c r="K36" s="18"/>
      <c r="L36" s="18">
        <f>L35/N35</f>
        <v>1.2417404392653316E-3</v>
      </c>
      <c r="M36" s="18"/>
      <c r="O36" s="16">
        <v>7228704.2599999998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13081931.1</v>
      </c>
      <c r="E39" s="15"/>
      <c r="F39" s="22">
        <f>SUM(F35,F31,F27,F23,F19,F14)</f>
        <v>7692444.7599999998</v>
      </c>
      <c r="G39" s="15"/>
      <c r="H39" s="22">
        <f>SUM(H35,H31,H27,H23,H19,H14)</f>
        <v>3918717.83</v>
      </c>
      <c r="I39" s="15"/>
      <c r="J39" s="22">
        <f>SUM(J35,J31,J27,J23,J19,J14)</f>
        <v>170616.34000000003</v>
      </c>
      <c r="K39" s="15"/>
      <c r="L39" s="22">
        <f>SUM(L35,L31,L27,L23,L19,L14)</f>
        <v>19229938.219999999</v>
      </c>
      <c r="M39" s="15"/>
      <c r="N39" s="22">
        <f>SUM(N35,N31,N27,N23,N19,N14)</f>
        <v>44093648.25</v>
      </c>
      <c r="O39" s="22">
        <f>SUM(O36,O32,O28,O20,O15)</f>
        <v>10240443.17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0.29668516031671294</v>
      </c>
      <c r="E40" s="15"/>
      <c r="F40" s="24">
        <f>F39/N39</f>
        <v>0.17445698111405422</v>
      </c>
      <c r="G40" s="15"/>
      <c r="H40" s="24">
        <f>H39/N39</f>
        <v>8.8872615116396048E-2</v>
      </c>
      <c r="I40" s="15"/>
      <c r="J40" s="24">
        <f>J39/N39</f>
        <v>3.8694085604495205E-3</v>
      </c>
      <c r="K40" s="15"/>
      <c r="L40" s="24">
        <f>L39/N39</f>
        <v>0.4361158348923872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150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5" r:id="rId4"/>
      </mc:Fallback>
    </mc:AlternateContent>
    <mc:AlternateContent xmlns:mc="http://schemas.openxmlformats.org/markup-compatibility/2006">
      <mc:Choice Requires="x14">
        <oleObject progId="Word.Document.6" shapeId="2150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6" r:id="rId6"/>
      </mc:Fallback>
    </mc:AlternateContent>
    <mc:AlternateContent xmlns:mc="http://schemas.openxmlformats.org/markup-compatibility/2006">
      <mc:Choice Requires="x14">
        <oleObject progId="Word.Document.6" shapeId="2150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7" r:id="rId7"/>
      </mc:Fallback>
    </mc:AlternateContent>
    <mc:AlternateContent xmlns:mc="http://schemas.openxmlformats.org/markup-compatibility/2006">
      <mc:Choice Requires="x14">
        <oleObject progId="Word.Document.6" shapeId="2150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1508" r:id="rId8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56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5700266.6200000001</v>
      </c>
      <c r="E14" s="16"/>
      <c r="F14" s="16">
        <v>0</v>
      </c>
      <c r="G14" s="16"/>
      <c r="H14" s="16">
        <v>1249148.06</v>
      </c>
      <c r="I14" s="16"/>
      <c r="J14" s="16">
        <v>5532167.6699999999</v>
      </c>
      <c r="K14" s="16"/>
      <c r="L14" s="16">
        <f>2567970.69+9086514.98</f>
        <v>11654485.67</v>
      </c>
      <c r="M14" s="16"/>
      <c r="N14" s="16">
        <f>SUM(L14,J14,H14,F14,D14)</f>
        <v>24136068.02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0.23617213107273968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0.4828659606172257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9025.65+1923557.92</f>
        <v>1932583.5699999998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0</v>
      </c>
      <c r="G27" s="16"/>
      <c r="H27" s="16">
        <v>222492.95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</v>
      </c>
      <c r="G28" s="18"/>
      <c r="H28" s="18">
        <f>H27/N27</f>
        <v>0.21732446566718469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2013322.82</v>
      </c>
      <c r="G31" s="16"/>
      <c r="H31" s="16">
        <v>0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2088287.4000000001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0.96410236445424125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3.5897635545758692E-2</v>
      </c>
      <c r="M32" s="18"/>
      <c r="O32" s="16">
        <v>1038874.2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6438672.5899999999</v>
      </c>
      <c r="E35" s="16"/>
      <c r="F35" s="16">
        <v>6404761.2000000002</v>
      </c>
      <c r="G35" s="16"/>
      <c r="H35" s="16">
        <v>2241875.7000000002</v>
      </c>
      <c r="I35" s="16"/>
      <c r="J35" s="16">
        <v>0</v>
      </c>
      <c r="K35" s="16"/>
      <c r="L35" s="16">
        <f>15838.52+135363.86</f>
        <v>151202.37999999998</v>
      </c>
      <c r="M35" s="16"/>
      <c r="N35" s="16">
        <f>SUM(L35,J35,H35,F35,D35)</f>
        <v>15236511.870000001</v>
      </c>
      <c r="O35" s="1" t="s">
        <v>39</v>
      </c>
    </row>
    <row r="36" spans="1:15" x14ac:dyDescent="0.2">
      <c r="B36" s="1" t="s">
        <v>8</v>
      </c>
      <c r="D36" s="18">
        <f>D35/N35</f>
        <v>0.42258179857277262</v>
      </c>
      <c r="E36" s="18"/>
      <c r="F36" s="18">
        <f>F35/N35</f>
        <v>0.4203561323383132</v>
      </c>
      <c r="G36" s="18"/>
      <c r="H36" s="18">
        <f>H35/N35</f>
        <v>0.1471383817456377</v>
      </c>
      <c r="I36" s="18"/>
      <c r="J36" s="18">
        <f>J35/N35</f>
        <v>0</v>
      </c>
      <c r="K36" s="18"/>
      <c r="L36" s="18">
        <f>L35/N35</f>
        <v>9.9236873432764217E-3</v>
      </c>
      <c r="M36" s="18"/>
      <c r="O36" s="16">
        <f>495954+798596+1893738+3068582.61</f>
        <v>6256870.6099999994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12581224.390000001</v>
      </c>
      <c r="E39" s="15"/>
      <c r="F39" s="22">
        <f>SUM(F35,F31,F27,F23,F19,F14)</f>
        <v>8418084.0199999996</v>
      </c>
      <c r="G39" s="15"/>
      <c r="H39" s="22">
        <f>SUM(H35,H31,H27,H23,H19,H14)</f>
        <v>3713516.7100000004</v>
      </c>
      <c r="I39" s="15"/>
      <c r="J39" s="22">
        <f>SUM(J35,J31,J27,J23,J19,J14)</f>
        <v>5654015.6200000001</v>
      </c>
      <c r="K39" s="15"/>
      <c r="L39" s="22">
        <f>SUM(L35,L31,L27,L23,L19,L14)</f>
        <v>12547587.129999999</v>
      </c>
      <c r="M39" s="15"/>
      <c r="N39" s="22">
        <f>SUM(N35,N31,N27,N23,N19,N14)</f>
        <v>42914427.870000005</v>
      </c>
      <c r="O39" s="22">
        <f>SUM(O36,O32,O28,O20,O15)</f>
        <v>9228328.379999999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0.2931700366159396</v>
      </c>
      <c r="E40" s="15"/>
      <c r="F40" s="24">
        <f>F39/N39</f>
        <v>0.19615976345998992</v>
      </c>
      <c r="G40" s="15"/>
      <c r="H40" s="24">
        <f>H39/N39</f>
        <v>8.6533058794335968E-2</v>
      </c>
      <c r="I40" s="15"/>
      <c r="J40" s="24">
        <f>J39/N39</f>
        <v>0.13175092621827839</v>
      </c>
      <c r="K40" s="15"/>
      <c r="L40" s="24">
        <f>L39/N39</f>
        <v>0.292386214911456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8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1" r:id="rId4"/>
      </mc:Fallback>
    </mc:AlternateContent>
    <mc:AlternateContent xmlns:mc="http://schemas.openxmlformats.org/markup-compatibility/2006">
      <mc:Choice Requires="x14">
        <oleObject progId="Word.Document.6" shapeId="2048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2" r:id="rId6"/>
      </mc:Fallback>
    </mc:AlternateContent>
    <mc:AlternateContent xmlns:mc="http://schemas.openxmlformats.org/markup-compatibility/2006">
      <mc:Choice Requires="x14">
        <oleObject progId="Word.Document.6" shapeId="2048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3" r:id="rId7"/>
      </mc:Fallback>
    </mc:AlternateContent>
    <mc:AlternateContent xmlns:mc="http://schemas.openxmlformats.org/markup-compatibility/2006">
      <mc:Choice Requires="x14">
        <oleObject progId="Word.Document.6" shapeId="2048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0484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J14" workbookViewId="0">
      <selection activeCell="J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1463248.43</v>
      </c>
      <c r="E14" s="16"/>
      <c r="F14" s="16">
        <v>1249148.06</v>
      </c>
      <c r="G14" s="16"/>
      <c r="H14" s="16">
        <v>5532167.6699999999</v>
      </c>
      <c r="I14" s="16"/>
      <c r="J14" s="16">
        <v>2567970.69</v>
      </c>
      <c r="K14" s="16"/>
      <c r="L14" s="16">
        <f>4983986.03+4102528.95</f>
        <v>9086514.9800000004</v>
      </c>
      <c r="M14" s="16"/>
      <c r="N14" s="16">
        <f>SUM(L14,J14,H14,F14,D14)</f>
        <v>19899049.829999998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7.3533582884645704E-2</v>
      </c>
      <c r="E15" s="18"/>
      <c r="F15" s="18">
        <f>F14/N14</f>
        <v>6.2774256593738087E-2</v>
      </c>
      <c r="G15" s="18"/>
      <c r="H15" s="18">
        <v>0</v>
      </c>
      <c r="I15" s="18"/>
      <c r="J15" s="18">
        <v>0</v>
      </c>
      <c r="K15" s="18"/>
      <c r="L15" s="18">
        <f>L14/N14</f>
        <v>0.45663059581372994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9025.65+361082.48</f>
        <v>370108.13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2490724.7799999998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222492.95</v>
      </c>
      <c r="G27" s="16"/>
      <c r="H27" s="16">
        <v>0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0.21732446566718469</v>
      </c>
      <c r="G28" s="18"/>
      <c r="H28" s="18">
        <f>H27/N27</f>
        <v>0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0</v>
      </c>
      <c r="G31" s="16"/>
      <c r="H31" s="16">
        <v>1038874.2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1113838.78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</v>
      </c>
      <c r="G32" s="18"/>
      <c r="H32" s="18">
        <f>H31/N31</f>
        <v>0.93269710002375739</v>
      </c>
      <c r="I32" s="18"/>
      <c r="J32" s="18">
        <f>J31/N31</f>
        <v>0</v>
      </c>
      <c r="K32" s="18"/>
      <c r="L32" s="18">
        <f>L31/N31</f>
        <v>6.7302899976242517E-2</v>
      </c>
      <c r="M32" s="18"/>
      <c r="O32" s="16">
        <v>960474.71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5395360.8499999996</v>
      </c>
      <c r="E35" s="16"/>
      <c r="F35" s="16">
        <v>6518635.3099999996</v>
      </c>
      <c r="G35" s="16"/>
      <c r="H35" s="16">
        <v>1980111</v>
      </c>
      <c r="I35" s="16"/>
      <c r="J35" s="16">
        <v>15838.52</v>
      </c>
      <c r="K35" s="16"/>
      <c r="L35" s="16">
        <v>135363.85999999999</v>
      </c>
      <c r="M35" s="16"/>
      <c r="N35" s="16">
        <f>SUM(L35,J35,H35,F35,D35)</f>
        <v>14045309.539999999</v>
      </c>
      <c r="O35" s="1" t="s">
        <v>39</v>
      </c>
    </row>
    <row r="36" spans="1:15" x14ac:dyDescent="0.2">
      <c r="B36" s="1" t="s">
        <v>8</v>
      </c>
      <c r="D36" s="18">
        <f>D35/N35</f>
        <v>0.38413968981135038</v>
      </c>
      <c r="E36" s="18"/>
      <c r="F36" s="18">
        <f>F35/N35</f>
        <v>0.46411474887295362</v>
      </c>
      <c r="G36" s="18"/>
      <c r="H36" s="18">
        <f>H35/N35</f>
        <v>0.14098023218077116</v>
      </c>
      <c r="I36" s="18"/>
      <c r="J36" s="18">
        <f>J35/N35</f>
        <v>1.1276732602363139E-3</v>
      </c>
      <c r="K36" s="18"/>
      <c r="L36" s="18">
        <f>L35/N35</f>
        <v>9.6376558746885405E-3</v>
      </c>
      <c r="M36" s="18"/>
      <c r="O36" s="16">
        <f>248624.1+3000000+900000+600000</f>
        <v>4748624.0999999996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7300894.459999999</v>
      </c>
      <c r="E39" s="15"/>
      <c r="F39" s="22">
        <f>SUM(F35,F31,F27,F23,F19,F14)</f>
        <v>7990276.3200000003</v>
      </c>
      <c r="G39" s="15"/>
      <c r="H39" s="22">
        <f>SUM(H35,H31,H27,H23,H19,H14)</f>
        <v>8551152.870000001</v>
      </c>
      <c r="I39" s="15"/>
      <c r="J39" s="22">
        <f>SUM(J35,J31,J27,J23,J19,J14)</f>
        <v>2705657.16</v>
      </c>
      <c r="K39" s="15"/>
      <c r="L39" s="22">
        <f>SUM(L35,L31,L27,L23,L19,L14)</f>
        <v>9972803.5700000003</v>
      </c>
      <c r="M39" s="15"/>
      <c r="N39" s="22">
        <f>SUM(N35,N31,N27,N23,N19,N14)</f>
        <v>36520784.379999995</v>
      </c>
      <c r="O39" s="22">
        <f>SUM(O36,O32,O28,O20,O15)</f>
        <v>8199823.5899999999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0.19991066960758416</v>
      </c>
      <c r="E40" s="15"/>
      <c r="F40" s="24">
        <f>F39/N39</f>
        <v>0.21878709495559859</v>
      </c>
      <c r="G40" s="15"/>
      <c r="H40" s="24">
        <f>H39/N39</f>
        <v>0.23414483054429955</v>
      </c>
      <c r="I40" s="15"/>
      <c r="J40" s="24">
        <f>J39/N39</f>
        <v>7.4085406596078165E-2</v>
      </c>
      <c r="K40" s="15"/>
      <c r="L40" s="24">
        <f>L39/N39</f>
        <v>0.27307199829643969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9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945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7" r:id="rId4"/>
      </mc:Fallback>
    </mc:AlternateContent>
    <mc:AlternateContent xmlns:mc="http://schemas.openxmlformats.org/markup-compatibility/2006">
      <mc:Choice Requires="x14">
        <oleObject progId="Word.Document.6" shapeId="1945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8" r:id="rId6"/>
      </mc:Fallback>
    </mc:AlternateContent>
    <mc:AlternateContent xmlns:mc="http://schemas.openxmlformats.org/markup-compatibility/2006">
      <mc:Choice Requires="x14">
        <oleObject progId="Word.Document.6" shapeId="1945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9" r:id="rId7"/>
      </mc:Fallback>
    </mc:AlternateContent>
    <mc:AlternateContent xmlns:mc="http://schemas.openxmlformats.org/markup-compatibility/2006">
      <mc:Choice Requires="x14">
        <oleObject progId="Word.Document.6" shapeId="1946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9460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1249158.06</v>
      </c>
      <c r="E14" s="16"/>
      <c r="F14" s="16">
        <v>5532167.6699999999</v>
      </c>
      <c r="G14" s="16"/>
      <c r="H14" s="16">
        <v>2567970.69</v>
      </c>
      <c r="I14" s="16"/>
      <c r="J14" s="16">
        <v>4983986.03</v>
      </c>
      <c r="K14" s="16"/>
      <c r="L14" s="16">
        <f>2146835.69+1955693.26</f>
        <v>4102528.95</v>
      </c>
      <c r="M14" s="16"/>
      <c r="N14" s="16">
        <f>SUM(L14,J14,H14,F14,D14)</f>
        <v>18435811.399999999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6.7757151171550831E-2</v>
      </c>
      <c r="E15" s="18"/>
      <c r="F15" s="18">
        <f>F14/N14</f>
        <v>0.30007725453299011</v>
      </c>
      <c r="G15" s="18"/>
      <c r="H15" s="18">
        <v>0</v>
      </c>
      <c r="I15" s="18"/>
      <c r="J15" s="18">
        <v>0</v>
      </c>
      <c r="K15" s="18"/>
      <c r="L15" s="18">
        <f>L14/N14</f>
        <v>0.22253042521361444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9025.65</v>
      </c>
      <c r="K19" s="16"/>
      <c r="L19" s="16">
        <f>37119.76+323962.72</f>
        <v>361082.48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2.4386521852411077E-2</v>
      </c>
      <c r="K20" s="18"/>
      <c r="L20" s="18">
        <f>L19/N19</f>
        <v>0.97561347814758881</v>
      </c>
      <c r="M20" s="18"/>
      <c r="O20" s="16">
        <v>1999159.89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-222492.95</v>
      </c>
      <c r="G27" s="16"/>
      <c r="H27" s="16">
        <v>130653.41</v>
      </c>
      <c r="I27" s="16"/>
      <c r="J27" s="16">
        <v>224338.98</v>
      </c>
      <c r="K27" s="16"/>
      <c r="L27" s="16">
        <f>222492.95+4011.82</f>
        <v>226504.77000000002</v>
      </c>
      <c r="M27" s="16"/>
      <c r="N27" s="16">
        <f>SUM(L27,J27,H27,F27,D27)</f>
        <v>581497.16</v>
      </c>
      <c r="O27" s="1" t="s">
        <v>39</v>
      </c>
    </row>
    <row r="28" spans="1:15" x14ac:dyDescent="0.2">
      <c r="B28" s="1" t="s">
        <v>8</v>
      </c>
      <c r="D28" s="18">
        <f>D27/N27</f>
        <v>0.38262087126960342</v>
      </c>
      <c r="E28" s="18"/>
      <c r="F28" s="18">
        <f>F27/N27</f>
        <v>-0.38262087126960342</v>
      </c>
      <c r="G28" s="18"/>
      <c r="H28" s="18">
        <f>H27/N27</f>
        <v>0.2246845195254264</v>
      </c>
      <c r="I28" s="18"/>
      <c r="J28" s="18">
        <f>J27/N27</f>
        <v>0.38579548694614435</v>
      </c>
      <c r="K28" s="18"/>
      <c r="L28" s="18">
        <f>L27/N27</f>
        <v>0.38951999352842925</v>
      </c>
      <c r="M28" s="18"/>
      <c r="O28" s="16">
        <f>222492.95*3</f>
        <v>667478.85000000009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1038874.2</v>
      </c>
      <c r="G31" s="16"/>
      <c r="H31" s="16">
        <v>938546.94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2074313.4899999998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0.50082796308671751</v>
      </c>
      <c r="G32" s="18"/>
      <c r="H32" s="18">
        <f>H31/N31</f>
        <v>0.4524614743743483</v>
      </c>
      <c r="I32" s="18"/>
      <c r="J32" s="18">
        <f>J31/N31</f>
        <v>0</v>
      </c>
      <c r="K32" s="18"/>
      <c r="L32" s="18">
        <f>L31/N31</f>
        <v>4.6710562538934276E-2</v>
      </c>
      <c r="M32" s="18"/>
      <c r="O32" s="16">
        <f>1670664.22+1063418</f>
        <v>2734082.2199999997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4559322.25</v>
      </c>
      <c r="E35" s="16"/>
      <c r="F35" s="16">
        <v>3470049.92</v>
      </c>
      <c r="G35" s="16"/>
      <c r="H35" s="16">
        <v>1591871.96</v>
      </c>
      <c r="I35" s="16"/>
      <c r="J35" s="16">
        <v>-942980.93</v>
      </c>
      <c r="K35" s="16"/>
      <c r="L35" s="16">
        <f>1504434.26+829198.68</f>
        <v>2333632.94</v>
      </c>
      <c r="M35" s="16"/>
      <c r="N35" s="16">
        <f>SUM(L35,J35,H35,F35,D35)</f>
        <v>11011896.140000001</v>
      </c>
      <c r="O35" s="1" t="s">
        <v>39</v>
      </c>
    </row>
    <row r="36" spans="1:15" x14ac:dyDescent="0.2">
      <c r="B36" s="1" t="s">
        <v>8</v>
      </c>
      <c r="D36" s="18">
        <f>D35/N35</f>
        <v>0.4140360744448503</v>
      </c>
      <c r="E36" s="18"/>
      <c r="F36" s="18">
        <f>F35/N35</f>
        <v>0.31511829351488957</v>
      </c>
      <c r="G36" s="18"/>
      <c r="H36" s="18">
        <f>H35/N35</f>
        <v>0.144559296579054</v>
      </c>
      <c r="I36" s="18"/>
      <c r="J36" s="18">
        <f>J35/N35</f>
        <v>-8.5632929879776359E-2</v>
      </c>
      <c r="K36" s="18"/>
      <c r="L36" s="18">
        <f>L35/N35</f>
        <v>0.2119192653409824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6030973.2599999998</v>
      </c>
      <c r="E39" s="15"/>
      <c r="F39" s="22">
        <f>SUM(F35,F31,F27,F23,F19,F14)</f>
        <v>9818598.8399999999</v>
      </c>
      <c r="G39" s="15"/>
      <c r="H39" s="22">
        <f>SUM(H35,H31,H27,H23,H19,H14)</f>
        <v>5229043</v>
      </c>
      <c r="I39" s="15"/>
      <c r="J39" s="22">
        <f>SUM(J35,J31,J27,J23,J19,J14)</f>
        <v>4274369.7300000004</v>
      </c>
      <c r="K39" s="15"/>
      <c r="L39" s="22">
        <f>SUM(L35,L31,L27,L23,L19,L14)</f>
        <v>7189337.25</v>
      </c>
      <c r="M39" s="15"/>
      <c r="N39" s="22">
        <f>SUM(N35,N31,N27,N23,N19,N14)</f>
        <v>32542322.079999998</v>
      </c>
      <c r="O39" s="22">
        <f>SUM(O36,O32,O28,O20,O15)</f>
        <v>5400720.96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0.18532707177975297</v>
      </c>
      <c r="E40" s="15"/>
      <c r="F40" s="24">
        <f>F39/N39</f>
        <v>0.30171783119417767</v>
      </c>
      <c r="G40" s="15"/>
      <c r="H40" s="24">
        <f>H39/N39</f>
        <v>0.16068438469588156</v>
      </c>
      <c r="I40" s="15"/>
      <c r="J40" s="24">
        <f>J39/N39</f>
        <v>0.13134802487333752</v>
      </c>
      <c r="K40" s="15"/>
      <c r="L40" s="24">
        <f>L39/N39</f>
        <v>0.22092268745685037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3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843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3" r:id="rId4"/>
      </mc:Fallback>
    </mc:AlternateContent>
    <mc:AlternateContent xmlns:mc="http://schemas.openxmlformats.org/markup-compatibility/2006">
      <mc:Choice Requires="x14">
        <oleObject progId="Word.Document.6" shapeId="1843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4" r:id="rId6"/>
      </mc:Fallback>
    </mc:AlternateContent>
    <mc:AlternateContent xmlns:mc="http://schemas.openxmlformats.org/markup-compatibility/2006">
      <mc:Choice Requires="x14">
        <oleObject progId="Word.Document.6" shapeId="1843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5" r:id="rId7"/>
      </mc:Fallback>
    </mc:AlternateContent>
    <mc:AlternateContent xmlns:mc="http://schemas.openxmlformats.org/markup-compatibility/2006">
      <mc:Choice Requires="x14">
        <oleObject progId="Word.Document.6" shapeId="1843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843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2" workbookViewId="0">
      <selection activeCell="K2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6712742.3200000003</v>
      </c>
      <c r="E14" s="16"/>
      <c r="F14" s="16">
        <v>2567970.69</v>
      </c>
      <c r="G14" s="16"/>
      <c r="H14" s="16">
        <v>4983986.03</v>
      </c>
      <c r="I14" s="16"/>
      <c r="J14" s="16">
        <v>2146835.69</v>
      </c>
      <c r="K14" s="16"/>
      <c r="L14" s="16">
        <f>24740.94+1930952.32</f>
        <v>1955693.26</v>
      </c>
      <c r="M14" s="16"/>
      <c r="N14" s="16">
        <f>SUM(L14,J14,H14,F14,D14)</f>
        <v>18367227.990000002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0.36547389315659057</v>
      </c>
      <c r="E15" s="18"/>
      <c r="F15" s="18">
        <f>F14/N14</f>
        <v>0.13981264300732402</v>
      </c>
      <c r="G15" s="18"/>
      <c r="H15" s="18">
        <v>0</v>
      </c>
      <c r="I15" s="18"/>
      <c r="J15" s="18">
        <v>0</v>
      </c>
      <c r="K15" s="18"/>
      <c r="L15" s="18">
        <f>L14/N14</f>
        <v>0.10647732260223333</v>
      </c>
      <c r="M15" s="18"/>
      <c r="O15" s="16">
        <v>2772914.88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9025.65</v>
      </c>
      <c r="I19" s="16"/>
      <c r="J19" s="16">
        <v>37119.760000000002</v>
      </c>
      <c r="K19" s="16"/>
      <c r="L19" s="16">
        <f>-152850.42+476813.14</f>
        <v>323962.71999999997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2.4386521852411077E-2</v>
      </c>
      <c r="I20" s="18"/>
      <c r="J20" s="18">
        <f>J19/N19</f>
        <v>0.10029436532507406</v>
      </c>
      <c r="K20" s="18"/>
      <c r="L20" s="18">
        <f>L19/N19</f>
        <v>0.87531911282251473</v>
      </c>
      <c r="M20" s="18"/>
      <c r="O20" s="16">
        <f>72893.35+2346886.15</f>
        <v>2419779.5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353146.36</v>
      </c>
      <c r="G27" s="16"/>
      <c r="H27" s="16">
        <v>224338.98</v>
      </c>
      <c r="I27" s="16"/>
      <c r="J27" s="16">
        <v>222492.95</v>
      </c>
      <c r="K27" s="16"/>
      <c r="L27" s="16">
        <v>4011.82</v>
      </c>
      <c r="M27" s="16"/>
      <c r="N27" s="16">
        <f>SUM(L27,J27,H27,F27,D27)</f>
        <v>1026483.06</v>
      </c>
      <c r="O27" s="1" t="s">
        <v>39</v>
      </c>
    </row>
    <row r="28" spans="1:15" x14ac:dyDescent="0.2">
      <c r="B28" s="1" t="s">
        <v>8</v>
      </c>
      <c r="D28" s="18">
        <f>D27/N27</f>
        <v>0.21675267587952207</v>
      </c>
      <c r="E28" s="18"/>
      <c r="F28" s="18">
        <f>F27/N27</f>
        <v>0.34403525373326665</v>
      </c>
      <c r="G28" s="18"/>
      <c r="H28" s="18">
        <f>H27/N27</f>
        <v>0.2185510786705043</v>
      </c>
      <c r="I28" s="18"/>
      <c r="J28" s="18">
        <f>J27/N27</f>
        <v>0.21675267587952207</v>
      </c>
      <c r="K28" s="18"/>
      <c r="L28" s="18">
        <f>L27/N27</f>
        <v>3.9083158371848821E-3</v>
      </c>
      <c r="M28" s="18"/>
      <c r="O28" s="16">
        <f>222492.95</f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2609211.16</v>
      </c>
      <c r="G31" s="16"/>
      <c r="H31" s="16">
        <v>0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2706103.5100000002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0.96419488403087728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3.5805115969122704E-2</v>
      </c>
      <c r="M32" s="18"/>
      <c r="O32" s="16">
        <f>860590.43+1148606.8</f>
        <v>2009197.23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3194421.4</v>
      </c>
      <c r="E35" s="16"/>
      <c r="F35" s="16">
        <v>1991871.96</v>
      </c>
      <c r="G35" s="16"/>
      <c r="H35" s="16">
        <v>-942980.93</v>
      </c>
      <c r="I35" s="16"/>
      <c r="J35" s="16">
        <v>1504434.26</v>
      </c>
      <c r="K35" s="16"/>
      <c r="L35" s="16">
        <f>-739143.8+1568342.48</f>
        <v>829198.67999999993</v>
      </c>
      <c r="M35" s="16"/>
      <c r="N35" s="16">
        <f>SUM(L35,J35,H35,F35,D35)</f>
        <v>6576945.3699999992</v>
      </c>
      <c r="O35" s="1" t="s">
        <v>39</v>
      </c>
    </row>
    <row r="36" spans="1:15" x14ac:dyDescent="0.2">
      <c r="B36" s="1" t="s">
        <v>8</v>
      </c>
      <c r="D36" s="18">
        <f>D35/N35</f>
        <v>0.48569985309152724</v>
      </c>
      <c r="E36" s="18"/>
      <c r="F36" s="18">
        <f>F35/N35</f>
        <v>0.30285669835204976</v>
      </c>
      <c r="G36" s="18"/>
      <c r="H36" s="18">
        <f>H35/N35</f>
        <v>-0.14337673143847326</v>
      </c>
      <c r="I36" s="18"/>
      <c r="J36" s="18">
        <f>J35/N35</f>
        <v>0.22874361506213944</v>
      </c>
      <c r="K36" s="18"/>
      <c r="L36" s="18">
        <f>L35/N35</f>
        <v>0.12607656493275693</v>
      </c>
      <c r="M36" s="18"/>
      <c r="O36" s="16">
        <f>400000+3350000</f>
        <v>3750000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10129656.67</v>
      </c>
      <c r="E39" s="15"/>
      <c r="F39" s="22">
        <f>SUM(F35,F31,F27,F23,F19,F14)</f>
        <v>7522200.1699999999</v>
      </c>
      <c r="G39" s="15"/>
      <c r="H39" s="22">
        <f>SUM(H35,H31,H27,H23,H19,H14)</f>
        <v>4274369.7300000004</v>
      </c>
      <c r="I39" s="15"/>
      <c r="J39" s="22">
        <f>SUM(J35,J31,J27,J23,J19,J14)</f>
        <v>3910882.66</v>
      </c>
      <c r="K39" s="15"/>
      <c r="L39" s="22">
        <f>SUM(L35,L31,L27,L23,L19,L14)</f>
        <v>3278454.59</v>
      </c>
      <c r="M39" s="15"/>
      <c r="N39" s="22">
        <f>SUM(N35,N31,N27,N23,N19,N14)</f>
        <v>29115563.82</v>
      </c>
      <c r="O39" s="22">
        <f>SUM(O36,O32,O28,O20,O15)</f>
        <v>11174384.559999999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0.34791209033849307</v>
      </c>
      <c r="E40" s="15"/>
      <c r="F40" s="24">
        <f>F39/N39</f>
        <v>0.25835667193340994</v>
      </c>
      <c r="G40" s="15"/>
      <c r="H40" s="24">
        <f>H39/N39</f>
        <v>0.14680703957598992</v>
      </c>
      <c r="I40" s="15"/>
      <c r="J40" s="24">
        <f>J39/N39</f>
        <v>0.13432275205721914</v>
      </c>
      <c r="K40" s="15"/>
      <c r="L40" s="24">
        <f>L39/N39</f>
        <v>0.11260144609488795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4" top="1" bottom="1" header="0.5" footer="0.5"/>
  <pageSetup scale="4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740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09" r:id="rId4"/>
      </mc:Fallback>
    </mc:AlternateContent>
    <mc:AlternateContent xmlns:mc="http://schemas.openxmlformats.org/markup-compatibility/2006">
      <mc:Choice Requires="x14">
        <oleObject progId="Word.Document.6" shapeId="1741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0" r:id="rId6"/>
      </mc:Fallback>
    </mc:AlternateContent>
    <mc:AlternateContent xmlns:mc="http://schemas.openxmlformats.org/markup-compatibility/2006">
      <mc:Choice Requires="x14">
        <oleObject progId="Word.Document.6" shapeId="1741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1" r:id="rId7"/>
      </mc:Fallback>
    </mc:AlternateContent>
    <mc:AlternateContent xmlns:mc="http://schemas.openxmlformats.org/markup-compatibility/2006">
      <mc:Choice Requires="x14">
        <oleObject progId="Word.Document.6" shapeId="1741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7412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8" right="0.4" top="1" bottom="1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638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5" r:id="rId4"/>
      </mc:Fallback>
    </mc:AlternateContent>
    <mc:AlternateContent xmlns:mc="http://schemas.openxmlformats.org/markup-compatibility/2006">
      <mc:Choice Requires="x14">
        <oleObject progId="Word.Document.6" shapeId="1638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6" r:id="rId6"/>
      </mc:Fallback>
    </mc:AlternateContent>
    <mc:AlternateContent xmlns:mc="http://schemas.openxmlformats.org/markup-compatibility/2006">
      <mc:Choice Requires="x14">
        <oleObject progId="Word.Document.6" shapeId="1638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7" r:id="rId7"/>
      </mc:Fallback>
    </mc:AlternateContent>
    <mc:AlternateContent xmlns:mc="http://schemas.openxmlformats.org/markup-compatibility/2006">
      <mc:Choice Requires="x14">
        <oleObject progId="Word.Document.6" shapeId="1638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0801</vt:lpstr>
      <vt:lpstr>0701</vt:lpstr>
      <vt:lpstr>0601</vt:lpstr>
      <vt:lpstr>0501</vt:lpstr>
      <vt:lpstr>0401</vt:lpstr>
      <vt:lpstr>0301</vt:lpstr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'0201'!Print_Area</vt:lpstr>
      <vt:lpstr>'0300'!Print_Area</vt:lpstr>
      <vt:lpstr>'0301'!Print_Area</vt:lpstr>
      <vt:lpstr>'0400'!Print_Area</vt:lpstr>
      <vt:lpstr>'0401'!Print_Area</vt:lpstr>
      <vt:lpstr>'0500'!Print_Area</vt:lpstr>
      <vt:lpstr>'0501'!Print_Area</vt:lpstr>
      <vt:lpstr>'0600'!Print_Area</vt:lpstr>
      <vt:lpstr>'0601'!Print_Area</vt:lpstr>
      <vt:lpstr>'0700'!Print_Area</vt:lpstr>
      <vt:lpstr>'0701'!Print_Area</vt:lpstr>
      <vt:lpstr>'0800'!Print_Area</vt:lpstr>
      <vt:lpstr>'0801'!Print_Area</vt:lpstr>
      <vt:lpstr>'0900'!Print_Area</vt:lpstr>
      <vt:lpstr>'1000'!Print_Area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Jan Havlíček</cp:lastModifiedBy>
  <cp:lastPrinted>2001-09-05T13:40:03Z</cp:lastPrinted>
  <dcterms:created xsi:type="dcterms:W3CDTF">1999-12-09T16:56:27Z</dcterms:created>
  <dcterms:modified xsi:type="dcterms:W3CDTF">2023-09-17T16:28:34Z</dcterms:modified>
</cp:coreProperties>
</file>