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E4E8D8-C2A1-403F-867D-BDFC4CD9FB59}" xr6:coauthVersionLast="47" xr6:coauthVersionMax="47" xr10:uidLastSave="{00000000-0000-0000-0000-000000000000}"/>
  <bookViews>
    <workbookView xWindow="-120" yWindow="-120" windowWidth="38640" windowHeight="15720"/>
  </bookViews>
  <sheets>
    <sheet name="1 Pessimistic" sheetId="4" r:id="rId1"/>
    <sheet name="2 Optimistic" sheetId="1" r:id="rId2"/>
  </sheets>
  <calcPr calcId="0" calcMode="manual" calcOnSave="0"/>
</workbook>
</file>

<file path=xl/calcChain.xml><?xml version="1.0" encoding="utf-8"?>
<calcChain xmlns="http://schemas.openxmlformats.org/spreadsheetml/2006/main">
  <c r="E11" i="4" l="1"/>
  <c r="F11" i="4"/>
  <c r="G11" i="4"/>
  <c r="H11" i="4"/>
  <c r="I11" i="4"/>
  <c r="J11" i="4"/>
  <c r="C12" i="4"/>
  <c r="E12" i="4"/>
  <c r="F12" i="4"/>
  <c r="G12" i="4"/>
  <c r="H12" i="4"/>
  <c r="I12" i="4"/>
  <c r="J12" i="4"/>
  <c r="C13" i="4"/>
  <c r="E13" i="4"/>
  <c r="F13" i="4"/>
  <c r="G13" i="4"/>
  <c r="H13" i="4"/>
  <c r="I13" i="4"/>
  <c r="J13" i="4"/>
  <c r="C14" i="4"/>
  <c r="E14" i="4"/>
  <c r="F14" i="4"/>
  <c r="G14" i="4"/>
  <c r="H14" i="4"/>
  <c r="I14" i="4"/>
  <c r="J14" i="4"/>
  <c r="C15" i="4"/>
  <c r="E15" i="4"/>
  <c r="F15" i="4"/>
  <c r="G15" i="4"/>
  <c r="H15" i="4"/>
  <c r="I15" i="4"/>
  <c r="J15" i="4"/>
  <c r="C18" i="4"/>
  <c r="E18" i="4"/>
  <c r="F18" i="4"/>
  <c r="G18" i="4"/>
  <c r="H18" i="4"/>
  <c r="I18" i="4"/>
  <c r="J18" i="4"/>
  <c r="C19" i="4"/>
  <c r="E19" i="4"/>
  <c r="F19" i="4"/>
  <c r="G19" i="4"/>
  <c r="H19" i="4"/>
  <c r="I19" i="4"/>
  <c r="J19" i="4"/>
  <c r="C20" i="4"/>
  <c r="E20" i="4"/>
  <c r="F20" i="4"/>
  <c r="G20" i="4"/>
  <c r="H20" i="4"/>
  <c r="I20" i="4"/>
  <c r="J20" i="4"/>
  <c r="C21" i="4"/>
  <c r="E21" i="4"/>
  <c r="F21" i="4"/>
  <c r="G21" i="4"/>
  <c r="H21" i="4"/>
  <c r="I21" i="4"/>
  <c r="J21" i="4"/>
  <c r="C22" i="4"/>
  <c r="E22" i="4"/>
  <c r="F22" i="4"/>
  <c r="G22" i="4"/>
  <c r="H22" i="4"/>
  <c r="I22" i="4"/>
  <c r="J22" i="4"/>
  <c r="C25" i="4"/>
  <c r="E25" i="4"/>
  <c r="F25" i="4"/>
  <c r="G25" i="4"/>
  <c r="H25" i="4"/>
  <c r="I25" i="4"/>
  <c r="J25" i="4"/>
  <c r="C26" i="4"/>
  <c r="E26" i="4"/>
  <c r="F26" i="4"/>
  <c r="G26" i="4"/>
  <c r="H26" i="4"/>
  <c r="I26" i="4"/>
  <c r="J26" i="4"/>
  <c r="C27" i="4"/>
  <c r="E27" i="4"/>
  <c r="F27" i="4"/>
  <c r="G27" i="4"/>
  <c r="H27" i="4"/>
  <c r="I27" i="4"/>
  <c r="J27" i="4"/>
  <c r="C28" i="4"/>
  <c r="E28" i="4"/>
  <c r="F28" i="4"/>
  <c r="G28" i="4"/>
  <c r="H28" i="4"/>
  <c r="I28" i="4"/>
  <c r="J28" i="4"/>
  <c r="C29" i="4"/>
  <c r="E29" i="4"/>
  <c r="F29" i="4"/>
  <c r="G29" i="4"/>
  <c r="H29" i="4"/>
  <c r="I29" i="4"/>
  <c r="J29" i="4"/>
  <c r="C32" i="4"/>
  <c r="E32" i="4"/>
  <c r="F32" i="4"/>
  <c r="G32" i="4"/>
  <c r="H32" i="4"/>
  <c r="I32" i="4"/>
  <c r="J32" i="4"/>
  <c r="C33" i="4"/>
  <c r="E33" i="4"/>
  <c r="F33" i="4"/>
  <c r="G33" i="4"/>
  <c r="H33" i="4"/>
  <c r="I33" i="4"/>
  <c r="J33" i="4"/>
  <c r="C34" i="4"/>
  <c r="E34" i="4"/>
  <c r="F34" i="4"/>
  <c r="G34" i="4"/>
  <c r="H34" i="4"/>
  <c r="I34" i="4"/>
  <c r="J34" i="4"/>
  <c r="C35" i="4"/>
  <c r="E35" i="4"/>
  <c r="F35" i="4"/>
  <c r="G35" i="4"/>
  <c r="H35" i="4"/>
  <c r="I35" i="4"/>
  <c r="J35" i="4"/>
  <c r="C36" i="4"/>
  <c r="E36" i="4"/>
  <c r="F36" i="4"/>
  <c r="G36" i="4"/>
  <c r="H36" i="4"/>
  <c r="I36" i="4"/>
  <c r="J36" i="4"/>
  <c r="D52" i="4"/>
  <c r="D53" i="4"/>
  <c r="D54" i="4"/>
  <c r="D55" i="4"/>
  <c r="D56" i="4"/>
  <c r="D57" i="4"/>
  <c r="D58" i="4"/>
  <c r="D59" i="4"/>
  <c r="D60" i="4"/>
  <c r="E75" i="4"/>
  <c r="F75" i="4"/>
  <c r="G75" i="4"/>
  <c r="H75" i="4"/>
  <c r="E76" i="4"/>
  <c r="F76" i="4"/>
  <c r="G76" i="4"/>
  <c r="H76" i="4"/>
  <c r="E80" i="4"/>
  <c r="F80" i="4"/>
  <c r="G80" i="4"/>
  <c r="H80" i="4"/>
  <c r="E81" i="4"/>
  <c r="F81" i="4"/>
  <c r="G81" i="4"/>
  <c r="H81" i="4"/>
  <c r="F92" i="4"/>
  <c r="G92" i="4"/>
  <c r="H92" i="4"/>
  <c r="I92" i="4"/>
  <c r="E11" i="1"/>
  <c r="F11" i="1"/>
  <c r="G11" i="1"/>
  <c r="H11" i="1"/>
  <c r="I11" i="1"/>
  <c r="J11" i="1"/>
  <c r="C12" i="1"/>
  <c r="E12" i="1"/>
  <c r="F12" i="1"/>
  <c r="G12" i="1"/>
  <c r="H12" i="1"/>
  <c r="I12" i="1"/>
  <c r="J12" i="1"/>
  <c r="C13" i="1"/>
  <c r="E13" i="1"/>
  <c r="F13" i="1"/>
  <c r="G13" i="1"/>
  <c r="H13" i="1"/>
  <c r="I13" i="1"/>
  <c r="J13" i="1"/>
  <c r="C14" i="1"/>
  <c r="E14" i="1"/>
  <c r="F14" i="1"/>
  <c r="G14" i="1"/>
  <c r="H14" i="1"/>
  <c r="I14" i="1"/>
  <c r="J14" i="1"/>
  <c r="C15" i="1"/>
  <c r="E15" i="1"/>
  <c r="F15" i="1"/>
  <c r="G15" i="1"/>
  <c r="H15" i="1"/>
  <c r="I15" i="1"/>
  <c r="J15" i="1"/>
  <c r="C18" i="1"/>
  <c r="E18" i="1"/>
  <c r="F18" i="1"/>
  <c r="G18" i="1"/>
  <c r="H18" i="1"/>
  <c r="I18" i="1"/>
  <c r="J18" i="1"/>
  <c r="C19" i="1"/>
  <c r="E19" i="1"/>
  <c r="F19" i="1"/>
  <c r="G19" i="1"/>
  <c r="H19" i="1"/>
  <c r="I19" i="1"/>
  <c r="J19" i="1"/>
  <c r="C20" i="1"/>
  <c r="E20" i="1"/>
  <c r="F20" i="1"/>
  <c r="G20" i="1"/>
  <c r="H20" i="1"/>
  <c r="I20" i="1"/>
  <c r="J20" i="1"/>
  <c r="C21" i="1"/>
  <c r="E21" i="1"/>
  <c r="F21" i="1"/>
  <c r="G21" i="1"/>
  <c r="H21" i="1"/>
  <c r="I21" i="1"/>
  <c r="J21" i="1"/>
  <c r="C22" i="1"/>
  <c r="E22" i="1"/>
  <c r="F22" i="1"/>
  <c r="G22" i="1"/>
  <c r="H22" i="1"/>
  <c r="I22" i="1"/>
  <c r="J22" i="1"/>
  <c r="C25" i="1"/>
  <c r="E25" i="1"/>
  <c r="F25" i="1"/>
  <c r="G25" i="1"/>
  <c r="H25" i="1"/>
  <c r="I25" i="1"/>
  <c r="J25" i="1"/>
  <c r="C26" i="1"/>
  <c r="E26" i="1"/>
  <c r="F26" i="1"/>
  <c r="G26" i="1"/>
  <c r="H26" i="1"/>
  <c r="I26" i="1"/>
  <c r="J26" i="1"/>
  <c r="C27" i="1"/>
  <c r="E27" i="1"/>
  <c r="F27" i="1"/>
  <c r="G27" i="1"/>
  <c r="H27" i="1"/>
  <c r="I27" i="1"/>
  <c r="J27" i="1"/>
  <c r="C28" i="1"/>
  <c r="E28" i="1"/>
  <c r="F28" i="1"/>
  <c r="G28" i="1"/>
  <c r="H28" i="1"/>
  <c r="I28" i="1"/>
  <c r="J28" i="1"/>
  <c r="C29" i="1"/>
  <c r="E29" i="1"/>
  <c r="F29" i="1"/>
  <c r="G29" i="1"/>
  <c r="H29" i="1"/>
  <c r="I29" i="1"/>
  <c r="J29" i="1"/>
  <c r="C32" i="1"/>
  <c r="E32" i="1"/>
  <c r="F32" i="1"/>
  <c r="G32" i="1"/>
  <c r="H32" i="1"/>
  <c r="I32" i="1"/>
  <c r="J32" i="1"/>
  <c r="C33" i="1"/>
  <c r="E33" i="1"/>
  <c r="F33" i="1"/>
  <c r="G33" i="1"/>
  <c r="H33" i="1"/>
  <c r="I33" i="1"/>
  <c r="J33" i="1"/>
  <c r="C34" i="1"/>
  <c r="E34" i="1"/>
  <c r="F34" i="1"/>
  <c r="G34" i="1"/>
  <c r="H34" i="1"/>
  <c r="I34" i="1"/>
  <c r="J34" i="1"/>
  <c r="C35" i="1"/>
  <c r="E35" i="1"/>
  <c r="F35" i="1"/>
  <c r="G35" i="1"/>
  <c r="H35" i="1"/>
  <c r="I35" i="1"/>
  <c r="J35" i="1"/>
  <c r="C36" i="1"/>
  <c r="E36" i="1"/>
  <c r="F36" i="1"/>
  <c r="G36" i="1"/>
  <c r="H36" i="1"/>
  <c r="I36" i="1"/>
  <c r="J36" i="1"/>
  <c r="D52" i="1"/>
  <c r="D53" i="1"/>
  <c r="D54" i="1"/>
  <c r="D55" i="1"/>
  <c r="D56" i="1"/>
  <c r="D57" i="1"/>
  <c r="D58" i="1"/>
  <c r="D59" i="1"/>
  <c r="D60" i="1"/>
  <c r="E75" i="1"/>
  <c r="F75" i="1"/>
  <c r="G75" i="1"/>
  <c r="H75" i="1"/>
  <c r="E76" i="1"/>
  <c r="F76" i="1"/>
  <c r="G76" i="1"/>
  <c r="H76" i="1"/>
  <c r="E80" i="1"/>
  <c r="F80" i="1"/>
  <c r="G80" i="1"/>
  <c r="H80" i="1"/>
  <c r="E81" i="1"/>
  <c r="F81" i="1"/>
  <c r="G81" i="1"/>
  <c r="H81" i="1"/>
  <c r="F92" i="1"/>
  <c r="G92" i="1"/>
  <c r="H92" i="1"/>
  <c r="I92" i="1"/>
</calcChain>
</file>

<file path=xl/sharedStrings.xml><?xml version="1.0" encoding="utf-8"?>
<sst xmlns="http://schemas.openxmlformats.org/spreadsheetml/2006/main" count="72" uniqueCount="24">
  <si>
    <t>Azurix Corp.</t>
  </si>
  <si>
    <t>Sensitivity of Asset Valuation Analysis</t>
  </si>
  <si>
    <t>(in millions except per share data)</t>
  </si>
  <si>
    <t>Wessex RAB Valuation Multiple</t>
  </si>
  <si>
    <t>2000 Analysis</t>
  </si>
  <si>
    <t>$/Sterling</t>
  </si>
  <si>
    <t>Exchange</t>
  </si>
  <si>
    <t>Rate</t>
  </si>
  <si>
    <t>2001 Analysis</t>
  </si>
  <si>
    <t>2002 Analysis</t>
  </si>
  <si>
    <t>2003 Analysis</t>
  </si>
  <si>
    <t>RAB Value</t>
  </si>
  <si>
    <t>Total US Debt</t>
  </si>
  <si>
    <t>Converted to UK</t>
  </si>
  <si>
    <t>Number of shares</t>
  </si>
  <si>
    <t>Price Exceeding</t>
  </si>
  <si>
    <t>Probability of Stock</t>
  </si>
  <si>
    <t>Pessimistic Case</t>
  </si>
  <si>
    <t>Optimistic Case</t>
  </si>
  <si>
    <t>RUN THESE TWO TOTAL US DEBT CASES - by toggling case # 1 or #2 below</t>
  </si>
  <si>
    <t>Case #</t>
  </si>
  <si>
    <t>a</t>
  </si>
  <si>
    <t>These are coefficients for simulation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</si>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</sst>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\x"/>
    <numFmt numFmtId="165" formatCode="_(* #,##0_);_(* \(#,##0\);_(* &quot;-&quot;??_);_(@_)"/>
    <numFmt numFmtId="168" formatCode="_(* #,##0.000_);_(* \(#,##0.000\);_(* &quot;-&quot;???_);_(@_)"/>
    <numFmt numFmtId="169" formatCode="#,##0.000"/>
  </numFmts>
  <fonts count="10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b/>
      <sz val="14"/>
      <name val="Arial"/>
      <family val="2"/>
    </font>
    <font>
      <i/>
      <sz val="8"/>
      <name val="Arial"/>
      <family val="2"/>
    </font>
    <font>
      <b/>
      <sz val="10"/>
      <color indexed="9"/>
      <name val="Arial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4" fillId="0" borderId="0" xfId="0" applyFont="1"/>
    <xf numFmtId="0" fontId="5" fillId="0" borderId="0" xfId="0" applyFont="1" applyFill="1"/>
    <xf numFmtId="0" fontId="5" fillId="2" borderId="2" xfId="0" applyFont="1" applyFill="1" applyBorder="1" applyAlignment="1">
      <alignment horizontal="centerContinuous"/>
    </xf>
    <xf numFmtId="0" fontId="5" fillId="2" borderId="3" xfId="0" applyFont="1" applyFill="1" applyBorder="1" applyAlignment="1">
      <alignment horizontal="centerContinuous"/>
    </xf>
    <xf numFmtId="0" fontId="5" fillId="2" borderId="4" xfId="0" applyFont="1" applyFill="1" applyBorder="1" applyAlignment="1">
      <alignment horizontal="centerContinuous"/>
    </xf>
    <xf numFmtId="164" fontId="5" fillId="2" borderId="5" xfId="1" applyNumberFormat="1" applyFont="1" applyFill="1" applyBorder="1"/>
    <xf numFmtId="164" fontId="5" fillId="2" borderId="6" xfId="1" applyNumberFormat="1" applyFont="1" applyFill="1" applyBorder="1"/>
    <xf numFmtId="164" fontId="5" fillId="2" borderId="7" xfId="1" applyNumberFormat="1" applyFont="1" applyFill="1" applyBorder="1"/>
    <xf numFmtId="0" fontId="5" fillId="2" borderId="8" xfId="0" applyFont="1" applyFill="1" applyBorder="1" applyAlignment="1">
      <alignment horizontal="centerContinuous"/>
    </xf>
    <xf numFmtId="0" fontId="5" fillId="2" borderId="9" xfId="0" applyFont="1" applyFill="1" applyBorder="1" applyAlignment="1">
      <alignment horizontal="centerContinuous"/>
    </xf>
    <xf numFmtId="0" fontId="5" fillId="2" borderId="10" xfId="0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"/>
    </xf>
    <xf numFmtId="44" fontId="6" fillId="2" borderId="4" xfId="2" applyFont="1" applyFill="1" applyBorder="1"/>
    <xf numFmtId="44" fontId="6" fillId="0" borderId="0" xfId="2" applyFont="1" applyFill="1"/>
    <xf numFmtId="7" fontId="0" fillId="0" borderId="2" xfId="2" applyNumberFormat="1" applyFont="1" applyBorder="1"/>
    <xf numFmtId="7" fontId="0" fillId="0" borderId="3" xfId="2" applyNumberFormat="1" applyFont="1" applyBorder="1"/>
    <xf numFmtId="7" fontId="0" fillId="0" borderId="4" xfId="2" applyNumberFormat="1" applyFont="1" applyBorder="1"/>
    <xf numFmtId="0" fontId="6" fillId="2" borderId="11" xfId="0" applyFont="1" applyFill="1" applyBorder="1" applyAlignment="1">
      <alignment horizontal="center"/>
    </xf>
    <xf numFmtId="44" fontId="6" fillId="2" borderId="12" xfId="2" applyFont="1" applyFill="1" applyBorder="1"/>
    <xf numFmtId="43" fontId="0" fillId="0" borderId="11" xfId="1" applyFont="1" applyBorder="1"/>
    <xf numFmtId="43" fontId="0" fillId="0" borderId="0" xfId="1" applyFont="1" applyBorder="1"/>
    <xf numFmtId="43" fontId="0" fillId="0" borderId="12" xfId="1" applyFont="1" applyBorder="1"/>
    <xf numFmtId="43" fontId="7" fillId="3" borderId="8" xfId="1" applyFont="1" applyFill="1" applyBorder="1"/>
    <xf numFmtId="43" fontId="7" fillId="3" borderId="10" xfId="1" applyFont="1" applyFill="1" applyBorder="1"/>
    <xf numFmtId="0" fontId="6" fillId="2" borderId="5" xfId="0" applyFont="1" applyFill="1" applyBorder="1" applyAlignment="1">
      <alignment horizontal="center"/>
    </xf>
    <xf numFmtId="43" fontId="0" fillId="0" borderId="5" xfId="1" applyFont="1" applyBorder="1"/>
    <xf numFmtId="43" fontId="0" fillId="0" borderId="6" xfId="1" applyFont="1" applyBorder="1"/>
    <xf numFmtId="43" fontId="0" fillId="0" borderId="7" xfId="1" applyFont="1" applyBorder="1"/>
    <xf numFmtId="9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44" fontId="6" fillId="0" borderId="0" xfId="2" applyFont="1" applyFill="1" applyBorder="1"/>
    <xf numFmtId="0" fontId="0" fillId="0" borderId="0" xfId="0" applyFill="1" applyBorder="1"/>
    <xf numFmtId="0" fontId="5" fillId="0" borderId="0" xfId="0" applyFont="1" applyFill="1" applyBorder="1" applyAlignment="1">
      <alignment horizontal="centerContinuous"/>
    </xf>
    <xf numFmtId="164" fontId="5" fillId="0" borderId="0" xfId="1" applyNumberFormat="1" applyFont="1" applyFill="1" applyBorder="1"/>
    <xf numFmtId="0" fontId="6" fillId="0" borderId="0" xfId="0" applyFont="1" applyFill="1" applyBorder="1" applyAlignment="1">
      <alignment horizontal="center"/>
    </xf>
    <xf numFmtId="7" fontId="0" fillId="0" borderId="0" xfId="2" applyNumberFormat="1" applyFont="1" applyFill="1" applyBorder="1"/>
    <xf numFmtId="43" fontId="0" fillId="0" borderId="0" xfId="1" applyFont="1" applyFill="1" applyBorder="1"/>
    <xf numFmtId="9" fontId="0" fillId="0" borderId="0" xfId="3" applyFont="1" applyFill="1" applyBorder="1"/>
    <xf numFmtId="1" fontId="0" fillId="0" borderId="0" xfId="1" applyNumberFormat="1" applyFont="1" applyFill="1" applyBorder="1"/>
    <xf numFmtId="0" fontId="8" fillId="0" borderId="0" xfId="0" applyFont="1" applyFill="1" applyBorder="1" applyAlignment="1">
      <alignment horizontal="center"/>
    </xf>
    <xf numFmtId="44" fontId="8" fillId="0" borderId="0" xfId="2" applyFont="1" applyFill="1" applyBorder="1"/>
    <xf numFmtId="1" fontId="6" fillId="2" borderId="0" xfId="1" applyNumberFormat="1" applyFont="1" applyFill="1" applyBorder="1"/>
    <xf numFmtId="1" fontId="6" fillId="0" borderId="0" xfId="1" applyNumberFormat="1" applyFont="1" applyFill="1" applyBorder="1"/>
    <xf numFmtId="0" fontId="0" fillId="4" borderId="0" xfId="0" applyFill="1"/>
    <xf numFmtId="165" fontId="0" fillId="4" borderId="0" xfId="0" applyNumberFormat="1" applyFill="1"/>
    <xf numFmtId="0" fontId="7" fillId="4" borderId="0" xfId="0" applyFont="1" applyFill="1"/>
    <xf numFmtId="0" fontId="7" fillId="5" borderId="13" xfId="0" applyFont="1" applyFill="1" applyBorder="1" applyAlignment="1">
      <alignment horizontal="center"/>
    </xf>
    <xf numFmtId="7" fontId="1" fillId="0" borderId="2" xfId="2" applyNumberFormat="1" applyBorder="1"/>
    <xf numFmtId="7" fontId="1" fillId="0" borderId="3" xfId="2" applyNumberFormat="1" applyBorder="1"/>
    <xf numFmtId="7" fontId="1" fillId="0" borderId="4" xfId="2" applyNumberFormat="1" applyBorder="1"/>
    <xf numFmtId="43" fontId="1" fillId="0" borderId="11" xfId="1" applyBorder="1"/>
    <xf numFmtId="43" fontId="1" fillId="0" borderId="0" xfId="1" applyBorder="1"/>
    <xf numFmtId="43" fontId="1" fillId="0" borderId="12" xfId="1" applyBorder="1"/>
    <xf numFmtId="43" fontId="1" fillId="0" borderId="5" xfId="1" applyBorder="1"/>
    <xf numFmtId="43" fontId="1" fillId="0" borderId="6" xfId="1" applyBorder="1"/>
    <xf numFmtId="43" fontId="1" fillId="0" borderId="7" xfId="1" applyBorder="1"/>
    <xf numFmtId="1" fontId="1" fillId="0" borderId="0" xfId="1" applyNumberFormat="1" applyFill="1" applyBorder="1"/>
    <xf numFmtId="43" fontId="1" fillId="0" borderId="0" xfId="1" applyFill="1" applyBorder="1"/>
    <xf numFmtId="7" fontId="1" fillId="0" borderId="0" xfId="2" applyNumberFormat="1" applyFill="1" applyBorder="1"/>
    <xf numFmtId="9" fontId="1" fillId="0" borderId="0" xfId="3" applyFill="1" applyBorder="1"/>
    <xf numFmtId="165" fontId="1" fillId="0" borderId="0" xfId="1" applyNumberFormat="1"/>
    <xf numFmtId="168" fontId="0" fillId="0" borderId="0" xfId="0" applyNumberFormat="1"/>
    <xf numFmtId="169" fontId="0" fillId="0" borderId="0" xfId="0" applyNumberFormat="1"/>
    <xf numFmtId="0" fontId="9" fillId="0" borderId="0" xfId="0" applyFont="1" applyFill="1" applyBorder="1"/>
    <xf numFmtId="0" fontId="9" fillId="0" borderId="0" xfId="0" applyFont="1" applyFill="1" applyBorder="1" applyAlignment="1">
      <alignment horizontal="centerContinuous"/>
    </xf>
    <xf numFmtId="43" fontId="0" fillId="0" borderId="0" xfId="1" applyFont="1" applyFill="1" applyBorder="1" applyAlignment="1">
      <alignment horizontal="right"/>
    </xf>
    <xf numFmtId="9" fontId="0" fillId="0" borderId="0" xfId="0" applyNumberFormat="1" applyFill="1" applyBorder="1" applyAlignment="1">
      <alignment horizontal="center"/>
    </xf>
    <xf numFmtId="9" fontId="9" fillId="0" borderId="0" xfId="0" applyNumberFormat="1" applyFont="1" applyFill="1" applyBorder="1" applyAlignment="1">
      <alignment horizontal="center"/>
    </xf>
    <xf numFmtId="9" fontId="9" fillId="0" borderId="0" xfId="1" applyNumberFormat="1" applyFont="1" applyFill="1" applyBorder="1" applyAlignment="1">
      <alignment horizontal="center"/>
    </xf>
    <xf numFmtId="9" fontId="9" fillId="0" borderId="0" xfId="3" applyNumberFormat="1" applyFont="1" applyFill="1" applyBorder="1" applyAlignment="1">
      <alignment horizontal="center"/>
    </xf>
    <xf numFmtId="9" fontId="1" fillId="0" borderId="0" xfId="1" applyNumberFormat="1" applyFill="1" applyBorder="1" applyAlignment="1">
      <alignment horizontal="center"/>
    </xf>
    <xf numFmtId="9" fontId="1" fillId="0" borderId="0" xfId="3" applyNumberForma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abSelected="1" topLeftCell="B39" workbookViewId="0">
      <selection activeCell="H45" sqref="H45"/>
    </sheetView>
  </sheetViews>
  <sheetFormatPr defaultRowHeight="12.75" x14ac:dyDescent="0.2"/>
  <sheetData>
    <row r="1" spans="1:12" ht="26.25" x14ac:dyDescent="0.4">
      <c r="A1" s="1" t="s">
        <v>0</v>
      </c>
    </row>
    <row r="2" spans="1:12" ht="18.75" thickBot="1" x14ac:dyDescent="0.3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">
      <c r="A3" s="4" t="s">
        <v>2</v>
      </c>
    </row>
    <row r="7" spans="1:12" x14ac:dyDescent="0.2">
      <c r="C7" s="5"/>
      <c r="D7" s="5"/>
      <c r="E7" s="6" t="s">
        <v>3</v>
      </c>
      <c r="F7" s="7"/>
      <c r="G7" s="7"/>
      <c r="H7" s="7"/>
      <c r="I7" s="7"/>
      <c r="J7" s="8"/>
    </row>
    <row r="8" spans="1:12" x14ac:dyDescent="0.2">
      <c r="C8" s="5"/>
      <c r="D8" s="5"/>
      <c r="E8" s="9">
        <v>0.8</v>
      </c>
      <c r="F8" s="10">
        <v>0.9</v>
      </c>
      <c r="G8" s="10">
        <v>1</v>
      </c>
      <c r="H8" s="10">
        <v>1.1000000000000001</v>
      </c>
      <c r="I8" s="10">
        <v>1.2</v>
      </c>
      <c r="J8" s="11">
        <v>1.3</v>
      </c>
    </row>
    <row r="10" spans="1:12" x14ac:dyDescent="0.2">
      <c r="E10" s="12" t="s">
        <v>4</v>
      </c>
      <c r="F10" s="13"/>
      <c r="G10" s="13"/>
      <c r="H10" s="13"/>
      <c r="I10" s="13"/>
      <c r="J10" s="14"/>
    </row>
    <row r="11" spans="1:12" x14ac:dyDescent="0.2">
      <c r="B11" s="15"/>
      <c r="C11" s="16">
        <v>1.3</v>
      </c>
      <c r="D11" s="17"/>
      <c r="E11" s="52">
        <f t="shared" ref="E11:J15" si="0">($C11*($E$74*E$8-$E$76))/$E$92</f>
        <v>-1.0938843820459778</v>
      </c>
      <c r="F11" s="53">
        <f t="shared" si="0"/>
        <v>0.22461898452693624</v>
      </c>
      <c r="G11" s="53">
        <f t="shared" si="0"/>
        <v>1.5431223510998504</v>
      </c>
      <c r="H11" s="53">
        <f t="shared" si="0"/>
        <v>2.8616257176727644</v>
      </c>
      <c r="I11" s="53">
        <f t="shared" si="0"/>
        <v>4.180129084245678</v>
      </c>
      <c r="J11" s="54">
        <f t="shared" si="0"/>
        <v>5.498632450818592</v>
      </c>
    </row>
    <row r="12" spans="1:12" x14ac:dyDescent="0.2">
      <c r="B12" s="21" t="s">
        <v>5</v>
      </c>
      <c r="C12" s="22">
        <f>+C11+0.1</f>
        <v>1.4000000000000001</v>
      </c>
      <c r="D12" s="17"/>
      <c r="E12" s="55">
        <f t="shared" si="0"/>
        <v>-1.1780293345110531</v>
      </c>
      <c r="F12" s="56">
        <f t="shared" si="0"/>
        <v>0.24189736795208519</v>
      </c>
      <c r="G12" s="56">
        <f t="shared" si="0"/>
        <v>1.6618240704152234</v>
      </c>
      <c r="H12" s="56">
        <f t="shared" si="0"/>
        <v>3.0817507728783617</v>
      </c>
      <c r="I12" s="56">
        <f t="shared" si="0"/>
        <v>4.5016774753415003</v>
      </c>
      <c r="J12" s="57">
        <f t="shared" si="0"/>
        <v>5.9216041778046389</v>
      </c>
    </row>
    <row r="13" spans="1:12" x14ac:dyDescent="0.2">
      <c r="B13" s="21" t="s">
        <v>6</v>
      </c>
      <c r="C13" s="22">
        <f>+C12+0.1</f>
        <v>1.5000000000000002</v>
      </c>
      <c r="D13" s="17"/>
      <c r="E13" s="55">
        <f t="shared" si="0"/>
        <v>-1.2621742869761285</v>
      </c>
      <c r="F13" s="56">
        <f t="shared" si="0"/>
        <v>0.25917575137723414</v>
      </c>
      <c r="G13" s="26">
        <f t="shared" si="0"/>
        <v>1.7805257897305966</v>
      </c>
      <c r="H13" s="27">
        <f t="shared" si="0"/>
        <v>3.3018758280839591</v>
      </c>
      <c r="I13" s="56">
        <f t="shared" si="0"/>
        <v>4.8232258664373218</v>
      </c>
      <c r="J13" s="57">
        <f t="shared" si="0"/>
        <v>6.344575904790684</v>
      </c>
    </row>
    <row r="14" spans="1:12" x14ac:dyDescent="0.2">
      <c r="B14" s="21" t="s">
        <v>7</v>
      </c>
      <c r="C14" s="22">
        <f>+C13+0.1</f>
        <v>1.6000000000000003</v>
      </c>
      <c r="D14" s="17"/>
      <c r="E14" s="55">
        <f t="shared" si="0"/>
        <v>-1.3463192394412036</v>
      </c>
      <c r="F14" s="56">
        <f t="shared" si="0"/>
        <v>0.27645413480238312</v>
      </c>
      <c r="G14" s="56">
        <f t="shared" si="0"/>
        <v>1.8992275090459698</v>
      </c>
      <c r="H14" s="56">
        <f t="shared" si="0"/>
        <v>3.5220008832895568</v>
      </c>
      <c r="I14" s="56">
        <f t="shared" si="0"/>
        <v>5.1447742575331441</v>
      </c>
      <c r="J14" s="57">
        <f t="shared" si="0"/>
        <v>6.76754763177673</v>
      </c>
    </row>
    <row r="15" spans="1:12" x14ac:dyDescent="0.2">
      <c r="B15" s="28"/>
      <c r="C15" s="22">
        <f>+C14+0.1</f>
        <v>1.7000000000000004</v>
      </c>
      <c r="D15" s="17"/>
      <c r="E15" s="58">
        <f t="shared" si="0"/>
        <v>-1.4304641919062788</v>
      </c>
      <c r="F15" s="59">
        <f t="shared" si="0"/>
        <v>0.2937325182275321</v>
      </c>
      <c r="G15" s="59">
        <f t="shared" si="0"/>
        <v>2.0179292283613433</v>
      </c>
      <c r="H15" s="59">
        <f t="shared" si="0"/>
        <v>3.7421259384951542</v>
      </c>
      <c r="I15" s="59">
        <f t="shared" si="0"/>
        <v>5.4663226486289656</v>
      </c>
      <c r="J15" s="60">
        <f t="shared" si="0"/>
        <v>7.1905193587627769</v>
      </c>
    </row>
    <row r="17" spans="2:10" x14ac:dyDescent="0.2">
      <c r="E17" s="12" t="s">
        <v>8</v>
      </c>
      <c r="F17" s="13"/>
      <c r="G17" s="13"/>
      <c r="H17" s="13"/>
      <c r="I17" s="13"/>
      <c r="J17" s="14"/>
    </row>
    <row r="18" spans="2:10" x14ac:dyDescent="0.2">
      <c r="B18" s="15"/>
      <c r="C18" s="16">
        <f>+C11</f>
        <v>1.3</v>
      </c>
      <c r="D18" s="17"/>
      <c r="E18" s="52">
        <f t="shared" ref="E18:J22" si="1">($C18*($F$74*E$8-$F$76))/$F$92</f>
        <v>-0.58843948871479623</v>
      </c>
      <c r="F18" s="53">
        <f t="shared" si="1"/>
        <v>0.86080622849307864</v>
      </c>
      <c r="G18" s="53">
        <f t="shared" si="1"/>
        <v>2.3100519457009536</v>
      </c>
      <c r="H18" s="53">
        <f t="shared" si="1"/>
        <v>3.7592976629088311</v>
      </c>
      <c r="I18" s="53">
        <f t="shared" si="1"/>
        <v>5.2085433801167031</v>
      </c>
      <c r="J18" s="54">
        <f t="shared" si="1"/>
        <v>6.6577890973245806</v>
      </c>
    </row>
    <row r="19" spans="2:10" x14ac:dyDescent="0.2">
      <c r="B19" s="21" t="s">
        <v>5</v>
      </c>
      <c r="C19" s="22">
        <f>+C12</f>
        <v>1.4000000000000001</v>
      </c>
      <c r="D19" s="17"/>
      <c r="E19" s="55">
        <f t="shared" si="1"/>
        <v>-0.63370406476978058</v>
      </c>
      <c r="F19" s="56">
        <f t="shared" si="1"/>
        <v>0.92702209222331555</v>
      </c>
      <c r="G19" s="56">
        <f t="shared" si="1"/>
        <v>2.4877482492164114</v>
      </c>
      <c r="H19" s="56">
        <f t="shared" si="1"/>
        <v>4.0484744062095102</v>
      </c>
      <c r="I19" s="56">
        <f t="shared" si="1"/>
        <v>5.6092005632026041</v>
      </c>
      <c r="J19" s="57">
        <f t="shared" si="1"/>
        <v>7.1699267201957024</v>
      </c>
    </row>
    <row r="20" spans="2:10" x14ac:dyDescent="0.2">
      <c r="B20" s="21" t="s">
        <v>6</v>
      </c>
      <c r="C20" s="22">
        <f>+C13</f>
        <v>1.5000000000000002</v>
      </c>
      <c r="D20" s="17"/>
      <c r="E20" s="55">
        <f t="shared" si="1"/>
        <v>-0.67896864082476482</v>
      </c>
      <c r="F20" s="56">
        <f t="shared" si="1"/>
        <v>0.99323795595355235</v>
      </c>
      <c r="G20" s="26">
        <f t="shared" si="1"/>
        <v>2.6654445527318695</v>
      </c>
      <c r="H20" s="27">
        <f t="shared" si="1"/>
        <v>4.3376511495101893</v>
      </c>
      <c r="I20" s="56">
        <f t="shared" si="1"/>
        <v>6.0098577462885041</v>
      </c>
      <c r="J20" s="57">
        <f t="shared" si="1"/>
        <v>7.6820643430668243</v>
      </c>
    </row>
    <row r="21" spans="2:10" x14ac:dyDescent="0.2">
      <c r="B21" s="21" t="s">
        <v>7</v>
      </c>
      <c r="C21" s="22">
        <f>+C14</f>
        <v>1.6000000000000003</v>
      </c>
      <c r="D21" s="17"/>
      <c r="E21" s="55">
        <f t="shared" si="1"/>
        <v>-0.72423321687974918</v>
      </c>
      <c r="F21" s="56">
        <f t="shared" si="1"/>
        <v>1.0594538196837893</v>
      </c>
      <c r="G21" s="56">
        <f t="shared" si="1"/>
        <v>2.8431408562473277</v>
      </c>
      <c r="H21" s="56">
        <f t="shared" si="1"/>
        <v>4.6268278928108693</v>
      </c>
      <c r="I21" s="56">
        <f t="shared" si="1"/>
        <v>6.410514929374405</v>
      </c>
      <c r="J21" s="57">
        <f t="shared" si="1"/>
        <v>8.1942019659379461</v>
      </c>
    </row>
    <row r="22" spans="2:10" x14ac:dyDescent="0.2">
      <c r="B22" s="28"/>
      <c r="C22" s="22">
        <f>+C15</f>
        <v>1.7000000000000004</v>
      </c>
      <c r="D22" s="17"/>
      <c r="E22" s="58">
        <f t="shared" si="1"/>
        <v>-0.76949779293473353</v>
      </c>
      <c r="F22" s="59">
        <f t="shared" si="1"/>
        <v>1.1256696834140261</v>
      </c>
      <c r="G22" s="59">
        <f t="shared" si="1"/>
        <v>3.0208371597627859</v>
      </c>
      <c r="H22" s="59">
        <f t="shared" si="1"/>
        <v>4.9160046361115493</v>
      </c>
      <c r="I22" s="59">
        <f t="shared" si="1"/>
        <v>6.8111721124603051</v>
      </c>
      <c r="J22" s="60">
        <f t="shared" si="1"/>
        <v>8.7063395888090689</v>
      </c>
    </row>
    <row r="24" spans="2:10" x14ac:dyDescent="0.2">
      <c r="E24" s="12" t="s">
        <v>9</v>
      </c>
      <c r="F24" s="13"/>
      <c r="G24" s="13"/>
      <c r="H24" s="13"/>
      <c r="I24" s="13"/>
      <c r="J24" s="14"/>
    </row>
    <row r="25" spans="2:10" x14ac:dyDescent="0.2">
      <c r="B25" s="15"/>
      <c r="C25" s="16">
        <f>+C18</f>
        <v>1.3</v>
      </c>
      <c r="D25" s="17"/>
      <c r="E25" s="52">
        <f t="shared" ref="E25:J29" si="2">($C25*($G$74*E$8-$G$76))/$G$92</f>
        <v>-0.84056105973623885</v>
      </c>
      <c r="F25" s="53">
        <f t="shared" si="2"/>
        <v>0.71948325970465399</v>
      </c>
      <c r="G25" s="53">
        <f t="shared" si="2"/>
        <v>2.2795275791455469</v>
      </c>
      <c r="H25" s="53">
        <f t="shared" si="2"/>
        <v>3.839571898586442</v>
      </c>
      <c r="I25" s="53">
        <f t="shared" si="2"/>
        <v>5.3996162180273322</v>
      </c>
      <c r="J25" s="54">
        <f t="shared" si="2"/>
        <v>6.9596605374682277</v>
      </c>
    </row>
    <row r="26" spans="2:10" x14ac:dyDescent="0.2">
      <c r="B26" s="21" t="s">
        <v>5</v>
      </c>
      <c r="C26" s="22">
        <f>+C19</f>
        <v>1.4000000000000001</v>
      </c>
      <c r="D26" s="17"/>
      <c r="E26" s="55">
        <f t="shared" si="2"/>
        <v>-0.90521960279287272</v>
      </c>
      <c r="F26" s="56">
        <f t="shared" si="2"/>
        <v>0.7748281258357812</v>
      </c>
      <c r="G26" s="56">
        <f t="shared" si="2"/>
        <v>2.4548758544644351</v>
      </c>
      <c r="H26" s="56">
        <f t="shared" si="2"/>
        <v>4.1349235830930917</v>
      </c>
      <c r="I26" s="56">
        <f t="shared" si="2"/>
        <v>5.8149713117217434</v>
      </c>
      <c r="J26" s="57">
        <f t="shared" si="2"/>
        <v>7.4950190403503996</v>
      </c>
    </row>
    <row r="27" spans="2:10" x14ac:dyDescent="0.2">
      <c r="B27" s="21" t="s">
        <v>6</v>
      </c>
      <c r="C27" s="22">
        <f>+C20</f>
        <v>1.5000000000000002</v>
      </c>
      <c r="D27" s="17"/>
      <c r="E27" s="55">
        <f t="shared" si="2"/>
        <v>-0.96987814584950638</v>
      </c>
      <c r="F27" s="56">
        <f t="shared" si="2"/>
        <v>0.83017299196690852</v>
      </c>
      <c r="G27" s="26">
        <f t="shared" si="2"/>
        <v>2.6302241297833238</v>
      </c>
      <c r="H27" s="27">
        <f t="shared" si="2"/>
        <v>4.4302752675997414</v>
      </c>
      <c r="I27" s="56">
        <f t="shared" si="2"/>
        <v>6.2303264054161538</v>
      </c>
      <c r="J27" s="57">
        <f t="shared" si="2"/>
        <v>8.0303775432325715</v>
      </c>
    </row>
    <row r="28" spans="2:10" x14ac:dyDescent="0.2">
      <c r="B28" s="21" t="s">
        <v>7</v>
      </c>
      <c r="C28" s="22">
        <f>+C21</f>
        <v>1.6000000000000003</v>
      </c>
      <c r="D28" s="17"/>
      <c r="E28" s="55">
        <f t="shared" si="2"/>
        <v>-1.0345366889061403</v>
      </c>
      <c r="F28" s="56">
        <f t="shared" si="2"/>
        <v>0.88551785809803585</v>
      </c>
      <c r="G28" s="56">
        <f t="shared" si="2"/>
        <v>2.805572405102212</v>
      </c>
      <c r="H28" s="56">
        <f t="shared" si="2"/>
        <v>4.7256269521063912</v>
      </c>
      <c r="I28" s="56">
        <f t="shared" si="2"/>
        <v>6.6456814991105633</v>
      </c>
      <c r="J28" s="57">
        <f t="shared" si="2"/>
        <v>8.5657360461147434</v>
      </c>
    </row>
    <row r="29" spans="2:10" x14ac:dyDescent="0.2">
      <c r="B29" s="28"/>
      <c r="C29" s="22">
        <f>+C22</f>
        <v>1.7000000000000004</v>
      </c>
      <c r="D29" s="17"/>
      <c r="E29" s="58">
        <f t="shared" si="2"/>
        <v>-1.099195231962774</v>
      </c>
      <c r="F29" s="59">
        <f t="shared" si="2"/>
        <v>0.94086272422916306</v>
      </c>
      <c r="G29" s="59">
        <f t="shared" si="2"/>
        <v>2.9809206804211006</v>
      </c>
      <c r="H29" s="59">
        <f t="shared" si="2"/>
        <v>5.02097863661304</v>
      </c>
      <c r="I29" s="59">
        <f t="shared" si="2"/>
        <v>7.0610365928049745</v>
      </c>
      <c r="J29" s="60">
        <f t="shared" si="2"/>
        <v>9.1010945489969135</v>
      </c>
    </row>
    <row r="31" spans="2:10" x14ac:dyDescent="0.2">
      <c r="E31" s="12" t="s">
        <v>10</v>
      </c>
      <c r="F31" s="13"/>
      <c r="G31" s="13"/>
      <c r="H31" s="13"/>
      <c r="I31" s="13"/>
      <c r="J31" s="14"/>
    </row>
    <row r="32" spans="2:10" x14ac:dyDescent="0.2">
      <c r="B32" s="15"/>
      <c r="C32" s="16">
        <f>+C25</f>
        <v>1.3</v>
      </c>
      <c r="D32" s="17"/>
      <c r="E32" s="52">
        <f t="shared" ref="E32:J36" si="3">($C32*($H$74*E$8-$H$76))/$H$92</f>
        <v>-1.0978726369189471</v>
      </c>
      <c r="F32" s="53">
        <f t="shared" si="3"/>
        <v>0.57407827077729534</v>
      </c>
      <c r="G32" s="53">
        <f t="shared" si="3"/>
        <v>2.2460291784735351</v>
      </c>
      <c r="H32" s="53">
        <f t="shared" si="3"/>
        <v>3.9179800861697776</v>
      </c>
      <c r="I32" s="53">
        <f t="shared" si="3"/>
        <v>5.5899309938660169</v>
      </c>
      <c r="J32" s="54">
        <f t="shared" si="3"/>
        <v>7.2618819015622602</v>
      </c>
    </row>
    <row r="33" spans="1:12" x14ac:dyDescent="0.2">
      <c r="B33" s="21" t="s">
        <v>5</v>
      </c>
      <c r="C33" s="22">
        <f>+C26</f>
        <v>1.4000000000000001</v>
      </c>
      <c r="D33" s="17"/>
      <c r="E33" s="55">
        <f t="shared" si="3"/>
        <v>-1.1823243782204047</v>
      </c>
      <c r="F33" s="56">
        <f t="shared" si="3"/>
        <v>0.61823813776016423</v>
      </c>
      <c r="G33" s="56">
        <f t="shared" si="3"/>
        <v>2.4188006537407301</v>
      </c>
      <c r="H33" s="56">
        <f t="shared" si="3"/>
        <v>4.2193631697212997</v>
      </c>
      <c r="I33" s="56">
        <f t="shared" si="3"/>
        <v>6.0199256857018657</v>
      </c>
      <c r="J33" s="57">
        <f t="shared" si="3"/>
        <v>7.8204882016824353</v>
      </c>
    </row>
    <row r="34" spans="1:12" x14ac:dyDescent="0.2">
      <c r="B34" s="21" t="s">
        <v>6</v>
      </c>
      <c r="C34" s="22">
        <f>+C27</f>
        <v>1.5000000000000002</v>
      </c>
      <c r="D34" s="17"/>
      <c r="E34" s="55">
        <f t="shared" si="3"/>
        <v>-1.2667761195218623</v>
      </c>
      <c r="F34" s="56">
        <f t="shared" si="3"/>
        <v>0.66239800474303312</v>
      </c>
      <c r="G34" s="26">
        <f t="shared" si="3"/>
        <v>2.5915721290079259</v>
      </c>
      <c r="H34" s="27">
        <f t="shared" si="3"/>
        <v>4.5207462532728213</v>
      </c>
      <c r="I34" s="56">
        <f t="shared" si="3"/>
        <v>6.4499203775377136</v>
      </c>
      <c r="J34" s="57">
        <f t="shared" si="3"/>
        <v>8.3790945018026086</v>
      </c>
    </row>
    <row r="35" spans="1:12" x14ac:dyDescent="0.2">
      <c r="B35" s="21" t="s">
        <v>7</v>
      </c>
      <c r="C35" s="22">
        <f>+C28</f>
        <v>1.6000000000000003</v>
      </c>
      <c r="D35" s="17"/>
      <c r="E35" s="55">
        <f t="shared" si="3"/>
        <v>-1.3512278608233199</v>
      </c>
      <c r="F35" s="56">
        <f t="shared" si="3"/>
        <v>0.70655787172590201</v>
      </c>
      <c r="G35" s="56">
        <f t="shared" si="3"/>
        <v>2.7643436042751208</v>
      </c>
      <c r="H35" s="56">
        <f t="shared" si="3"/>
        <v>4.822129336824343</v>
      </c>
      <c r="I35" s="56">
        <f t="shared" si="3"/>
        <v>6.8799150693735616</v>
      </c>
      <c r="J35" s="57">
        <f t="shared" si="3"/>
        <v>8.9377008019227819</v>
      </c>
    </row>
    <row r="36" spans="1:12" x14ac:dyDescent="0.2">
      <c r="B36" s="28"/>
      <c r="C36" s="22">
        <f>+C29</f>
        <v>1.7000000000000004</v>
      </c>
      <c r="D36" s="17"/>
      <c r="E36" s="58">
        <f t="shared" si="3"/>
        <v>-1.4356796021247775</v>
      </c>
      <c r="F36" s="59">
        <f t="shared" si="3"/>
        <v>0.75071773870877101</v>
      </c>
      <c r="G36" s="59">
        <f t="shared" si="3"/>
        <v>2.9371150795423158</v>
      </c>
      <c r="H36" s="59">
        <f t="shared" si="3"/>
        <v>5.1235124203758646</v>
      </c>
      <c r="I36" s="59">
        <f t="shared" si="3"/>
        <v>7.3099097612094095</v>
      </c>
      <c r="J36" s="60">
        <f t="shared" si="3"/>
        <v>9.496307102042957</v>
      </c>
    </row>
    <row r="40" spans="1:12" ht="26.25" x14ac:dyDescent="0.4">
      <c r="A40" s="1" t="s">
        <v>0</v>
      </c>
    </row>
    <row r="41" spans="1:12" ht="18.75" thickBot="1" x14ac:dyDescent="0.3">
      <c r="A41" s="2" t="s">
        <v>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">
      <c r="A42" s="4" t="s">
        <v>2</v>
      </c>
    </row>
    <row r="43" spans="1:12" x14ac:dyDescent="0.2">
      <c r="A43" s="4"/>
    </row>
    <row r="44" spans="1:12" x14ac:dyDescent="0.2">
      <c r="A44" s="4"/>
    </row>
    <row r="45" spans="1:12" x14ac:dyDescent="0.2">
      <c r="B45" s="36"/>
      <c r="C45" s="36"/>
      <c r="D45" s="36"/>
      <c r="E45" s="37"/>
      <c r="F45" s="37"/>
      <c r="G45" s="37"/>
      <c r="H45" s="37"/>
      <c r="I45" s="37"/>
      <c r="J45" s="37"/>
      <c r="K45" s="36"/>
    </row>
    <row r="46" spans="1:12" x14ac:dyDescent="0.2">
      <c r="B46" s="36"/>
      <c r="C46" s="36"/>
      <c r="D46" s="36"/>
      <c r="E46" s="38"/>
      <c r="F46" s="38"/>
      <c r="G46" s="38"/>
      <c r="H46" s="38"/>
      <c r="I46" s="38"/>
      <c r="J46" s="38"/>
      <c r="K46" s="36"/>
    </row>
    <row r="47" spans="1:12" x14ac:dyDescent="0.2">
      <c r="C47" s="36"/>
      <c r="D47" s="36"/>
      <c r="E47" s="36"/>
      <c r="F47" s="36"/>
      <c r="G47" s="36"/>
      <c r="H47" s="36"/>
      <c r="I47" s="36"/>
      <c r="J47" s="36"/>
      <c r="K47" s="36"/>
    </row>
    <row r="48" spans="1:12" x14ac:dyDescent="0.2">
      <c r="B48" s="36"/>
      <c r="C48" s="36"/>
      <c r="D48" s="36"/>
      <c r="E48" s="37"/>
      <c r="F48" s="37"/>
      <c r="G48" s="37"/>
      <c r="H48" s="37"/>
      <c r="I48" s="37"/>
      <c r="J48" s="37"/>
      <c r="K48" s="36"/>
    </row>
    <row r="49" spans="2:11" x14ac:dyDescent="0.2">
      <c r="B49" s="39"/>
      <c r="C49" s="35"/>
      <c r="D49" s="35"/>
      <c r="F49" s="46">
        <v>2000</v>
      </c>
      <c r="G49" s="46">
        <v>2001</v>
      </c>
      <c r="H49" s="46">
        <v>2002</v>
      </c>
      <c r="I49" s="46">
        <v>2003</v>
      </c>
      <c r="J49" s="61"/>
      <c r="K49" s="36"/>
    </row>
    <row r="50" spans="2:11" x14ac:dyDescent="0.2">
      <c r="B50" s="39"/>
      <c r="C50" s="35"/>
      <c r="D50" s="35"/>
      <c r="F50" s="47"/>
      <c r="G50" s="47"/>
      <c r="H50" s="47"/>
      <c r="I50" s="47"/>
      <c r="J50" s="61"/>
      <c r="K50" s="36"/>
    </row>
    <row r="51" spans="2:11" x14ac:dyDescent="0.2">
      <c r="B51" s="44"/>
      <c r="C51" s="45"/>
      <c r="D51" s="45">
        <v>5</v>
      </c>
      <c r="E51" s="62"/>
      <c r="F51" s="75">
        <v>1.8399999999999972E-2</v>
      </c>
      <c r="G51" s="75">
        <v>8.989999999999998E-2</v>
      </c>
      <c r="H51" s="75">
        <v>0.17290000000000005</v>
      </c>
      <c r="I51" s="75">
        <v>0.30279999999999996</v>
      </c>
      <c r="J51" s="62"/>
      <c r="K51" s="36"/>
    </row>
    <row r="52" spans="2:11" x14ac:dyDescent="0.2">
      <c r="B52" s="44"/>
      <c r="C52" s="45"/>
      <c r="D52" s="45">
        <f t="shared" ref="D52:D60" si="4">+D51+1</f>
        <v>6</v>
      </c>
      <c r="E52" s="62"/>
      <c r="F52" s="75">
        <v>7.6000000000000512E-3</v>
      </c>
      <c r="G52" s="73">
        <v>0.05</v>
      </c>
      <c r="H52" s="73">
        <v>0.11819999999999997</v>
      </c>
      <c r="I52" s="75">
        <v>0.20279999999999998</v>
      </c>
      <c r="J52" s="62"/>
      <c r="K52" s="36"/>
    </row>
    <row r="53" spans="2:11" x14ac:dyDescent="0.2">
      <c r="B53" s="44"/>
      <c r="C53" s="45"/>
      <c r="D53" s="45">
        <f t="shared" si="4"/>
        <v>7</v>
      </c>
      <c r="E53" s="62"/>
      <c r="F53" s="75">
        <v>3.3999999999999586E-3</v>
      </c>
      <c r="G53" s="75">
        <v>2.6800000000000046E-2</v>
      </c>
      <c r="H53" s="75">
        <v>7.3999999999999955E-2</v>
      </c>
      <c r="I53" s="75">
        <v>0.14970000000000006</v>
      </c>
      <c r="J53" s="62"/>
      <c r="K53" s="36"/>
    </row>
    <row r="54" spans="2:11" x14ac:dyDescent="0.2">
      <c r="B54" s="36" t="s">
        <v>16</v>
      </c>
      <c r="C54" s="45"/>
      <c r="D54" s="45">
        <f t="shared" si="4"/>
        <v>8</v>
      </c>
      <c r="E54" s="62"/>
      <c r="F54" s="75">
        <v>1.0999999999999899E-3</v>
      </c>
      <c r="G54" s="75">
        <v>1.4800000000000035E-2</v>
      </c>
      <c r="H54" s="75">
        <v>4.5699999999999963E-2</v>
      </c>
      <c r="I54" s="75">
        <v>0.10880000000000001</v>
      </c>
      <c r="J54" s="62"/>
      <c r="K54" s="36"/>
    </row>
    <row r="55" spans="2:11" x14ac:dyDescent="0.2">
      <c r="B55" s="36" t="s">
        <v>15</v>
      </c>
      <c r="C55" s="36"/>
      <c r="D55" s="45">
        <f t="shared" si="4"/>
        <v>9</v>
      </c>
      <c r="E55" s="36"/>
      <c r="F55" s="71">
        <v>1.9999999999997797E-4</v>
      </c>
      <c r="G55" s="71">
        <v>8.3999999999999631E-3</v>
      </c>
      <c r="H55" s="71">
        <v>3.0499999999999972E-2</v>
      </c>
      <c r="I55" s="71">
        <v>6.9699999999999984E-2</v>
      </c>
      <c r="J55" s="36"/>
      <c r="K55" s="36"/>
    </row>
    <row r="56" spans="2:11" x14ac:dyDescent="0.2">
      <c r="B56" s="36"/>
      <c r="C56" s="36"/>
      <c r="D56" s="45">
        <f t="shared" si="4"/>
        <v>10</v>
      </c>
      <c r="E56" s="36"/>
      <c r="F56" s="71">
        <v>1.9999999999997797E-4</v>
      </c>
      <c r="G56" s="71">
        <v>4.8000000000000265E-3</v>
      </c>
      <c r="H56" s="71">
        <v>2.0599999999999952E-2</v>
      </c>
      <c r="I56" s="71">
        <v>5.2400000000000002E-2</v>
      </c>
      <c r="J56" s="36"/>
      <c r="K56" s="36"/>
    </row>
    <row r="57" spans="2:11" x14ac:dyDescent="0.2">
      <c r="B57" s="36"/>
      <c r="C57" s="36"/>
      <c r="D57" s="45">
        <f t="shared" si="4"/>
        <v>11</v>
      </c>
      <c r="E57" s="37"/>
      <c r="F57" s="72">
        <v>1.9999999999997797E-4</v>
      </c>
      <c r="G57" s="72">
        <v>2.2999999999999687E-3</v>
      </c>
      <c r="H57" s="72">
        <v>1.4100000000000001E-2</v>
      </c>
      <c r="I57" s="72">
        <v>3.7699999999999956E-2</v>
      </c>
      <c r="J57" s="37"/>
      <c r="K57" s="36"/>
    </row>
    <row r="58" spans="2:11" x14ac:dyDescent="0.2">
      <c r="B58" s="39"/>
      <c r="C58" s="35"/>
      <c r="D58" s="45">
        <f t="shared" si="4"/>
        <v>12</v>
      </c>
      <c r="E58" s="63"/>
      <c r="F58" s="76">
        <v>1.9999999999997797E-4</v>
      </c>
      <c r="G58" s="76">
        <v>1.6000000000000458E-3</v>
      </c>
      <c r="H58" s="76">
        <v>6.4999999999999503E-3</v>
      </c>
      <c r="I58" s="76">
        <v>2.0800000000000041E-2</v>
      </c>
      <c r="J58" s="64"/>
      <c r="K58" s="36"/>
    </row>
    <row r="59" spans="2:11" x14ac:dyDescent="0.2">
      <c r="B59" s="39"/>
      <c r="C59" s="35"/>
      <c r="D59" s="45">
        <f t="shared" si="4"/>
        <v>13</v>
      </c>
      <c r="E59" s="62"/>
      <c r="F59" s="76">
        <v>1.9999999999997797E-4</v>
      </c>
      <c r="G59" s="76">
        <v>3.9999999999995595E-4</v>
      </c>
      <c r="H59" s="76">
        <v>4.0000000000000036E-3</v>
      </c>
      <c r="I59" s="76">
        <v>1.5399999999999969E-2</v>
      </c>
      <c r="J59" s="64"/>
      <c r="K59" s="36"/>
    </row>
    <row r="60" spans="2:11" x14ac:dyDescent="0.2">
      <c r="B60" s="39"/>
      <c r="C60" s="35"/>
      <c r="D60" s="45">
        <f t="shared" si="4"/>
        <v>14</v>
      </c>
      <c r="E60" s="62"/>
      <c r="F60" s="76">
        <v>1.9999999999997797E-4</v>
      </c>
      <c r="G60" s="76">
        <v>2.9999999999996696E-4</v>
      </c>
      <c r="H60" s="76">
        <v>2.4999999999999467E-3</v>
      </c>
      <c r="I60" s="76">
        <v>1.1900000000000022E-2</v>
      </c>
      <c r="J60" s="64"/>
      <c r="K60" s="36"/>
    </row>
    <row r="61" spans="2:11" x14ac:dyDescent="0.2">
      <c r="B61" s="39"/>
      <c r="C61" s="35"/>
      <c r="D61" s="35"/>
      <c r="E61" s="62"/>
      <c r="F61" s="64"/>
      <c r="G61" s="64"/>
      <c r="H61" s="64"/>
      <c r="I61" s="64"/>
      <c r="J61" s="64"/>
      <c r="K61" s="36"/>
    </row>
    <row r="62" spans="2:11" x14ac:dyDescent="0.2">
      <c r="B62" s="39"/>
      <c r="C62" s="35"/>
      <c r="D62" s="35"/>
      <c r="E62" s="62"/>
      <c r="F62" s="64"/>
      <c r="G62" s="64"/>
      <c r="H62" s="64"/>
      <c r="I62" s="64"/>
      <c r="J62" s="64"/>
      <c r="K62" s="36"/>
    </row>
    <row r="63" spans="2:11" x14ac:dyDescent="0.2">
      <c r="B63" s="36"/>
      <c r="C63" s="36"/>
      <c r="D63" s="36"/>
      <c r="E63" s="36"/>
      <c r="F63" s="36"/>
      <c r="G63" s="36"/>
      <c r="H63" s="36"/>
      <c r="I63" s="36"/>
      <c r="J63" s="36"/>
      <c r="K63" s="36"/>
    </row>
    <row r="66" spans="3:10" x14ac:dyDescent="0.2">
      <c r="F66" s="32"/>
      <c r="G66" s="32"/>
    </row>
    <row r="67" spans="3:10" x14ac:dyDescent="0.2">
      <c r="F67" s="32"/>
      <c r="G67" s="32"/>
    </row>
    <row r="68" spans="3:10" x14ac:dyDescent="0.2">
      <c r="F68" s="32"/>
    </row>
    <row r="69" spans="3:10" x14ac:dyDescent="0.2">
      <c r="F69" s="32"/>
    </row>
    <row r="74" spans="3:10" x14ac:dyDescent="0.2">
      <c r="C74" t="s">
        <v>11</v>
      </c>
      <c r="E74" s="33">
        <v>1190</v>
      </c>
      <c r="F74" s="33">
        <v>1308</v>
      </c>
      <c r="G74" s="33">
        <v>1408</v>
      </c>
      <c r="H74" s="33">
        <v>1509</v>
      </c>
    </row>
    <row r="75" spans="3:10" x14ac:dyDescent="0.2">
      <c r="C75" t="s">
        <v>12</v>
      </c>
      <c r="E75" s="33">
        <f>IF($B$83=1,E85,E86)</f>
        <v>1576.090909090909</v>
      </c>
      <c r="F75" s="33">
        <f>IF($B$83=1,F85,F86)</f>
        <v>1649.2633906279698</v>
      </c>
      <c r="G75" s="33">
        <f>IF($B$83=1,G85,G86)</f>
        <v>1803.3958028525226</v>
      </c>
      <c r="H75" s="33">
        <f>IF($B$83=1,H85,H86)</f>
        <v>1959.4308421035003</v>
      </c>
    </row>
    <row r="76" spans="3:10" x14ac:dyDescent="0.2">
      <c r="C76" t="s">
        <v>13</v>
      </c>
      <c r="E76" s="65">
        <f>+E75/1.5</f>
        <v>1050.7272727272727</v>
      </c>
      <c r="F76" s="65">
        <f>+F75/1.5</f>
        <v>1099.5089270853132</v>
      </c>
      <c r="G76" s="65">
        <f>+G75/1.5</f>
        <v>1202.2638685683485</v>
      </c>
      <c r="H76" s="65">
        <f>+H75/1.5</f>
        <v>1306.2872280690001</v>
      </c>
    </row>
    <row r="80" spans="3:10" x14ac:dyDescent="0.2">
      <c r="D80" t="s">
        <v>21</v>
      </c>
      <c r="E80" s="67">
        <f>-E76/E92</f>
        <v>-8.9553163958686852</v>
      </c>
      <c r="F80" s="67">
        <f>-F76/F92</f>
        <v>-9.3710809433675379</v>
      </c>
      <c r="G80" s="67">
        <f>-G76/G92</f>
        <v>-10.24685816558722</v>
      </c>
      <c r="H80" s="67">
        <f>-H76/H92</f>
        <v>-11.133446075760675</v>
      </c>
      <c r="J80" t="s">
        <v>22</v>
      </c>
    </row>
    <row r="81" spans="1:10" x14ac:dyDescent="0.2">
      <c r="D81" t="s">
        <v>23</v>
      </c>
      <c r="E81" s="67">
        <f>E74/E92</f>
        <v>10.142333589022416</v>
      </c>
      <c r="F81" s="67">
        <f>F74/F92</f>
        <v>11.148043978522118</v>
      </c>
      <c r="G81" s="67">
        <f>G74/G92</f>
        <v>12.000340918776102</v>
      </c>
      <c r="H81" s="67">
        <f>H74/H92</f>
        <v>12.861160828432626</v>
      </c>
    </row>
    <row r="82" spans="1:10" x14ac:dyDescent="0.2">
      <c r="A82" s="50" t="s">
        <v>19</v>
      </c>
      <c r="B82" s="48"/>
      <c r="C82" s="48"/>
      <c r="D82" s="48"/>
      <c r="E82" s="48"/>
      <c r="F82" s="48"/>
      <c r="G82" s="48"/>
      <c r="H82" s="48"/>
      <c r="I82" s="48"/>
      <c r="J82" s="48"/>
    </row>
    <row r="83" spans="1:10" x14ac:dyDescent="0.2">
      <c r="A83" s="48" t="s">
        <v>20</v>
      </c>
      <c r="B83" s="51">
        <v>1</v>
      </c>
      <c r="C83" s="48"/>
      <c r="D83" s="48"/>
      <c r="E83" s="48"/>
      <c r="F83" s="48"/>
      <c r="G83" s="48"/>
      <c r="H83" s="48"/>
      <c r="I83" s="48"/>
      <c r="J83" s="48"/>
    </row>
    <row r="84" spans="1:10" x14ac:dyDescent="0.2">
      <c r="A84" s="48"/>
      <c r="B84" s="48"/>
      <c r="C84" s="48"/>
      <c r="D84" s="48"/>
      <c r="E84" s="48"/>
      <c r="F84" s="48"/>
      <c r="G84" s="48"/>
      <c r="H84" s="48"/>
      <c r="I84" s="48"/>
      <c r="J84" s="48"/>
    </row>
    <row r="85" spans="1:10" x14ac:dyDescent="0.2">
      <c r="A85" s="48"/>
      <c r="B85" s="48">
        <v>1</v>
      </c>
      <c r="C85" s="48" t="s">
        <v>17</v>
      </c>
      <c r="D85" s="48"/>
      <c r="E85" s="49">
        <v>1576.090909090909</v>
      </c>
      <c r="F85" s="49">
        <v>1649.2633906279698</v>
      </c>
      <c r="G85" s="49">
        <v>1803.3958028525226</v>
      </c>
      <c r="H85" s="49">
        <v>1959.4308421035003</v>
      </c>
      <c r="I85" s="48"/>
      <c r="J85" s="48"/>
    </row>
    <row r="86" spans="1:10" x14ac:dyDescent="0.2">
      <c r="A86" s="48"/>
      <c r="B86" s="48">
        <v>2</v>
      </c>
      <c r="C86" s="48" t="s">
        <v>18</v>
      </c>
      <c r="D86" s="48"/>
      <c r="E86" s="49">
        <v>1408.3636363636365</v>
      </c>
      <c r="F86" s="49">
        <v>1465.2535627747804</v>
      </c>
      <c r="G86" s="49">
        <v>1601.7832137975149</v>
      </c>
      <c r="H86" s="49">
        <v>1738.7882453242992</v>
      </c>
      <c r="I86" s="48"/>
      <c r="J86" s="48"/>
    </row>
    <row r="87" spans="1:10" x14ac:dyDescent="0.2">
      <c r="A87" s="48"/>
      <c r="B87" s="48"/>
      <c r="C87" s="48"/>
      <c r="D87" s="48"/>
      <c r="E87" s="48"/>
      <c r="F87" s="48"/>
      <c r="G87" s="48"/>
      <c r="H87" s="48"/>
      <c r="I87" s="48"/>
      <c r="J87" s="48"/>
    </row>
    <row r="92" spans="1:10" x14ac:dyDescent="0.2">
      <c r="C92" t="s">
        <v>14</v>
      </c>
      <c r="E92">
        <v>117.33</v>
      </c>
      <c r="F92">
        <f>+E92</f>
        <v>117.33</v>
      </c>
      <c r="G92">
        <f>+F92</f>
        <v>117.33</v>
      </c>
      <c r="H92">
        <f>+G92</f>
        <v>117.33</v>
      </c>
      <c r="I92">
        <f>+H92</f>
        <v>117.33</v>
      </c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opLeftCell="D39" workbookViewId="0">
      <selection activeCell="L30" sqref="L30"/>
    </sheetView>
  </sheetViews>
  <sheetFormatPr defaultRowHeight="12.75" x14ac:dyDescent="0.2"/>
  <sheetData>
    <row r="1" spans="1:12" ht="26.25" x14ac:dyDescent="0.4">
      <c r="A1" s="1" t="s">
        <v>0</v>
      </c>
    </row>
    <row r="2" spans="1:12" ht="18.75" thickBot="1" x14ac:dyDescent="0.3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">
      <c r="A3" s="4" t="s">
        <v>2</v>
      </c>
    </row>
    <row r="7" spans="1:12" x14ac:dyDescent="0.2">
      <c r="C7" s="5"/>
      <c r="D7" s="5"/>
      <c r="E7" s="6" t="s">
        <v>3</v>
      </c>
      <c r="F7" s="7"/>
      <c r="G7" s="7"/>
      <c r="H7" s="7"/>
      <c r="I7" s="7"/>
      <c r="J7" s="8"/>
    </row>
    <row r="8" spans="1:12" x14ac:dyDescent="0.2">
      <c r="C8" s="5"/>
      <c r="D8" s="5"/>
      <c r="E8" s="9">
        <v>0.8</v>
      </c>
      <c r="F8" s="10">
        <v>0.9</v>
      </c>
      <c r="G8" s="10">
        <v>1</v>
      </c>
      <c r="H8" s="10">
        <v>1.1000000000000001</v>
      </c>
      <c r="I8" s="10">
        <v>1.2</v>
      </c>
      <c r="J8" s="11">
        <v>1.3</v>
      </c>
    </row>
    <row r="10" spans="1:12" x14ac:dyDescent="0.2">
      <c r="E10" s="12" t="s">
        <v>4</v>
      </c>
      <c r="F10" s="13"/>
      <c r="G10" s="13"/>
      <c r="H10" s="13"/>
      <c r="I10" s="13"/>
      <c r="J10" s="14"/>
    </row>
    <row r="11" spans="1:12" x14ac:dyDescent="0.2">
      <c r="B11" s="15"/>
      <c r="C11" s="16">
        <v>1.3</v>
      </c>
      <c r="D11" s="17"/>
      <c r="E11" s="18">
        <f>($C11*($E$74*E$8-$E$76))/$E$92</f>
        <v>0.14504544292322263</v>
      </c>
      <c r="F11" s="19">
        <f t="shared" ref="F11:J15" si="0">($C11*($E$74*F$8-$E$76))/$E$92</f>
        <v>1.4635488094961366</v>
      </c>
      <c r="G11" s="19">
        <f t="shared" si="0"/>
        <v>2.7820521760690506</v>
      </c>
      <c r="H11" s="19">
        <f t="shared" si="0"/>
        <v>4.1005555426419651</v>
      </c>
      <c r="I11" s="19">
        <f t="shared" si="0"/>
        <v>5.4190589092148791</v>
      </c>
      <c r="J11" s="20">
        <f t="shared" si="0"/>
        <v>6.7375622757877922</v>
      </c>
    </row>
    <row r="12" spans="1:12" x14ac:dyDescent="0.2">
      <c r="B12" s="21" t="s">
        <v>5</v>
      </c>
      <c r="C12" s="22">
        <f>+C11+0.1</f>
        <v>1.4000000000000001</v>
      </c>
      <c r="D12" s="17"/>
      <c r="E12" s="23">
        <f>($C12*($E$74*E$8-$E$76))/$E$92</f>
        <v>0.15620278468654747</v>
      </c>
      <c r="F12" s="24">
        <f t="shared" si="0"/>
        <v>1.5761294871496858</v>
      </c>
      <c r="G12" s="24">
        <f t="shared" si="0"/>
        <v>2.9960561896128239</v>
      </c>
      <c r="H12" s="24">
        <f t="shared" si="0"/>
        <v>4.4159828920759621</v>
      </c>
      <c r="I12" s="24">
        <f t="shared" si="0"/>
        <v>5.8359095945391006</v>
      </c>
      <c r="J12" s="25">
        <f t="shared" si="0"/>
        <v>7.2558362970022383</v>
      </c>
    </row>
    <row r="13" spans="1:12" x14ac:dyDescent="0.2">
      <c r="B13" s="21" t="s">
        <v>6</v>
      </c>
      <c r="C13" s="22">
        <f>+C12+0.1</f>
        <v>1.5000000000000002</v>
      </c>
      <c r="D13" s="17"/>
      <c r="E13" s="23">
        <f>($C13*($E$74*E$8-$E$76))/$E$92</f>
        <v>0.1673601264498723</v>
      </c>
      <c r="F13" s="24">
        <f t="shared" si="0"/>
        <v>1.6887101648032348</v>
      </c>
      <c r="G13" s="26">
        <f>($C13*($E$74*G$8-$E$76))/$E$92</f>
        <v>3.2100602031565972</v>
      </c>
      <c r="H13" s="27">
        <f t="shared" si="0"/>
        <v>4.7314102415099599</v>
      </c>
      <c r="I13" s="24">
        <f t="shared" si="0"/>
        <v>6.2527602798633222</v>
      </c>
      <c r="J13" s="25">
        <f t="shared" si="0"/>
        <v>7.7741103182166853</v>
      </c>
    </row>
    <row r="14" spans="1:12" x14ac:dyDescent="0.2">
      <c r="B14" s="21" t="s">
        <v>7</v>
      </c>
      <c r="C14" s="22">
        <f>+C13+0.1</f>
        <v>1.6000000000000003</v>
      </c>
      <c r="D14" s="17"/>
      <c r="E14" s="23">
        <f>($C14*($E$74*E$8-$E$76))/$E$92</f>
        <v>0.17851746821319711</v>
      </c>
      <c r="F14" s="24">
        <f t="shared" si="0"/>
        <v>1.8012908424567839</v>
      </c>
      <c r="G14" s="24">
        <f t="shared" si="0"/>
        <v>3.4240642167003705</v>
      </c>
      <c r="H14" s="24">
        <f t="shared" si="0"/>
        <v>5.0468375909439578</v>
      </c>
      <c r="I14" s="24">
        <f t="shared" si="0"/>
        <v>6.6696109651875446</v>
      </c>
      <c r="J14" s="25">
        <f t="shared" si="0"/>
        <v>8.2923843394311305</v>
      </c>
    </row>
    <row r="15" spans="1:12" x14ac:dyDescent="0.2">
      <c r="B15" s="28"/>
      <c r="C15" s="22">
        <f>+C14+0.1</f>
        <v>1.7000000000000004</v>
      </c>
      <c r="D15" s="17"/>
      <c r="E15" s="29">
        <f>($C15*($E$74*E$8-$E$76))/$E$92</f>
        <v>0.18967480997652195</v>
      </c>
      <c r="F15" s="30">
        <f t="shared" si="0"/>
        <v>1.9138715201103331</v>
      </c>
      <c r="G15" s="30">
        <f t="shared" si="0"/>
        <v>3.6380682302441443</v>
      </c>
      <c r="H15" s="30">
        <f t="shared" si="0"/>
        <v>5.3622649403779548</v>
      </c>
      <c r="I15" s="30">
        <f t="shared" si="0"/>
        <v>7.0864616505117661</v>
      </c>
      <c r="J15" s="31">
        <f t="shared" si="0"/>
        <v>8.8106583606455757</v>
      </c>
    </row>
    <row r="17" spans="2:10" x14ac:dyDescent="0.2">
      <c r="E17" s="12" t="s">
        <v>8</v>
      </c>
      <c r="F17" s="13"/>
      <c r="G17" s="13"/>
      <c r="H17" s="13"/>
      <c r="I17" s="13"/>
      <c r="J17" s="14"/>
    </row>
    <row r="18" spans="2:10" x14ac:dyDescent="0.2">
      <c r="B18" s="15"/>
      <c r="C18" s="16">
        <f>+C11</f>
        <v>1.3</v>
      </c>
      <c r="D18" s="17"/>
      <c r="E18" s="18">
        <f>($C18*($F$74*E$8-$F$76))/$F$92</f>
        <v>0.77076262616997981</v>
      </c>
      <c r="F18" s="19">
        <f t="shared" ref="F18:J22" si="1">($C18*($F$74*F$8-$F$76))/$F$92</f>
        <v>2.2200083433778546</v>
      </c>
      <c r="G18" s="19">
        <f t="shared" si="1"/>
        <v>3.6692540605857293</v>
      </c>
      <c r="H18" s="19">
        <f t="shared" si="1"/>
        <v>5.1184997777936063</v>
      </c>
      <c r="I18" s="19">
        <f t="shared" si="1"/>
        <v>6.5677454950014784</v>
      </c>
      <c r="J18" s="20">
        <f t="shared" si="1"/>
        <v>8.0169912122093567</v>
      </c>
    </row>
    <row r="19" spans="2:10" x14ac:dyDescent="0.2">
      <c r="B19" s="21" t="s">
        <v>5</v>
      </c>
      <c r="C19" s="22">
        <f>+C12</f>
        <v>1.4000000000000001</v>
      </c>
      <c r="D19" s="17"/>
      <c r="E19" s="23">
        <f>($C19*($F$74*E$8-$F$76))/$F$92</f>
        <v>0.83005205895228606</v>
      </c>
      <c r="F19" s="24">
        <f t="shared" si="1"/>
        <v>2.3907782159453821</v>
      </c>
      <c r="G19" s="24">
        <f t="shared" si="1"/>
        <v>3.9515043729384778</v>
      </c>
      <c r="H19" s="24">
        <f t="shared" si="1"/>
        <v>5.5122305299315775</v>
      </c>
      <c r="I19" s="24">
        <f t="shared" si="1"/>
        <v>7.0729566869246696</v>
      </c>
      <c r="J19" s="25">
        <f t="shared" si="1"/>
        <v>8.6336828439177697</v>
      </c>
    </row>
    <row r="20" spans="2:10" x14ac:dyDescent="0.2">
      <c r="B20" s="21" t="s">
        <v>6</v>
      </c>
      <c r="C20" s="22">
        <f>+C13</f>
        <v>1.5000000000000002</v>
      </c>
      <c r="D20" s="17"/>
      <c r="E20" s="23">
        <f>($C20*($F$74*E$8-$F$76))/$F$92</f>
        <v>0.8893414917345922</v>
      </c>
      <c r="F20" s="24">
        <f t="shared" si="1"/>
        <v>2.5615480885129096</v>
      </c>
      <c r="G20" s="26">
        <f t="shared" si="1"/>
        <v>4.2337546852912267</v>
      </c>
      <c r="H20" s="27">
        <f t="shared" si="1"/>
        <v>5.9059612820695468</v>
      </c>
      <c r="I20" s="24">
        <f t="shared" si="1"/>
        <v>7.5781678788478608</v>
      </c>
      <c r="J20" s="25">
        <f t="shared" si="1"/>
        <v>9.2503744756261828</v>
      </c>
    </row>
    <row r="21" spans="2:10" x14ac:dyDescent="0.2">
      <c r="B21" s="21" t="s">
        <v>7</v>
      </c>
      <c r="C21" s="22">
        <f>+C14</f>
        <v>1.6000000000000003</v>
      </c>
      <c r="D21" s="17"/>
      <c r="E21" s="23">
        <f>($C21*($F$74*E$8-$F$76))/$F$92</f>
        <v>0.94863092451689845</v>
      </c>
      <c r="F21" s="24">
        <f t="shared" si="1"/>
        <v>2.7323179610804367</v>
      </c>
      <c r="G21" s="24">
        <f t="shared" si="1"/>
        <v>4.5160049976439751</v>
      </c>
      <c r="H21" s="24">
        <f t="shared" si="1"/>
        <v>6.2996920342075171</v>
      </c>
      <c r="I21" s="24">
        <f t="shared" si="1"/>
        <v>8.083379070771052</v>
      </c>
      <c r="J21" s="25">
        <f t="shared" si="1"/>
        <v>9.867066107334594</v>
      </c>
    </row>
    <row r="22" spans="2:10" x14ac:dyDescent="0.2">
      <c r="B22" s="28"/>
      <c r="C22" s="22">
        <f>+C15</f>
        <v>1.7000000000000004</v>
      </c>
      <c r="D22" s="17"/>
      <c r="E22" s="29">
        <f>($C22*($F$74*E$8-$F$76))/$F$92</f>
        <v>1.0079203572992046</v>
      </c>
      <c r="F22" s="30">
        <f t="shared" si="1"/>
        <v>2.9030878336479646</v>
      </c>
      <c r="G22" s="30">
        <f t="shared" si="1"/>
        <v>4.7982553099967244</v>
      </c>
      <c r="H22" s="30">
        <f t="shared" si="1"/>
        <v>6.6934227863454874</v>
      </c>
      <c r="I22" s="30">
        <f t="shared" si="1"/>
        <v>8.5885902626942432</v>
      </c>
      <c r="J22" s="31">
        <f t="shared" si="1"/>
        <v>10.483757739043005</v>
      </c>
    </row>
    <row r="24" spans="2:10" x14ac:dyDescent="0.2">
      <c r="E24" s="12" t="s">
        <v>9</v>
      </c>
      <c r="F24" s="13"/>
      <c r="G24" s="13"/>
      <c r="H24" s="13"/>
      <c r="I24" s="13"/>
      <c r="J24" s="14"/>
    </row>
    <row r="25" spans="2:10" x14ac:dyDescent="0.2">
      <c r="B25" s="15"/>
      <c r="C25" s="16">
        <f>+C18</f>
        <v>1.3</v>
      </c>
      <c r="D25" s="17"/>
      <c r="E25" s="18">
        <f>($C25*($G$74*E$8-$G$76))/$G$92</f>
        <v>0.64866514425540867</v>
      </c>
      <c r="F25" s="19">
        <f t="shared" ref="F25:J29" si="2">($C25*($G$74*F$8-$G$76))/$G$92</f>
        <v>2.2087094636963012</v>
      </c>
      <c r="G25" s="19">
        <f t="shared" si="2"/>
        <v>3.7687537831371944</v>
      </c>
      <c r="H25" s="19">
        <f t="shared" si="2"/>
        <v>5.3287981025780891</v>
      </c>
      <c r="I25" s="19">
        <f t="shared" si="2"/>
        <v>6.8888424220189801</v>
      </c>
      <c r="J25" s="20">
        <f t="shared" si="2"/>
        <v>8.4488867414598747</v>
      </c>
    </row>
    <row r="26" spans="2:10" x14ac:dyDescent="0.2">
      <c r="B26" s="21" t="s">
        <v>5</v>
      </c>
      <c r="C26" s="22">
        <f>+C19</f>
        <v>1.4000000000000001</v>
      </c>
      <c r="D26" s="17"/>
      <c r="E26" s="23">
        <f>($C26*($G$74*E$8-$G$76))/$G$92</f>
        <v>0.69856246304428626</v>
      </c>
      <c r="F26" s="24">
        <f t="shared" si="2"/>
        <v>2.3786101916729399</v>
      </c>
      <c r="G26" s="24">
        <f t="shared" si="2"/>
        <v>4.0586579203015942</v>
      </c>
      <c r="H26" s="24">
        <f t="shared" si="2"/>
        <v>5.7387056489302504</v>
      </c>
      <c r="I26" s="24">
        <f t="shared" si="2"/>
        <v>7.4187533775589021</v>
      </c>
      <c r="J26" s="25">
        <f t="shared" si="2"/>
        <v>9.0988011061875582</v>
      </c>
    </row>
    <row r="27" spans="2:10" x14ac:dyDescent="0.2">
      <c r="B27" s="21" t="s">
        <v>6</v>
      </c>
      <c r="C27" s="22">
        <f>+C20</f>
        <v>1.5000000000000002</v>
      </c>
      <c r="D27" s="17"/>
      <c r="E27" s="23">
        <f>($C27*($G$74*E$8-$G$76))/$G$92</f>
        <v>0.74845978183316386</v>
      </c>
      <c r="F27" s="24">
        <f t="shared" si="2"/>
        <v>2.548510919649579</v>
      </c>
      <c r="G27" s="26">
        <f t="shared" si="2"/>
        <v>4.348562057465994</v>
      </c>
      <c r="H27" s="27">
        <f t="shared" si="2"/>
        <v>6.1486131952824117</v>
      </c>
      <c r="I27" s="24">
        <f t="shared" si="2"/>
        <v>7.9486643330988231</v>
      </c>
      <c r="J27" s="25">
        <f t="shared" si="2"/>
        <v>9.7487154709152417</v>
      </c>
    </row>
    <row r="28" spans="2:10" x14ac:dyDescent="0.2">
      <c r="B28" s="21" t="s">
        <v>7</v>
      </c>
      <c r="C28" s="22">
        <f>+C21</f>
        <v>1.6000000000000003</v>
      </c>
      <c r="D28" s="17"/>
      <c r="E28" s="23">
        <f>($C28*($G$74*E$8-$G$76))/$G$92</f>
        <v>0.79835710062204146</v>
      </c>
      <c r="F28" s="24">
        <f t="shared" si="2"/>
        <v>2.7184116476262177</v>
      </c>
      <c r="G28" s="24">
        <f t="shared" si="2"/>
        <v>4.6384661946303938</v>
      </c>
      <c r="H28" s="24">
        <f t="shared" si="2"/>
        <v>6.558520741634573</v>
      </c>
      <c r="I28" s="24">
        <f t="shared" si="2"/>
        <v>8.478575288638746</v>
      </c>
      <c r="J28" s="25">
        <f t="shared" si="2"/>
        <v>10.398629835642925</v>
      </c>
    </row>
    <row r="29" spans="2:10" x14ac:dyDescent="0.2">
      <c r="B29" s="28"/>
      <c r="C29" s="22">
        <f>+C22</f>
        <v>1.7000000000000004</v>
      </c>
      <c r="D29" s="17"/>
      <c r="E29" s="29">
        <f>($C29*($G$74*E$8-$G$76))/$G$92</f>
        <v>0.84825441941091917</v>
      </c>
      <c r="F29" s="30">
        <f t="shared" si="2"/>
        <v>2.8883123756028559</v>
      </c>
      <c r="G29" s="30">
        <f t="shared" si="2"/>
        <v>4.9283703317947927</v>
      </c>
      <c r="H29" s="30">
        <f t="shared" si="2"/>
        <v>6.9684282879867334</v>
      </c>
      <c r="I29" s="30">
        <f t="shared" si="2"/>
        <v>9.0084862441786662</v>
      </c>
      <c r="J29" s="31">
        <f t="shared" si="2"/>
        <v>11.048544200370607</v>
      </c>
    </row>
    <row r="31" spans="2:10" x14ac:dyDescent="0.2">
      <c r="E31" s="12" t="s">
        <v>10</v>
      </c>
      <c r="F31" s="13"/>
      <c r="G31" s="13"/>
      <c r="H31" s="13"/>
      <c r="I31" s="13"/>
      <c r="J31" s="14"/>
    </row>
    <row r="32" spans="2:10" x14ac:dyDescent="0.2">
      <c r="B32" s="15"/>
      <c r="C32" s="16">
        <f>+C25</f>
        <v>1.3</v>
      </c>
      <c r="D32" s="17"/>
      <c r="E32" s="18">
        <f>($C32*($H$74*E$8-$H$76))/$H$92</f>
        <v>0.53192011749431045</v>
      </c>
      <c r="F32" s="19">
        <f t="shared" ref="F32:J36" si="3">($C32*($H$74*F$8-$H$76))/$H$92</f>
        <v>2.2038710251905531</v>
      </c>
      <c r="G32" s="19">
        <f t="shared" si="3"/>
        <v>3.8758219328867924</v>
      </c>
      <c r="H32" s="19">
        <f t="shared" si="3"/>
        <v>5.5477728405830353</v>
      </c>
      <c r="I32" s="19">
        <f t="shared" si="3"/>
        <v>7.2197237482792751</v>
      </c>
      <c r="J32" s="20">
        <f t="shared" si="3"/>
        <v>8.8916746559755175</v>
      </c>
    </row>
    <row r="33" spans="1:12" x14ac:dyDescent="0.2">
      <c r="B33" s="21" t="s">
        <v>5</v>
      </c>
      <c r="C33" s="22">
        <f>+C26</f>
        <v>1.4000000000000001</v>
      </c>
      <c r="D33" s="17"/>
      <c r="E33" s="23">
        <f>($C33*($H$74*E$8-$H$76))/$H$92</f>
        <v>0.57283704960925752</v>
      </c>
      <c r="F33" s="24">
        <f t="shared" si="3"/>
        <v>2.3733995655898261</v>
      </c>
      <c r="G33" s="24">
        <f t="shared" si="3"/>
        <v>4.1739620815703926</v>
      </c>
      <c r="H33" s="24">
        <f t="shared" si="3"/>
        <v>5.9745245975509622</v>
      </c>
      <c r="I33" s="24">
        <f t="shared" si="3"/>
        <v>7.7750871135315274</v>
      </c>
      <c r="J33" s="25">
        <f t="shared" si="3"/>
        <v>9.5756496295120961</v>
      </c>
    </row>
    <row r="34" spans="1:12" x14ac:dyDescent="0.2">
      <c r="B34" s="21" t="s">
        <v>6</v>
      </c>
      <c r="C34" s="22">
        <f>+C27</f>
        <v>1.5000000000000002</v>
      </c>
      <c r="D34" s="17"/>
      <c r="E34" s="23">
        <f>($C34*($H$74*E$8-$H$76))/$H$92</f>
        <v>0.61375398172420448</v>
      </c>
      <c r="F34" s="24">
        <f t="shared" si="3"/>
        <v>2.5429281059891</v>
      </c>
      <c r="G34" s="26">
        <f t="shared" si="3"/>
        <v>4.4721022302539923</v>
      </c>
      <c r="H34" s="27">
        <f t="shared" si="3"/>
        <v>6.4012763545188873</v>
      </c>
      <c r="I34" s="24">
        <f t="shared" si="3"/>
        <v>8.3304504787837796</v>
      </c>
      <c r="J34" s="25">
        <f t="shared" si="3"/>
        <v>10.259624603048675</v>
      </c>
    </row>
    <row r="35" spans="1:12" x14ac:dyDescent="0.2">
      <c r="B35" s="21" t="s">
        <v>7</v>
      </c>
      <c r="C35" s="22">
        <f>+C28</f>
        <v>1.6000000000000003</v>
      </c>
      <c r="D35" s="17"/>
      <c r="E35" s="23">
        <f>($C35*($H$74*E$8-$H$76))/$H$92</f>
        <v>0.65467091383915144</v>
      </c>
      <c r="F35" s="24">
        <f t="shared" si="3"/>
        <v>2.712456646388373</v>
      </c>
      <c r="G35" s="24">
        <f t="shared" si="3"/>
        <v>4.7702423789375921</v>
      </c>
      <c r="H35" s="24">
        <f t="shared" si="3"/>
        <v>6.8280281114868133</v>
      </c>
      <c r="I35" s="24">
        <f t="shared" si="3"/>
        <v>8.8858138440360328</v>
      </c>
      <c r="J35" s="25">
        <f t="shared" si="3"/>
        <v>10.943599576585253</v>
      </c>
    </row>
    <row r="36" spans="1:12" x14ac:dyDescent="0.2">
      <c r="B36" s="28"/>
      <c r="C36" s="22">
        <f>+C29</f>
        <v>1.7000000000000004</v>
      </c>
      <c r="D36" s="17"/>
      <c r="E36" s="29">
        <f>($C36*($H$74*E$8-$H$76))/$H$92</f>
        <v>0.69558784595409839</v>
      </c>
      <c r="F36" s="30">
        <f t="shared" si="3"/>
        <v>2.8819851867876469</v>
      </c>
      <c r="G36" s="30">
        <f t="shared" si="3"/>
        <v>5.0683825276211918</v>
      </c>
      <c r="H36" s="30">
        <f t="shared" si="3"/>
        <v>7.2547798684547402</v>
      </c>
      <c r="I36" s="30">
        <f t="shared" si="3"/>
        <v>9.4411772092882842</v>
      </c>
      <c r="J36" s="31">
        <f t="shared" si="3"/>
        <v>11.627574550121833</v>
      </c>
    </row>
    <row r="40" spans="1:12" ht="26.25" x14ac:dyDescent="0.4">
      <c r="A40" s="1" t="s">
        <v>0</v>
      </c>
    </row>
    <row r="41" spans="1:12" ht="18.75" thickBot="1" x14ac:dyDescent="0.3">
      <c r="A41" s="2" t="s">
        <v>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">
      <c r="A42" s="4" t="s">
        <v>2</v>
      </c>
    </row>
    <row r="43" spans="1:12" x14ac:dyDescent="0.2">
      <c r="A43" s="4"/>
    </row>
    <row r="44" spans="1:12" x14ac:dyDescent="0.2">
      <c r="A44" s="4"/>
    </row>
    <row r="45" spans="1:12" x14ac:dyDescent="0.2">
      <c r="B45" s="36"/>
      <c r="C45" s="36"/>
      <c r="D45" s="36"/>
      <c r="E45" s="37"/>
      <c r="F45" s="37"/>
      <c r="G45" s="37"/>
      <c r="H45" s="37"/>
      <c r="I45" s="37"/>
      <c r="J45" s="37"/>
      <c r="K45" s="36"/>
    </row>
    <row r="46" spans="1:12" x14ac:dyDescent="0.2">
      <c r="B46" s="36"/>
      <c r="C46" s="36"/>
      <c r="D46" s="36"/>
      <c r="E46" s="38"/>
      <c r="F46" s="38"/>
      <c r="G46" s="38"/>
      <c r="H46" s="38"/>
      <c r="I46" s="38"/>
      <c r="J46" s="38"/>
      <c r="K46" s="36"/>
    </row>
    <row r="47" spans="1:12" x14ac:dyDescent="0.2">
      <c r="C47" s="36"/>
      <c r="D47" s="36"/>
      <c r="E47" s="36"/>
      <c r="F47" s="36"/>
      <c r="G47" s="36"/>
      <c r="H47" s="36"/>
      <c r="I47" s="36"/>
      <c r="J47" s="36"/>
      <c r="K47" s="36"/>
    </row>
    <row r="48" spans="1:12" x14ac:dyDescent="0.2">
      <c r="B48" s="36"/>
      <c r="C48" s="36"/>
      <c r="D48" s="36"/>
      <c r="E48" s="37"/>
      <c r="F48" s="37"/>
      <c r="G48" s="37"/>
      <c r="H48" s="37"/>
      <c r="I48" s="37"/>
      <c r="J48" s="37"/>
      <c r="K48" s="36"/>
    </row>
    <row r="49" spans="2:11" x14ac:dyDescent="0.2">
      <c r="B49" s="39"/>
      <c r="C49" s="35"/>
      <c r="D49" s="35"/>
      <c r="F49" s="46">
        <v>2000</v>
      </c>
      <c r="G49" s="46">
        <v>2001</v>
      </c>
      <c r="H49" s="46">
        <v>2002</v>
      </c>
      <c r="I49" s="46">
        <v>2003</v>
      </c>
      <c r="J49" s="43"/>
      <c r="K49" s="36"/>
    </row>
    <row r="50" spans="2:11" x14ac:dyDescent="0.2">
      <c r="B50" s="39"/>
      <c r="C50" s="35"/>
      <c r="D50" s="35"/>
      <c r="F50" s="47"/>
      <c r="G50" s="47"/>
      <c r="H50" s="47"/>
      <c r="I50" s="47"/>
      <c r="J50" s="43"/>
      <c r="K50" s="36"/>
    </row>
    <row r="51" spans="2:11" x14ac:dyDescent="0.2">
      <c r="B51" s="44"/>
      <c r="C51" s="45"/>
      <c r="D51" s="45">
        <v>5</v>
      </c>
      <c r="E51" s="41"/>
      <c r="F51" s="73">
        <v>6.3400000000000012E-2</v>
      </c>
      <c r="G51" s="73">
        <v>0.21249999999999999</v>
      </c>
      <c r="H51" s="73">
        <v>0.32340000000000002</v>
      </c>
      <c r="I51" s="73">
        <v>0.52629999999999999</v>
      </c>
      <c r="J51" s="70"/>
      <c r="K51" s="36"/>
    </row>
    <row r="52" spans="2:11" x14ac:dyDescent="0.2">
      <c r="B52" s="44"/>
      <c r="C52" s="45"/>
      <c r="D52" s="45">
        <f>+D51+1</f>
        <v>6</v>
      </c>
      <c r="E52" s="41"/>
      <c r="F52" s="73">
        <v>2.6000000000000023E-2</v>
      </c>
      <c r="G52" s="73">
        <v>0.1361</v>
      </c>
      <c r="H52" s="73">
        <v>0.2228</v>
      </c>
      <c r="I52" s="73">
        <v>0.36570000000000003</v>
      </c>
      <c r="J52" s="70"/>
      <c r="K52" s="36"/>
    </row>
    <row r="53" spans="2:11" x14ac:dyDescent="0.2">
      <c r="B53" s="44"/>
      <c r="C53" s="45"/>
      <c r="D53" s="45">
        <f t="shared" ref="D53:D60" si="4">+D52+1</f>
        <v>7</v>
      </c>
      <c r="E53" s="41"/>
      <c r="F53" s="73">
        <v>1.1499999999999955E-2</v>
      </c>
      <c r="G53" s="73">
        <v>7.0999999999999952E-2</v>
      </c>
      <c r="H53" s="73">
        <v>0.14739999999999998</v>
      </c>
      <c r="I53" s="73">
        <v>0.27880000000000005</v>
      </c>
      <c r="J53" s="41"/>
      <c r="K53" s="36"/>
    </row>
    <row r="54" spans="2:11" x14ac:dyDescent="0.2">
      <c r="B54" s="36" t="s">
        <v>16</v>
      </c>
      <c r="C54" s="45"/>
      <c r="D54" s="45">
        <f t="shared" si="4"/>
        <v>8</v>
      </c>
      <c r="E54" s="41"/>
      <c r="F54" s="73">
        <v>4.6000000000000485E-3</v>
      </c>
      <c r="G54" s="73">
        <v>4.2500000000000003E-2</v>
      </c>
      <c r="H54" s="73">
        <v>0.10960000000000003</v>
      </c>
      <c r="I54" s="73">
        <v>0.21240000000000003</v>
      </c>
      <c r="J54" s="41"/>
      <c r="K54" s="36"/>
    </row>
    <row r="55" spans="2:11" x14ac:dyDescent="0.2">
      <c r="B55" s="36" t="s">
        <v>15</v>
      </c>
      <c r="C55" s="36"/>
      <c r="D55" s="45">
        <f t="shared" si="4"/>
        <v>9</v>
      </c>
      <c r="E55" s="36"/>
      <c r="F55" s="72">
        <v>2.0000000000000018E-3</v>
      </c>
      <c r="G55" s="72">
        <v>2.2499999999999999E-2</v>
      </c>
      <c r="H55" s="72">
        <v>6.8100000000000049E-2</v>
      </c>
      <c r="I55" s="72">
        <v>0.15620000000000001</v>
      </c>
      <c r="J55" s="36"/>
      <c r="K55" s="36"/>
    </row>
    <row r="56" spans="2:11" x14ac:dyDescent="0.2">
      <c r="B56" s="36"/>
      <c r="C56" s="36"/>
      <c r="D56" s="45">
        <f t="shared" si="4"/>
        <v>10</v>
      </c>
      <c r="E56" s="36"/>
      <c r="F56" s="72">
        <v>7.0000000000003393E-4</v>
      </c>
      <c r="G56" s="72">
        <v>1.1399999999999966E-2</v>
      </c>
      <c r="H56" s="72">
        <v>4.1499999999999981E-2</v>
      </c>
      <c r="I56" s="72">
        <v>0.11019999999999996</v>
      </c>
      <c r="J56" s="36"/>
      <c r="K56" s="36"/>
    </row>
    <row r="57" spans="2:11" x14ac:dyDescent="0.2">
      <c r="B57" s="36"/>
      <c r="C57" s="36"/>
      <c r="D57" s="45">
        <f t="shared" si="4"/>
        <v>11</v>
      </c>
      <c r="E57" s="37"/>
      <c r="F57" s="72">
        <v>2.9999999999996696E-4</v>
      </c>
      <c r="G57" s="72">
        <v>7.0000000000000062E-3</v>
      </c>
      <c r="H57" s="72">
        <v>2.6599999999999957E-2</v>
      </c>
      <c r="I57" s="72">
        <v>6.9300000000000028E-2</v>
      </c>
      <c r="J57" s="69"/>
      <c r="K57" s="68"/>
    </row>
    <row r="58" spans="2:11" x14ac:dyDescent="0.2">
      <c r="B58" s="39"/>
      <c r="C58" s="35"/>
      <c r="D58" s="45">
        <f t="shared" si="4"/>
        <v>12</v>
      </c>
      <c r="E58" s="40"/>
      <c r="F58" s="74">
        <v>2.9999999999996696E-4</v>
      </c>
      <c r="G58" s="74">
        <v>4.0000000000000036E-3</v>
      </c>
      <c r="H58" s="74">
        <v>1.8100000000000005E-2</v>
      </c>
      <c r="I58" s="74">
        <v>5.1100000000000034E-2</v>
      </c>
      <c r="J58" s="42"/>
      <c r="K58" s="36"/>
    </row>
    <row r="59" spans="2:11" x14ac:dyDescent="0.2">
      <c r="B59" s="39"/>
      <c r="C59" s="35"/>
      <c r="D59" s="45">
        <f t="shared" si="4"/>
        <v>13</v>
      </c>
      <c r="E59" s="41"/>
      <c r="F59" s="74">
        <v>2.9999999999996696E-4</v>
      </c>
      <c r="G59" s="74">
        <v>1.9000000000000128E-3</v>
      </c>
      <c r="H59" s="74">
        <v>1.1900000000000022E-2</v>
      </c>
      <c r="I59" s="74">
        <v>3.6599999999999966E-2</v>
      </c>
      <c r="J59" s="42"/>
      <c r="K59" s="36"/>
    </row>
    <row r="60" spans="2:11" x14ac:dyDescent="0.2">
      <c r="B60" s="39"/>
      <c r="C60" s="35"/>
      <c r="D60" s="45">
        <f t="shared" si="4"/>
        <v>14</v>
      </c>
      <c r="E60" s="41"/>
      <c r="F60" s="74">
        <v>2.9999999999996696E-4</v>
      </c>
      <c r="G60" s="74">
        <v>1.1999999999999789E-3</v>
      </c>
      <c r="H60" s="74">
        <v>5.9000000000000163E-3</v>
      </c>
      <c r="I60" s="74">
        <v>2.4900000000000033E-2</v>
      </c>
      <c r="J60" s="42"/>
      <c r="K60" s="36"/>
    </row>
    <row r="61" spans="2:11" x14ac:dyDescent="0.2">
      <c r="B61" s="39"/>
      <c r="C61" s="35"/>
      <c r="D61" s="35"/>
      <c r="E61" s="41"/>
      <c r="F61" s="42"/>
      <c r="G61" s="42"/>
      <c r="H61" s="42"/>
      <c r="I61" s="42"/>
      <c r="J61" s="42"/>
      <c r="K61" s="36"/>
    </row>
    <row r="62" spans="2:11" x14ac:dyDescent="0.2">
      <c r="B62" s="39"/>
      <c r="C62" s="35"/>
      <c r="D62" s="35"/>
      <c r="E62" s="41"/>
      <c r="F62" s="42"/>
      <c r="G62" s="42"/>
      <c r="H62" s="42"/>
      <c r="I62" s="42"/>
      <c r="J62" s="42"/>
      <c r="K62" s="36"/>
    </row>
    <row r="63" spans="2:11" x14ac:dyDescent="0.2">
      <c r="B63" s="36"/>
      <c r="C63" s="36"/>
      <c r="D63" s="36"/>
      <c r="E63" s="36"/>
      <c r="F63" s="36"/>
      <c r="G63" s="36"/>
      <c r="H63" s="36"/>
      <c r="I63" s="36"/>
      <c r="J63" s="36"/>
      <c r="K63" s="36"/>
    </row>
    <row r="66" spans="3:10" x14ac:dyDescent="0.2">
      <c r="F66" s="32"/>
      <c r="G66" s="32"/>
    </row>
    <row r="67" spans="3:10" x14ac:dyDescent="0.2">
      <c r="F67" s="32"/>
      <c r="G67" s="32"/>
    </row>
    <row r="68" spans="3:10" x14ac:dyDescent="0.2">
      <c r="F68" s="32"/>
    </row>
    <row r="69" spans="3:10" x14ac:dyDescent="0.2">
      <c r="F69" s="32"/>
    </row>
    <row r="74" spans="3:10" x14ac:dyDescent="0.2">
      <c r="C74" t="s">
        <v>11</v>
      </c>
      <c r="E74" s="33">
        <v>1190</v>
      </c>
      <c r="F74" s="33">
        <v>1308</v>
      </c>
      <c r="G74" s="33">
        <v>1408</v>
      </c>
      <c r="H74" s="33">
        <v>1509</v>
      </c>
    </row>
    <row r="75" spans="3:10" x14ac:dyDescent="0.2">
      <c r="C75" t="s">
        <v>12</v>
      </c>
      <c r="E75" s="33">
        <f>IF($B$83=1,E85,E86)</f>
        <v>1408.3636363636365</v>
      </c>
      <c r="F75" s="33">
        <f>IF($B$83=1,F85,F86)</f>
        <v>1465.2535627747804</v>
      </c>
      <c r="G75" s="33">
        <f>IF($B$83=1,G85,G86)</f>
        <v>1601.7832137975149</v>
      </c>
      <c r="H75" s="33">
        <f>IF($B$83=1,H85,H86)</f>
        <v>1738.7882453242992</v>
      </c>
    </row>
    <row r="76" spans="3:10" x14ac:dyDescent="0.2">
      <c r="C76" t="s">
        <v>13</v>
      </c>
      <c r="E76" s="34">
        <f>+E75/1.5</f>
        <v>938.90909090909099</v>
      </c>
      <c r="F76" s="34">
        <f>+F75/1.5</f>
        <v>976.8357085165203</v>
      </c>
      <c r="G76" s="34">
        <f>+G75/1.5</f>
        <v>1067.85547586501</v>
      </c>
      <c r="H76" s="34">
        <f>+H75/1.5</f>
        <v>1159.1921635495328</v>
      </c>
    </row>
    <row r="80" spans="3:10" x14ac:dyDescent="0.2">
      <c r="D80" t="s">
        <v>21</v>
      </c>
      <c r="E80" s="67">
        <f>-E76/E92</f>
        <v>-8.0022934535846844</v>
      </c>
      <c r="F80" s="67">
        <f>-F76/F92</f>
        <v>-8.3255408549946335</v>
      </c>
      <c r="G80" s="67">
        <f>-G76/G92</f>
        <v>-9.1012995471321059</v>
      </c>
      <c r="H80" s="67">
        <f>-H76/H92</f>
        <v>-9.8797593415966318</v>
      </c>
      <c r="J80" t="s">
        <v>22</v>
      </c>
    </row>
    <row r="81" spans="1:10" x14ac:dyDescent="0.2">
      <c r="D81" t="s">
        <v>23</v>
      </c>
      <c r="E81" s="66">
        <f>E74/E92</f>
        <v>10.142333589022416</v>
      </c>
      <c r="F81" s="66">
        <f>F74/F92</f>
        <v>11.148043978522118</v>
      </c>
      <c r="G81" s="66">
        <f>G74/G92</f>
        <v>12.000340918776102</v>
      </c>
      <c r="H81" s="66">
        <f>H74/H92</f>
        <v>12.861160828432626</v>
      </c>
    </row>
    <row r="82" spans="1:10" x14ac:dyDescent="0.2">
      <c r="A82" s="50" t="s">
        <v>19</v>
      </c>
      <c r="B82" s="48"/>
      <c r="C82" s="48"/>
      <c r="D82" s="48"/>
      <c r="E82" s="48"/>
      <c r="F82" s="48"/>
      <c r="G82" s="48"/>
      <c r="H82" s="48"/>
      <c r="I82" s="48"/>
      <c r="J82" s="48"/>
    </row>
    <row r="83" spans="1:10" x14ac:dyDescent="0.2">
      <c r="A83" s="48" t="s">
        <v>20</v>
      </c>
      <c r="B83" s="51">
        <v>2</v>
      </c>
      <c r="C83" s="48"/>
      <c r="D83" s="48"/>
      <c r="E83" s="48"/>
      <c r="F83" s="48"/>
      <c r="G83" s="48"/>
      <c r="H83" s="48"/>
      <c r="I83" s="48"/>
      <c r="J83" s="48"/>
    </row>
    <row r="84" spans="1:10" x14ac:dyDescent="0.2">
      <c r="A84" s="48"/>
      <c r="B84" s="48"/>
      <c r="C84" s="48"/>
      <c r="D84" s="48"/>
      <c r="E84" s="48"/>
      <c r="F84" s="48"/>
      <c r="G84" s="48"/>
      <c r="H84" s="48"/>
      <c r="I84" s="48"/>
      <c r="J84" s="48"/>
    </row>
    <row r="85" spans="1:10" x14ac:dyDescent="0.2">
      <c r="A85" s="48"/>
      <c r="B85" s="48">
        <v>1</v>
      </c>
      <c r="C85" s="48" t="s">
        <v>17</v>
      </c>
      <c r="D85" s="48"/>
      <c r="E85" s="49">
        <v>1576.090909090909</v>
      </c>
      <c r="F85" s="49">
        <v>1649.2633906279698</v>
      </c>
      <c r="G85" s="49">
        <v>1803.3958028525226</v>
      </c>
      <c r="H85" s="49">
        <v>1959.4308421035003</v>
      </c>
      <c r="I85" s="48"/>
      <c r="J85" s="48"/>
    </row>
    <row r="86" spans="1:10" x14ac:dyDescent="0.2">
      <c r="A86" s="48"/>
      <c r="B86" s="48">
        <v>2</v>
      </c>
      <c r="C86" s="48" t="s">
        <v>18</v>
      </c>
      <c r="D86" s="48"/>
      <c r="E86" s="49">
        <v>1408.3636363636365</v>
      </c>
      <c r="F86" s="49">
        <v>1465.2535627747804</v>
      </c>
      <c r="G86" s="49">
        <v>1601.7832137975149</v>
      </c>
      <c r="H86" s="49">
        <v>1738.7882453242992</v>
      </c>
      <c r="I86" s="48"/>
      <c r="J86" s="48"/>
    </row>
    <row r="87" spans="1:10" x14ac:dyDescent="0.2">
      <c r="A87" s="48"/>
      <c r="B87" s="48"/>
      <c r="C87" s="48"/>
      <c r="D87" s="48"/>
      <c r="E87" s="48"/>
      <c r="F87" s="48"/>
      <c r="G87" s="48"/>
      <c r="H87" s="48"/>
      <c r="I87" s="48"/>
      <c r="J87" s="48"/>
    </row>
    <row r="92" spans="1:10" x14ac:dyDescent="0.2">
      <c r="C92" t="s">
        <v>14</v>
      </c>
      <c r="E92">
        <v>117.33</v>
      </c>
      <c r="F92">
        <f>+E92</f>
        <v>117.33</v>
      </c>
      <c r="G92">
        <f>+F92</f>
        <v>117.33</v>
      </c>
      <c r="H92">
        <f>+G92</f>
        <v>117.33</v>
      </c>
      <c r="I92">
        <f>+H92</f>
        <v>117.33</v>
      </c>
    </row>
  </sheetData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Pessimistic</vt:lpstr>
      <vt:lpstr>2 Optimistic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Michael Anderson</dc:creator>
  <cp:lastModifiedBy>Jan Havlíček</cp:lastModifiedBy>
  <cp:lastPrinted>2000-10-03T15:14:13Z</cp:lastPrinted>
  <dcterms:created xsi:type="dcterms:W3CDTF">2000-08-30T19:47:23Z</dcterms:created>
  <dcterms:modified xsi:type="dcterms:W3CDTF">2023-09-17T17:14:57Z</dcterms:modified>
</cp:coreProperties>
</file>