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135A5C9-F4D2-4BE3-AEFF-5955AB7B2D91}" xr6:coauthVersionLast="47" xr6:coauthVersionMax="47" xr10:uidLastSave="{00000000-0000-0000-0000-000000000000}"/>
  <bookViews>
    <workbookView xWindow="-120" yWindow="-120" windowWidth="38640" windowHeight="15720"/>
  </bookViews>
  <sheets>
    <sheet name="SwitchOption" sheetId="1" r:id="rId1"/>
    <sheet name="level effect" sheetId="3" r:id="rId2"/>
  </sheets>
  <calcPr calcId="0" calcMode="manual" calcOnSave="0"/>
</workbook>
</file>

<file path=xl/calcChain.xml><?xml version="1.0" encoding="utf-8"?>
<calcChain xmlns="http://schemas.openxmlformats.org/spreadsheetml/2006/main">
  <c r="E26" i="3" l="1"/>
  <c r="S4" i="1"/>
  <c r="T4" i="1"/>
  <c r="V4" i="1"/>
  <c r="A7" i="1"/>
  <c r="B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A8" i="1"/>
  <c r="B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A9" i="1"/>
  <c r="B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A10" i="1"/>
  <c r="B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A11" i="1"/>
  <c r="B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A12" i="1"/>
  <c r="B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A13" i="1"/>
  <c r="B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A14" i="1"/>
  <c r="B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A15" i="1"/>
  <c r="B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A16" i="1"/>
  <c r="B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A17" i="1"/>
  <c r="B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A18" i="1"/>
  <c r="B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A19" i="1"/>
  <c r="B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A20" i="1"/>
  <c r="B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A21" i="1"/>
  <c r="B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A22" i="1"/>
  <c r="B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A23" i="1"/>
  <c r="B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A24" i="1"/>
  <c r="B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A25" i="1"/>
  <c r="B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A26" i="1"/>
  <c r="B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A27" i="1"/>
  <c r="B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A28" i="1"/>
  <c r="B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A29" i="1"/>
  <c r="B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A30" i="1"/>
  <c r="B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A31" i="1"/>
  <c r="B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A32" i="1"/>
  <c r="B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A33" i="1"/>
  <c r="B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A34" i="1"/>
  <c r="B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A35" i="1"/>
  <c r="B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A36" i="1"/>
  <c r="B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A37" i="1"/>
  <c r="B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A38" i="1"/>
  <c r="B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A39" i="1"/>
  <c r="B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A40" i="1"/>
  <c r="B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A41" i="1"/>
  <c r="B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A42" i="1"/>
  <c r="B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A43" i="1"/>
  <c r="B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A44" i="1"/>
  <c r="B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A45" i="1"/>
  <c r="B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A46" i="1"/>
  <c r="B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A47" i="1"/>
  <c r="B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A48" i="1"/>
  <c r="B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A49" i="1"/>
  <c r="B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A50" i="1"/>
  <c r="B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A51" i="1"/>
  <c r="B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A52" i="1"/>
  <c r="B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A53" i="1"/>
  <c r="B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A54" i="1"/>
  <c r="B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A55" i="1"/>
  <c r="B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A56" i="1"/>
  <c r="B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A57" i="1"/>
  <c r="B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A58" i="1"/>
  <c r="B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A59" i="1"/>
  <c r="B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A60" i="1"/>
  <c r="B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A61" i="1"/>
  <c r="B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A62" i="1"/>
  <c r="B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A63" i="1"/>
  <c r="B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A64" i="1"/>
  <c r="B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A65" i="1"/>
  <c r="B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A66" i="1"/>
  <c r="B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A67" i="1"/>
  <c r="B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A68" i="1"/>
  <c r="B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A69" i="1"/>
  <c r="B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A70" i="1"/>
  <c r="B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A71" i="1"/>
  <c r="B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A72" i="1"/>
  <c r="B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A73" i="1"/>
  <c r="B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A74" i="1"/>
  <c r="B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A75" i="1"/>
  <c r="B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A76" i="1"/>
  <c r="B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A77" i="1"/>
  <c r="B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A78" i="1"/>
  <c r="B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A79" i="1"/>
  <c r="B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A80" i="1"/>
  <c r="B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A81" i="1"/>
  <c r="B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A82" i="1"/>
  <c r="B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A83" i="1"/>
  <c r="B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A84" i="1"/>
  <c r="B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A85" i="1"/>
  <c r="B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A86" i="1"/>
  <c r="B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A87" i="1"/>
  <c r="B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A88" i="1"/>
  <c r="B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A89" i="1"/>
  <c r="B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A90" i="1"/>
  <c r="B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A91" i="1"/>
  <c r="B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A92" i="1"/>
  <c r="B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</calcChain>
</file>

<file path=xl/sharedStrings.xml><?xml version="1.0" encoding="utf-8"?>
<sst xmlns="http://schemas.openxmlformats.org/spreadsheetml/2006/main" count="44" uniqueCount="35">
  <si>
    <t>NG</t>
  </si>
  <si>
    <t>IF-WAHA</t>
  </si>
  <si>
    <t>NGI-SOCAL</t>
  </si>
  <si>
    <t>IF-TW/PERMIAN</t>
  </si>
  <si>
    <t>INT</t>
  </si>
  <si>
    <t>VOL</t>
  </si>
  <si>
    <t>DISC</t>
  </si>
  <si>
    <t>WAHA</t>
  </si>
  <si>
    <t>SOCAL</t>
  </si>
  <si>
    <t>ELPO/SJ</t>
  </si>
  <si>
    <t>IF-ELSO/SJ</t>
  </si>
  <si>
    <t>SJ-Waha</t>
  </si>
  <si>
    <t>Correlation</t>
  </si>
  <si>
    <t>SJ-Socal</t>
  </si>
  <si>
    <t>Vol1</t>
  </si>
  <si>
    <t>Vol2</t>
  </si>
  <si>
    <t>Fuel</t>
  </si>
  <si>
    <t xml:space="preserve">Fuel </t>
  </si>
  <si>
    <t>SJ1</t>
  </si>
  <si>
    <t>SJ2</t>
  </si>
  <si>
    <t>Op1</t>
  </si>
  <si>
    <t>Op</t>
  </si>
  <si>
    <t>Volume</t>
  </si>
  <si>
    <t>Days</t>
  </si>
  <si>
    <t>Val Date</t>
  </si>
  <si>
    <t>Daily Volume</t>
  </si>
  <si>
    <t>Demand</t>
  </si>
  <si>
    <t>PV(demand)</t>
  </si>
  <si>
    <t>Profit/Loss</t>
  </si>
  <si>
    <t>Switch Option</t>
  </si>
  <si>
    <t>Op2</t>
  </si>
  <si>
    <t>Trader's</t>
  </si>
  <si>
    <t>NYMEX add-on</t>
  </si>
  <si>
    <t>Total Transport Value</t>
  </si>
  <si>
    <t>Transport 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</si>
</sst>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9" formatCode="0.0000"/>
    <numFmt numFmtId="170" formatCode="0.000"/>
    <numFmt numFmtId="171" formatCode="0.0"/>
  </numFmts>
  <fonts count="6" x14ac:knownFonts="1">
    <font>
      <sz val="10"/>
      <name val="Arial"/>
    </font>
    <font>
      <b/>
      <sz val="10"/>
      <name val="Arial"/>
    </font>
    <font>
      <sz val="11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right"/>
    </xf>
    <xf numFmtId="14" fontId="1" fillId="0" borderId="1" xfId="0" applyNumberFormat="1" applyFont="1" applyBorder="1" applyAlignment="1">
      <alignment horizontal="right"/>
    </xf>
    <xf numFmtId="15" fontId="0" fillId="0" borderId="0" xfId="0" applyNumberFormat="1"/>
    <xf numFmtId="15" fontId="0" fillId="2" borderId="0" xfId="0" applyNumberFormat="1" applyFill="1"/>
    <xf numFmtId="169" fontId="0" fillId="0" borderId="0" xfId="0" applyNumberFormat="1"/>
    <xf numFmtId="170" fontId="0" fillId="0" borderId="0" xfId="0" applyNumberFormat="1"/>
    <xf numFmtId="2" fontId="0" fillId="0" borderId="0" xfId="0" applyNumberFormat="1"/>
    <xf numFmtId="169" fontId="0" fillId="3" borderId="0" xfId="0" applyNumberFormat="1" applyFill="1"/>
    <xf numFmtId="0" fontId="0" fillId="0" borderId="2" xfId="0" applyBorder="1"/>
    <xf numFmtId="169" fontId="4" fillId="0" borderId="3" xfId="0" applyNumberFormat="1" applyFont="1" applyBorder="1"/>
    <xf numFmtId="15" fontId="0" fillId="0" borderId="0" xfId="0" applyNumberFormat="1" applyFill="1"/>
    <xf numFmtId="169" fontId="0" fillId="0" borderId="0" xfId="0" applyNumberFormat="1" applyFill="1"/>
    <xf numFmtId="0" fontId="1" fillId="0" borderId="3" xfId="0" applyFont="1" applyBorder="1" applyAlignment="1">
      <alignment horizontal="right"/>
    </xf>
    <xf numFmtId="0" fontId="3" fillId="0" borderId="1" xfId="0" applyFont="1" applyBorder="1"/>
    <xf numFmtId="14" fontId="5" fillId="0" borderId="1" xfId="0" applyNumberFormat="1" applyFont="1" applyBorder="1"/>
    <xf numFmtId="3" fontId="4" fillId="0" borderId="1" xfId="0" applyNumberFormat="1" applyFont="1" applyBorder="1"/>
    <xf numFmtId="0" fontId="4" fillId="0" borderId="1" xfId="0" applyFont="1" applyBorder="1"/>
    <xf numFmtId="0" fontId="3" fillId="0" borderId="4" xfId="0" applyFont="1" applyBorder="1"/>
    <xf numFmtId="0" fontId="3" fillId="0" borderId="3" xfId="0" applyFont="1" applyBorder="1"/>
    <xf numFmtId="10" fontId="4" fillId="0" borderId="1" xfId="0" applyNumberFormat="1" applyFont="1" applyBorder="1"/>
    <xf numFmtId="9" fontId="4" fillId="0" borderId="1" xfId="0" applyNumberFormat="1" applyFont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2" fontId="3" fillId="0" borderId="1" xfId="0" applyNumberFormat="1" applyFont="1" applyBorder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450539221810288E-2"/>
          <c:y val="8.4142660746171952E-2"/>
          <c:w val="0.74234364854949419"/>
          <c:h val="0.77022897144572788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'level effect'!$D$17:$D$22</c:f>
              <c:numCache>
                <c:formatCode>General</c:formatCode>
                <c:ptCount val="6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</c:numCache>
            </c:numRef>
          </c:xVal>
          <c:yVal>
            <c:numRef>
              <c:f>'level effect'!$E$17:$E$22</c:f>
              <c:numCache>
                <c:formatCode>General</c:formatCode>
                <c:ptCount val="6"/>
                <c:pt idx="0">
                  <c:v>21.14724931788929</c:v>
                </c:pt>
                <c:pt idx="1">
                  <c:v>22.650821210931564</c:v>
                </c:pt>
                <c:pt idx="2">
                  <c:v>24.24323846898821</c:v>
                </c:pt>
                <c:pt idx="3">
                  <c:v>25.895017048214129</c:v>
                </c:pt>
                <c:pt idx="4">
                  <c:v>27.588302918282242</c:v>
                </c:pt>
                <c:pt idx="5">
                  <c:v>29.311704738485332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AD-4FB2-A64C-42BD3E13252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'level effect'!$D$17:$D$22</c:f>
              <c:numCache>
                <c:formatCode>General</c:formatCode>
                <c:ptCount val="6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</c:numCache>
            </c:numRef>
          </c:xVal>
          <c:yVal>
            <c:numRef>
              <c:f>'level effect'!$F$17:$F$22</c:f>
              <c:numCache>
                <c:formatCode>General</c:formatCode>
                <c:ptCount val="6"/>
                <c:pt idx="0">
                  <c:v>35.375985281557561</c:v>
                </c:pt>
                <c:pt idx="1">
                  <c:v>36.614224139869805</c:v>
                </c:pt>
                <c:pt idx="2">
                  <c:v>38.072915629846065</c:v>
                </c:pt>
                <c:pt idx="3">
                  <c:v>39.686121103198509</c:v>
                </c:pt>
                <c:pt idx="4">
                  <c:v>41.411285112902064</c:v>
                </c:pt>
                <c:pt idx="5">
                  <c:v>43.219940640188348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AD-4FB2-A64C-42BD3E132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937743"/>
        <c:axId val="1"/>
      </c:scatterChart>
      <c:valAx>
        <c:axId val="9099377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9937743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603750710428471"/>
          <c:y val="0.40129576663558936"/>
          <c:w val="0.14954981269322334"/>
          <c:h val="0.1391590158494382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9</xdr:row>
      <xdr:rowOff>66675</xdr:rowOff>
    </xdr:from>
    <xdr:to>
      <xdr:col>15</xdr:col>
      <xdr:colOff>457200</xdr:colOff>
      <xdr:row>27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80A6EA0F-598C-506D-73C1-D4014C02E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92"/>
  <sheetViews>
    <sheetView showGridLines="0" tabSelected="1" topLeftCell="I1" workbookViewId="0">
      <selection activeCell="M12" sqref="M12"/>
    </sheetView>
  </sheetViews>
  <sheetFormatPr defaultRowHeight="12.75" x14ac:dyDescent="0.2"/>
  <cols>
    <col min="1" max="1" width="11.5703125" customWidth="1"/>
    <col min="3" max="3" width="14.7109375" customWidth="1"/>
    <col min="4" max="4" width="13.42578125" customWidth="1"/>
    <col min="5" max="5" width="12.42578125" customWidth="1"/>
    <col min="6" max="6" width="14" customWidth="1"/>
    <col min="7" max="7" width="9.7109375" customWidth="1"/>
    <col min="8" max="8" width="11.140625" customWidth="1"/>
    <col min="13" max="15" width="11.28515625" customWidth="1"/>
    <col min="16" max="16" width="11.85546875" customWidth="1"/>
    <col min="17" max="17" width="11.42578125" customWidth="1"/>
    <col min="18" max="18" width="11.5703125" customWidth="1"/>
    <col min="22" max="22" width="14.140625" customWidth="1"/>
    <col min="23" max="23" width="12.28515625" customWidth="1"/>
    <col min="24" max="24" width="10.140625" customWidth="1"/>
  </cols>
  <sheetData>
    <row r="2" spans="1:24" x14ac:dyDescent="0.2">
      <c r="K2" s="23" t="s">
        <v>32</v>
      </c>
      <c r="L2" s="24"/>
      <c r="N2" s="18" t="s">
        <v>16</v>
      </c>
      <c r="O2" s="18" t="s">
        <v>17</v>
      </c>
      <c r="Q2" s="18" t="s">
        <v>12</v>
      </c>
      <c r="R2" s="18" t="s">
        <v>12</v>
      </c>
      <c r="V2" s="18" t="s">
        <v>29</v>
      </c>
    </row>
    <row r="3" spans="1:24" x14ac:dyDescent="0.2">
      <c r="C3" s="14" t="s">
        <v>24</v>
      </c>
      <c r="D3" s="15">
        <v>36811</v>
      </c>
      <c r="K3">
        <v>0.5</v>
      </c>
      <c r="N3" s="19" t="s">
        <v>11</v>
      </c>
      <c r="O3" s="19" t="s">
        <v>13</v>
      </c>
      <c r="Q3" s="19" t="s">
        <v>11</v>
      </c>
      <c r="R3" s="19" t="s">
        <v>13</v>
      </c>
      <c r="S3" s="23" t="s">
        <v>33</v>
      </c>
      <c r="T3" s="24"/>
      <c r="V3" s="9"/>
    </row>
    <row r="4" spans="1:24" x14ac:dyDescent="0.2">
      <c r="C4" s="14" t="s">
        <v>25</v>
      </c>
      <c r="D4" s="16">
        <v>32000</v>
      </c>
      <c r="N4" s="20">
        <v>1.3100000000000001E-2</v>
      </c>
      <c r="O4" s="20">
        <v>4.7500000000000001E-2</v>
      </c>
      <c r="Q4" s="21">
        <v>0.95</v>
      </c>
      <c r="R4" s="21">
        <v>0.9</v>
      </c>
      <c r="S4" s="25">
        <f>SUM(S7:S92)</f>
        <v>25.895017048214129</v>
      </c>
      <c r="T4" s="25">
        <f>SUM(T7:T92)</f>
        <v>39.686121103198509</v>
      </c>
      <c r="V4" s="10">
        <f>SUMPRODUCT(V21:V78,B21:B78)/SUMPRODUCT(B21:B78,P21:P78)</f>
        <v>0.20122246581026762</v>
      </c>
      <c r="X4" s="18" t="s">
        <v>31</v>
      </c>
    </row>
    <row r="5" spans="1:24" x14ac:dyDescent="0.2">
      <c r="C5" s="14" t="s">
        <v>26</v>
      </c>
      <c r="D5" s="17">
        <v>0.2175</v>
      </c>
      <c r="Q5" t="s">
        <v>11</v>
      </c>
      <c r="R5" t="s">
        <v>13</v>
      </c>
      <c r="S5" t="s">
        <v>11</v>
      </c>
      <c r="T5" t="s">
        <v>13</v>
      </c>
      <c r="X5" s="22"/>
    </row>
    <row r="6" spans="1:24" x14ac:dyDescent="0.2">
      <c r="A6" t="s">
        <v>23</v>
      </c>
      <c r="B6" t="s">
        <v>22</v>
      </c>
      <c r="D6" s="13" t="s">
        <v>0</v>
      </c>
      <c r="E6" s="2" t="s">
        <v>1</v>
      </c>
      <c r="F6" s="2" t="s">
        <v>2</v>
      </c>
      <c r="G6" s="2" t="s">
        <v>3</v>
      </c>
      <c r="H6" s="1" t="s">
        <v>10</v>
      </c>
      <c r="I6" s="2" t="s">
        <v>4</v>
      </c>
      <c r="J6" s="1" t="s">
        <v>5</v>
      </c>
      <c r="K6" s="1" t="s">
        <v>7</v>
      </c>
      <c r="L6" s="1" t="s">
        <v>8</v>
      </c>
      <c r="M6" s="1" t="s">
        <v>9</v>
      </c>
      <c r="N6" s="1" t="s">
        <v>18</v>
      </c>
      <c r="O6" s="1" t="s">
        <v>19</v>
      </c>
      <c r="P6" s="1" t="s">
        <v>6</v>
      </c>
      <c r="Q6" s="1" t="s">
        <v>14</v>
      </c>
      <c r="R6" s="1" t="s">
        <v>15</v>
      </c>
      <c r="S6" s="1" t="s">
        <v>20</v>
      </c>
      <c r="T6" s="1" t="s">
        <v>30</v>
      </c>
      <c r="U6" s="1" t="s">
        <v>21</v>
      </c>
      <c r="V6" s="1" t="s">
        <v>29</v>
      </c>
      <c r="W6" s="1" t="s">
        <v>27</v>
      </c>
      <c r="X6" s="1" t="s">
        <v>28</v>
      </c>
    </row>
    <row r="7" spans="1:24" x14ac:dyDescent="0.2">
      <c r="A7">
        <f t="shared" ref="A7:A38" si="0">EOMONTH(C7,0)-C7+1</f>
        <v>30</v>
      </c>
      <c r="B7">
        <f t="shared" ref="B7:B38" si="1">A7*$D$4</f>
        <v>960000</v>
      </c>
      <c r="C7" s="3">
        <v>36831</v>
      </c>
      <c r="D7" s="6">
        <v>5.1339999999999995</v>
      </c>
      <c r="E7" s="6">
        <v>-0.02</v>
      </c>
      <c r="F7" s="6">
        <v>0.35</v>
      </c>
      <c r="G7" s="6">
        <v>-0.14749999999999999</v>
      </c>
      <c r="H7" s="6">
        <v>-0.25</v>
      </c>
      <c r="I7" s="6">
        <v>5.8083980024617995E-2</v>
      </c>
      <c r="J7" s="6">
        <v>0.47</v>
      </c>
      <c r="K7" s="6">
        <f>D7+E7+$K$3</f>
        <v>5.6139999999999999</v>
      </c>
      <c r="L7" s="6">
        <f>F7+D7+$K$3</f>
        <v>5.9839999999999991</v>
      </c>
      <c r="M7" s="6">
        <f>D7+H7+$K$3</f>
        <v>5.3839999999999995</v>
      </c>
      <c r="N7" s="6">
        <f>M7/(1-$N$4)</f>
        <v>5.4554666126253917</v>
      </c>
      <c r="O7" s="6">
        <f>M7/(1-$O$4)</f>
        <v>5.6524934383202092</v>
      </c>
      <c r="P7" s="6">
        <f>1/(1+I7/2)^(2*(C7-$D$3)/365.2)</f>
        <v>0.99686928524011353</v>
      </c>
      <c r="Q7" s="6">
        <f>SQRT(2*(1-$Q$4))*J7</f>
        <v>0.14862705002791388</v>
      </c>
      <c r="R7" s="5">
        <f>SQRT(2*(1-$R$4))*J7</f>
        <v>0.21019038988498018</v>
      </c>
      <c r="S7" s="7">
        <f>_xll.EURO_Forward(K7,N7,I7,Q7,C7-$D$3,1,0)</f>
        <v>0.18014576532539284</v>
      </c>
      <c r="T7" s="7">
        <f>_xll.EURO_Forward(L7,O7,I7,R7,C7-$D$3,1,0)</f>
        <v>0.34784952471971753</v>
      </c>
      <c r="U7" s="7">
        <f>MAX(S7:T7)</f>
        <v>0.34784952471971753</v>
      </c>
      <c r="V7" s="7">
        <f>U7-S7</f>
        <v>0.16770375939432469</v>
      </c>
      <c r="W7" s="5">
        <f>P7*$D$5</f>
        <v>0.21681906953972468</v>
      </c>
      <c r="X7" s="5">
        <f>U7-W7</f>
        <v>0.13103045517999284</v>
      </c>
    </row>
    <row r="8" spans="1:24" x14ac:dyDescent="0.2">
      <c r="A8">
        <f t="shared" si="0"/>
        <v>31</v>
      </c>
      <c r="B8">
        <f t="shared" si="1"/>
        <v>992000</v>
      </c>
      <c r="C8" s="3">
        <v>36861</v>
      </c>
      <c r="D8" s="6">
        <v>5.2360000000000007</v>
      </c>
      <c r="E8" s="6">
        <v>-5.2499999999999998E-2</v>
      </c>
      <c r="F8" s="6">
        <v>0.21</v>
      </c>
      <c r="G8" s="6">
        <v>-0.14749999999999999</v>
      </c>
      <c r="H8" s="6">
        <v>-0.25</v>
      </c>
      <c r="I8" s="6">
        <v>5.8113617026397002E-2</v>
      </c>
      <c r="J8" s="6">
        <v>0.53749999999999998</v>
      </c>
      <c r="K8" s="6">
        <f t="shared" ref="K8:K71" si="2">D8+E8+$K$3</f>
        <v>5.6835000000000004</v>
      </c>
      <c r="L8" s="6">
        <f t="shared" ref="L8:L71" si="3">F8+D8+$K$3</f>
        <v>5.9460000000000006</v>
      </c>
      <c r="M8" s="6">
        <f t="shared" ref="M8:M71" si="4">D8+H8+$K$3</f>
        <v>5.4860000000000007</v>
      </c>
      <c r="N8" s="6">
        <f t="shared" ref="N8:N71" si="5">M8/(1-$N$4)</f>
        <v>5.558820549194448</v>
      </c>
      <c r="O8" s="6">
        <f t="shared" ref="O8:O71" si="6">M8/(1-$O$4)</f>
        <v>5.7595800524934386</v>
      </c>
      <c r="P8" s="6">
        <f t="shared" ref="P8:P71" si="7">1/(1+I8/2)^(2*(C8-$D$3)/365.2)</f>
        <v>0.99218766878703202</v>
      </c>
      <c r="Q8" s="6">
        <f t="shared" ref="Q8:Q71" si="8">SQRT(2*(1-$Q$4))*J8</f>
        <v>0.16997242423405046</v>
      </c>
      <c r="R8" s="5">
        <f t="shared" ref="R8:R71" si="9">SQRT(2*(1-$R$4))*J8</f>
        <v>0.24037730758122736</v>
      </c>
      <c r="S8" s="7">
        <f>_xll.EURO_Forward(K8,N8,I8,Q8,C8-$D$3,1,0)</f>
        <v>0.21034193177629268</v>
      </c>
      <c r="T8" s="7">
        <f>_xll.EURO_Forward(L8,O8,I8,R8,C8-$D$3,1,0)</f>
        <v>0.31148016994724648</v>
      </c>
      <c r="U8" s="7">
        <f t="shared" ref="U8:U71" si="10">MAX(S8:T8)</f>
        <v>0.31148016994724648</v>
      </c>
      <c r="V8" s="7">
        <f t="shared" ref="V8:V71" si="11">U8-S8</f>
        <v>0.1011382381709538</v>
      </c>
      <c r="W8" s="5">
        <f t="shared" ref="W8:W71" si="12">P8*$D$5</f>
        <v>0.21580081796117948</v>
      </c>
      <c r="X8" s="5">
        <f t="shared" ref="X8:X71" si="13">U8-W8</f>
        <v>9.5679351986067002E-2</v>
      </c>
    </row>
    <row r="9" spans="1:24" x14ac:dyDescent="0.2">
      <c r="A9">
        <f t="shared" si="0"/>
        <v>31</v>
      </c>
      <c r="B9">
        <f t="shared" si="1"/>
        <v>992000</v>
      </c>
      <c r="C9" s="3">
        <v>36892</v>
      </c>
      <c r="D9" s="6">
        <v>5.2110000000000003</v>
      </c>
      <c r="E9" s="6">
        <v>-0.06</v>
      </c>
      <c r="F9" s="6">
        <v>0.1825</v>
      </c>
      <c r="G9" s="6">
        <v>-0.14749999999999999</v>
      </c>
      <c r="H9" s="6">
        <v>-0.25</v>
      </c>
      <c r="I9" s="6">
        <v>5.8149846368571012E-2</v>
      </c>
      <c r="J9" s="6">
        <v>0.59499999999999997</v>
      </c>
      <c r="K9" s="6">
        <f t="shared" si="2"/>
        <v>5.6510000000000007</v>
      </c>
      <c r="L9" s="6">
        <f t="shared" si="3"/>
        <v>5.8935000000000004</v>
      </c>
      <c r="M9" s="6">
        <f t="shared" si="4"/>
        <v>5.4610000000000003</v>
      </c>
      <c r="N9" s="6">
        <f t="shared" si="5"/>
        <v>5.5334887019961503</v>
      </c>
      <c r="O9" s="6">
        <f t="shared" si="6"/>
        <v>5.7333333333333334</v>
      </c>
      <c r="P9" s="6">
        <f t="shared" si="7"/>
        <v>0.98736699442396858</v>
      </c>
      <c r="Q9" s="6">
        <f t="shared" si="8"/>
        <v>0.18815552078001863</v>
      </c>
      <c r="R9" s="5">
        <f t="shared" si="9"/>
        <v>0.26609208932247491</v>
      </c>
      <c r="S9" s="7">
        <f>_xll.EURO_Forward(K9,N9,I9,Q9,C9-$D$3,1,0)</f>
        <v>0.25854181864149606</v>
      </c>
      <c r="T9" s="7">
        <f>_xll.EURO_Forward(L9,O9,I9,R9,C9-$D$3,1,0)</f>
        <v>0.37265593066657265</v>
      </c>
      <c r="U9" s="7">
        <f t="shared" si="10"/>
        <v>0.37265593066657265</v>
      </c>
      <c r="V9" s="7">
        <f t="shared" si="11"/>
        <v>0.1141141120250766</v>
      </c>
      <c r="W9" s="5">
        <f t="shared" si="12"/>
        <v>0.21475232128721317</v>
      </c>
      <c r="X9" s="5">
        <f t="shared" si="13"/>
        <v>0.15790360937935949</v>
      </c>
    </row>
    <row r="10" spans="1:24" x14ac:dyDescent="0.2">
      <c r="A10">
        <f t="shared" si="0"/>
        <v>28</v>
      </c>
      <c r="B10">
        <f t="shared" si="1"/>
        <v>896000</v>
      </c>
      <c r="C10" s="3">
        <v>36923</v>
      </c>
      <c r="D10" s="6">
        <v>5.0010000000000003</v>
      </c>
      <c r="E10" s="6">
        <v>-4.2500000000000003E-2</v>
      </c>
      <c r="F10" s="6">
        <v>0.13250000000000001</v>
      </c>
      <c r="G10" s="6">
        <v>-0.14749999999999999</v>
      </c>
      <c r="H10" s="6">
        <v>-0.25</v>
      </c>
      <c r="I10" s="6">
        <v>5.8194949407945014E-2</v>
      </c>
      <c r="J10" s="6">
        <v>0.59499999999999997</v>
      </c>
      <c r="K10" s="6">
        <f t="shared" si="2"/>
        <v>5.4584999999999999</v>
      </c>
      <c r="L10" s="6">
        <f t="shared" si="3"/>
        <v>5.6335000000000006</v>
      </c>
      <c r="M10" s="6">
        <f t="shared" si="4"/>
        <v>5.2510000000000003</v>
      </c>
      <c r="N10" s="6">
        <f t="shared" si="5"/>
        <v>5.3207011855304494</v>
      </c>
      <c r="O10" s="6">
        <f t="shared" si="6"/>
        <v>5.5128608923884519</v>
      </c>
      <c r="P10" s="6">
        <f t="shared" si="7"/>
        <v>0.98256127105196633</v>
      </c>
      <c r="Q10" s="6">
        <f t="shared" si="8"/>
        <v>0.18815552078001863</v>
      </c>
      <c r="R10" s="5">
        <f t="shared" si="9"/>
        <v>0.26609208932247491</v>
      </c>
      <c r="S10" s="7">
        <f>_xll.EURO_Forward(K10,N10,I10,Q10,C10-$D$3,1,0)</f>
        <v>0.29422834595651048</v>
      </c>
      <c r="T10" s="7">
        <f>_xll.EURO_Forward(L10,O10,I10,R10,C10-$D$3,1,0)</f>
        <v>0.38423542486013718</v>
      </c>
      <c r="U10" s="7">
        <f t="shared" si="10"/>
        <v>0.38423542486013718</v>
      </c>
      <c r="V10" s="7">
        <f t="shared" si="11"/>
        <v>9.0007078903626692E-2</v>
      </c>
      <c r="W10" s="5">
        <f t="shared" si="12"/>
        <v>0.21370707645380269</v>
      </c>
      <c r="X10" s="5">
        <f t="shared" si="13"/>
        <v>0.17052834840633449</v>
      </c>
    </row>
    <row r="11" spans="1:24" x14ac:dyDescent="0.2">
      <c r="A11">
        <f t="shared" si="0"/>
        <v>31</v>
      </c>
      <c r="B11">
        <f t="shared" si="1"/>
        <v>992000</v>
      </c>
      <c r="C11" s="3">
        <v>36951</v>
      </c>
      <c r="D11" s="6">
        <v>4.7640000000000002</v>
      </c>
      <c r="E11" s="6">
        <v>-2.5000000000000001E-2</v>
      </c>
      <c r="F11" s="6">
        <v>4.4999999999999998E-2</v>
      </c>
      <c r="G11" s="6">
        <v>-0.15</v>
      </c>
      <c r="H11" s="6">
        <v>-0.25</v>
      </c>
      <c r="I11" s="6">
        <v>5.8235687637057013E-2</v>
      </c>
      <c r="J11" s="6">
        <v>0.54500000000000004</v>
      </c>
      <c r="K11" s="6">
        <f t="shared" si="2"/>
        <v>5.2389999999999999</v>
      </c>
      <c r="L11" s="6">
        <f t="shared" si="3"/>
        <v>5.3090000000000002</v>
      </c>
      <c r="M11" s="6">
        <f t="shared" si="4"/>
        <v>5.0140000000000002</v>
      </c>
      <c r="N11" s="6">
        <f t="shared" si="5"/>
        <v>5.080555274090587</v>
      </c>
      <c r="O11" s="6">
        <f t="shared" si="6"/>
        <v>5.2640419947506567</v>
      </c>
      <c r="P11" s="6">
        <f t="shared" si="7"/>
        <v>0.9782344694839421</v>
      </c>
      <c r="Q11" s="6">
        <f t="shared" si="8"/>
        <v>0.17234413247917676</v>
      </c>
      <c r="R11" s="5">
        <f t="shared" si="9"/>
        <v>0.24373140954747705</v>
      </c>
      <c r="S11" s="7">
        <f>_xll.EURO_Forward(K11,N11,I11,Q11,C11-$D$3,1,0)</f>
        <v>0.30098278651378907</v>
      </c>
      <c r="T11" s="7">
        <f>_xll.EURO_Forward(L11,O11,I11,R11,C11-$D$3,1,0)</f>
        <v>0.33339998792271963</v>
      </c>
      <c r="U11" s="7">
        <f t="shared" si="10"/>
        <v>0.33339998792271963</v>
      </c>
      <c r="V11" s="7">
        <f t="shared" si="11"/>
        <v>3.2417201408930563E-2</v>
      </c>
      <c r="W11" s="5">
        <f t="shared" si="12"/>
        <v>0.2127659971127574</v>
      </c>
      <c r="X11" s="5">
        <f t="shared" si="13"/>
        <v>0.12063399080996223</v>
      </c>
    </row>
    <row r="12" spans="1:24" x14ac:dyDescent="0.2">
      <c r="A12">
        <f t="shared" si="0"/>
        <v>30</v>
      </c>
      <c r="B12">
        <f t="shared" si="1"/>
        <v>960000</v>
      </c>
      <c r="C12" s="3">
        <v>36982</v>
      </c>
      <c r="D12" s="6">
        <v>4.5270000000000001</v>
      </c>
      <c r="E12" s="6">
        <v>0.01</v>
      </c>
      <c r="F12" s="6">
        <v>3.5000000000000003E-2</v>
      </c>
      <c r="G12" s="6">
        <v>-0.14499999999999999</v>
      </c>
      <c r="H12" s="6">
        <v>-0.25</v>
      </c>
      <c r="I12" s="6">
        <v>5.8274762153269009E-2</v>
      </c>
      <c r="J12" s="6">
        <v>0.43</v>
      </c>
      <c r="K12" s="6">
        <f t="shared" si="2"/>
        <v>5.0369999999999999</v>
      </c>
      <c r="L12" s="6">
        <f t="shared" si="3"/>
        <v>5.0620000000000003</v>
      </c>
      <c r="M12" s="6">
        <f t="shared" si="4"/>
        <v>4.7770000000000001</v>
      </c>
      <c r="N12" s="6">
        <f t="shared" si="5"/>
        <v>4.8404093626507247</v>
      </c>
      <c r="O12" s="6">
        <f t="shared" si="6"/>
        <v>5.0152230971128606</v>
      </c>
      <c r="P12" s="6">
        <f t="shared" si="7"/>
        <v>0.97346208137898649</v>
      </c>
      <c r="Q12" s="6">
        <f t="shared" si="8"/>
        <v>0.13597793938724037</v>
      </c>
      <c r="R12" s="5">
        <f t="shared" si="9"/>
        <v>0.19230184606498188</v>
      </c>
      <c r="S12" s="7">
        <f>_xll.EURO_Forward(K12,N12,I12,Q12,C12-$D$3,1,0)</f>
        <v>0.29003089215763689</v>
      </c>
      <c r="T12" s="7">
        <f>_xll.EURO_Forward(L12,O12,I12,R12,C12-$D$3,1,0)</f>
        <v>0.28058292823887632</v>
      </c>
      <c r="U12" s="7">
        <f t="shared" si="10"/>
        <v>0.29003089215763689</v>
      </c>
      <c r="V12" s="7">
        <f t="shared" si="11"/>
        <v>0</v>
      </c>
      <c r="W12" s="5">
        <f t="shared" si="12"/>
        <v>0.21172800269992956</v>
      </c>
      <c r="X12" s="5">
        <f t="shared" si="13"/>
        <v>7.8302889457707331E-2</v>
      </c>
    </row>
    <row r="13" spans="1:24" x14ac:dyDescent="0.2">
      <c r="A13">
        <f t="shared" si="0"/>
        <v>31</v>
      </c>
      <c r="B13">
        <f t="shared" si="1"/>
        <v>992000</v>
      </c>
      <c r="C13" s="3">
        <v>37012</v>
      </c>
      <c r="D13" s="6">
        <v>4.4470000000000001</v>
      </c>
      <c r="E13" s="6">
        <v>1.2500000000000001E-2</v>
      </c>
      <c r="F13" s="6">
        <v>0.115</v>
      </c>
      <c r="G13" s="6">
        <v>-0.14499999999999999</v>
      </c>
      <c r="H13" s="6">
        <v>-0.25</v>
      </c>
      <c r="I13" s="6">
        <v>5.8302138588287006E-2</v>
      </c>
      <c r="J13" s="6">
        <v>0.38500000000000001</v>
      </c>
      <c r="K13" s="6">
        <f t="shared" si="2"/>
        <v>4.9595000000000002</v>
      </c>
      <c r="L13" s="6">
        <f t="shared" si="3"/>
        <v>5.0620000000000003</v>
      </c>
      <c r="M13" s="6">
        <f t="shared" si="4"/>
        <v>4.6970000000000001</v>
      </c>
      <c r="N13" s="6">
        <f t="shared" si="5"/>
        <v>4.759347451616172</v>
      </c>
      <c r="O13" s="6">
        <f t="shared" si="6"/>
        <v>4.9312335958005251</v>
      </c>
      <c r="P13" s="6">
        <f t="shared" si="7"/>
        <v>0.96886527266140599</v>
      </c>
      <c r="Q13" s="6">
        <f t="shared" si="8"/>
        <v>0.12174768991648266</v>
      </c>
      <c r="R13" s="5">
        <f t="shared" si="9"/>
        <v>0.1721772342674838</v>
      </c>
      <c r="S13" s="7">
        <f>_xll.EURO_Forward(K13,N13,I13,Q13,C13-$D$3,1,0)</f>
        <v>0.28373688976104994</v>
      </c>
      <c r="T13" s="7">
        <f>_xll.EURO_Forward(L13,O13,I13,R13,C13-$D$3,1,0)</f>
        <v>0.31486301017743967</v>
      </c>
      <c r="U13" s="7">
        <f t="shared" si="10"/>
        <v>0.31486301017743967</v>
      </c>
      <c r="V13" s="7">
        <f t="shared" si="11"/>
        <v>3.1126120416389735E-2</v>
      </c>
      <c r="W13" s="5">
        <f t="shared" si="12"/>
        <v>0.21072819680385579</v>
      </c>
      <c r="X13" s="5">
        <f t="shared" si="13"/>
        <v>0.10413481337358388</v>
      </c>
    </row>
    <row r="14" spans="1:24" x14ac:dyDescent="0.2">
      <c r="A14">
        <f t="shared" si="0"/>
        <v>30</v>
      </c>
      <c r="B14">
        <f t="shared" si="1"/>
        <v>960000</v>
      </c>
      <c r="C14" s="3">
        <v>37043</v>
      </c>
      <c r="D14" s="6">
        <v>4.4320000000000004</v>
      </c>
      <c r="E14" s="6">
        <v>2.2499999999999999E-2</v>
      </c>
      <c r="F14" s="6">
        <v>0.26</v>
      </c>
      <c r="G14" s="6">
        <v>-0.14499999999999999</v>
      </c>
      <c r="H14" s="6">
        <v>-0.25</v>
      </c>
      <c r="I14" s="6">
        <v>5.8330427571140001E-2</v>
      </c>
      <c r="J14" s="6">
        <v>0.38</v>
      </c>
      <c r="K14" s="6">
        <f t="shared" si="2"/>
        <v>4.9545000000000003</v>
      </c>
      <c r="L14" s="6">
        <f t="shared" si="3"/>
        <v>5.1920000000000002</v>
      </c>
      <c r="M14" s="6">
        <f t="shared" si="4"/>
        <v>4.6820000000000004</v>
      </c>
      <c r="N14" s="6">
        <f t="shared" si="5"/>
        <v>4.7441483432971934</v>
      </c>
      <c r="O14" s="6">
        <f t="shared" si="6"/>
        <v>4.9154855643044622</v>
      </c>
      <c r="P14" s="6">
        <f t="shared" si="7"/>
        <v>0.96413361342920956</v>
      </c>
      <c r="Q14" s="6">
        <f t="shared" si="8"/>
        <v>0.12016655108639847</v>
      </c>
      <c r="R14" s="5">
        <f t="shared" si="9"/>
        <v>0.16994116628998399</v>
      </c>
      <c r="S14" s="7">
        <f>_xll.EURO_Forward(K14,N14,I14,Q14,C14-$D$3,1,0)</f>
        <v>0.29780925762915755</v>
      </c>
      <c r="T14" s="7">
        <f>_xll.EURO_Forward(L14,O14,I14,R14,C14-$D$3,1,0)</f>
        <v>0.41730309339959293</v>
      </c>
      <c r="U14" s="7">
        <f t="shared" si="10"/>
        <v>0.41730309339959293</v>
      </c>
      <c r="V14" s="7">
        <f t="shared" si="11"/>
        <v>0.11949383577043537</v>
      </c>
      <c r="W14" s="5">
        <f t="shared" si="12"/>
        <v>0.20969906092085308</v>
      </c>
      <c r="X14" s="5">
        <f t="shared" si="13"/>
        <v>0.20760403247873985</v>
      </c>
    </row>
    <row r="15" spans="1:24" x14ac:dyDescent="0.2">
      <c r="A15">
        <f t="shared" si="0"/>
        <v>31</v>
      </c>
      <c r="B15">
        <f t="shared" si="1"/>
        <v>992000</v>
      </c>
      <c r="C15" s="3">
        <v>37073</v>
      </c>
      <c r="D15" s="6">
        <v>4.4249999999999998</v>
      </c>
      <c r="E15" s="6">
        <v>2.75E-2</v>
      </c>
      <c r="F15" s="6">
        <v>0.66500000000000004</v>
      </c>
      <c r="G15" s="6">
        <v>-0.14499999999999999</v>
      </c>
      <c r="H15" s="6">
        <v>-0.25</v>
      </c>
      <c r="I15" s="6">
        <v>5.8357710680620012E-2</v>
      </c>
      <c r="J15" s="6">
        <v>0.38</v>
      </c>
      <c r="K15" s="6">
        <f t="shared" si="2"/>
        <v>4.9524999999999997</v>
      </c>
      <c r="L15" s="6">
        <f t="shared" si="3"/>
        <v>5.59</v>
      </c>
      <c r="M15" s="6">
        <f t="shared" si="4"/>
        <v>4.6749999999999998</v>
      </c>
      <c r="N15" s="6">
        <f t="shared" si="5"/>
        <v>4.7370554260816693</v>
      </c>
      <c r="O15" s="6">
        <f t="shared" si="6"/>
        <v>4.9081364829396321</v>
      </c>
      <c r="P15" s="6">
        <f t="shared" si="7"/>
        <v>0.95957239058691379</v>
      </c>
      <c r="Q15" s="6">
        <f t="shared" si="8"/>
        <v>0.12016655108639847</v>
      </c>
      <c r="R15" s="5">
        <f t="shared" si="9"/>
        <v>0.16994116628998399</v>
      </c>
      <c r="S15" s="7">
        <f>_xll.EURO_Forward(K15,N15,I15,Q15,C15-$D$3,1,0)</f>
        <v>0.30957462433011118</v>
      </c>
      <c r="T15" s="7">
        <f>_xll.EURO_Forward(L15,O15,I15,R15,C15-$D$3,1,0)</f>
        <v>0.72590169584128539</v>
      </c>
      <c r="U15" s="7">
        <f t="shared" si="10"/>
        <v>0.72590169584128539</v>
      </c>
      <c r="V15" s="7">
        <f t="shared" si="11"/>
        <v>0.41632707151117421</v>
      </c>
      <c r="W15" s="5">
        <f t="shared" si="12"/>
        <v>0.20870699495265374</v>
      </c>
      <c r="X15" s="5">
        <f t="shared" si="13"/>
        <v>0.51719470088863162</v>
      </c>
    </row>
    <row r="16" spans="1:24" x14ac:dyDescent="0.2">
      <c r="A16">
        <f t="shared" si="0"/>
        <v>31</v>
      </c>
      <c r="B16">
        <f t="shared" si="1"/>
        <v>992000</v>
      </c>
      <c r="C16" s="3">
        <v>37104</v>
      </c>
      <c r="D16" s="6">
        <v>4.4249999999999998</v>
      </c>
      <c r="E16" s="6">
        <v>0.03</v>
      </c>
      <c r="F16" s="6">
        <v>0.7</v>
      </c>
      <c r="G16" s="6">
        <v>-0.14499999999999999</v>
      </c>
      <c r="H16" s="6">
        <v>-0.25</v>
      </c>
      <c r="I16" s="6">
        <v>5.8385725970361013E-2</v>
      </c>
      <c r="J16" s="6">
        <v>0.38</v>
      </c>
      <c r="K16" s="6">
        <f t="shared" si="2"/>
        <v>4.9550000000000001</v>
      </c>
      <c r="L16" s="6">
        <f t="shared" si="3"/>
        <v>5.625</v>
      </c>
      <c r="M16" s="6">
        <f t="shared" si="4"/>
        <v>4.6749999999999998</v>
      </c>
      <c r="N16" s="6">
        <f t="shared" si="5"/>
        <v>4.7370554260816693</v>
      </c>
      <c r="O16" s="6">
        <f t="shared" si="6"/>
        <v>4.9081364829396321</v>
      </c>
      <c r="P16" s="6">
        <f t="shared" si="7"/>
        <v>0.9548775585241458</v>
      </c>
      <c r="Q16" s="6">
        <f t="shared" si="8"/>
        <v>0.12016655108639847</v>
      </c>
      <c r="R16" s="5">
        <f t="shared" si="9"/>
        <v>0.16994116628998399</v>
      </c>
      <c r="S16" s="7">
        <f>_xll.EURO_Forward(K16,N16,I16,Q16,C16-$D$3,1,0)</f>
        <v>0.31950839268614883</v>
      </c>
      <c r="T16" s="7">
        <f>_xll.EURO_Forward(L16,O16,I16,R16,C16-$D$3,1,0)</f>
        <v>0.76118183546384177</v>
      </c>
      <c r="U16" s="7">
        <f t="shared" si="10"/>
        <v>0.76118183546384177</v>
      </c>
      <c r="V16" s="7">
        <f t="shared" si="11"/>
        <v>0.44167344277769294</v>
      </c>
      <c r="W16" s="5">
        <f t="shared" si="12"/>
        <v>0.20768586897900171</v>
      </c>
      <c r="X16" s="5">
        <f t="shared" si="13"/>
        <v>0.55349596648484001</v>
      </c>
    </row>
    <row r="17" spans="1:24" x14ac:dyDescent="0.2">
      <c r="A17">
        <f t="shared" si="0"/>
        <v>30</v>
      </c>
      <c r="B17">
        <f t="shared" si="1"/>
        <v>960000</v>
      </c>
      <c r="C17" s="3">
        <v>37135</v>
      </c>
      <c r="D17" s="6">
        <v>4.415</v>
      </c>
      <c r="E17" s="6">
        <v>2.75E-2</v>
      </c>
      <c r="F17" s="6">
        <v>0.68</v>
      </c>
      <c r="G17" s="6">
        <v>-0.14499999999999999</v>
      </c>
      <c r="H17" s="6">
        <v>-0.25</v>
      </c>
      <c r="I17" s="6">
        <v>5.8413741260101022E-2</v>
      </c>
      <c r="J17" s="6">
        <v>0.38250000000000001</v>
      </c>
      <c r="K17" s="6">
        <f t="shared" si="2"/>
        <v>4.9424999999999999</v>
      </c>
      <c r="L17" s="6">
        <f t="shared" si="3"/>
        <v>5.5949999999999998</v>
      </c>
      <c r="M17" s="6">
        <f t="shared" si="4"/>
        <v>4.665</v>
      </c>
      <c r="N17" s="6">
        <f t="shared" si="5"/>
        <v>4.7269226872023511</v>
      </c>
      <c r="O17" s="6">
        <f t="shared" si="6"/>
        <v>4.8976377952755907</v>
      </c>
      <c r="P17" s="6">
        <f t="shared" si="7"/>
        <v>0.9502013056910571</v>
      </c>
      <c r="Q17" s="6">
        <f t="shared" si="8"/>
        <v>0.12095712050144056</v>
      </c>
      <c r="R17" s="5">
        <f t="shared" si="9"/>
        <v>0.17105920027873389</v>
      </c>
      <c r="S17" s="7">
        <f>_xll.EURO_Forward(K17,N17,I17,Q17,C17-$D$3,1,0)</f>
        <v>0.32662372382424643</v>
      </c>
      <c r="T17" s="7">
        <f>_xll.EURO_Forward(L17,O17,I17,R17,C17-$D$3,1,0)</f>
        <v>0.75385254356549103</v>
      </c>
      <c r="U17" s="7">
        <f t="shared" si="10"/>
        <v>0.75385254356549103</v>
      </c>
      <c r="V17" s="7">
        <f t="shared" si="11"/>
        <v>0.4272288197412446</v>
      </c>
      <c r="W17" s="5">
        <f t="shared" si="12"/>
        <v>0.20666878398780492</v>
      </c>
      <c r="X17" s="5">
        <f t="shared" si="13"/>
        <v>0.54718375957768606</v>
      </c>
    </row>
    <row r="18" spans="1:24" x14ac:dyDescent="0.2">
      <c r="A18">
        <f t="shared" si="0"/>
        <v>31</v>
      </c>
      <c r="B18">
        <f t="shared" si="1"/>
        <v>992000</v>
      </c>
      <c r="C18" s="3">
        <v>37165</v>
      </c>
      <c r="D18" s="6">
        <v>4.42</v>
      </c>
      <c r="E18" s="6">
        <v>0.01</v>
      </c>
      <c r="F18" s="6">
        <v>0.28000000000000003</v>
      </c>
      <c r="G18" s="6">
        <v>-0.14499999999999999</v>
      </c>
      <c r="H18" s="6">
        <v>-0.25</v>
      </c>
      <c r="I18" s="6">
        <v>5.8439842573626007E-2</v>
      </c>
      <c r="J18" s="6">
        <v>0.39</v>
      </c>
      <c r="K18" s="6">
        <f t="shared" si="2"/>
        <v>4.93</v>
      </c>
      <c r="L18" s="6">
        <f t="shared" si="3"/>
        <v>5.2</v>
      </c>
      <c r="M18" s="6">
        <f t="shared" si="4"/>
        <v>4.67</v>
      </c>
      <c r="N18" s="6">
        <f t="shared" si="5"/>
        <v>4.7319890566420106</v>
      </c>
      <c r="O18" s="6">
        <f t="shared" si="6"/>
        <v>4.9028871391076114</v>
      </c>
      <c r="P18" s="6">
        <f t="shared" si="7"/>
        <v>0.94569444441730743</v>
      </c>
      <c r="Q18" s="6">
        <f t="shared" si="8"/>
        <v>0.12332882874656685</v>
      </c>
      <c r="R18" s="5">
        <f t="shared" si="9"/>
        <v>0.17441330224498358</v>
      </c>
      <c r="S18" s="7">
        <f>_xll.EURO_Forward(K18,N18,I18,Q18,C18-$D$3,1,0)</f>
        <v>0.32699304564602505</v>
      </c>
      <c r="T18" s="7">
        <f>_xll.EURO_Forward(L18,O18,I18,R18,C18-$D$3,1,0)</f>
        <v>0.48588100894110653</v>
      </c>
      <c r="U18" s="7">
        <f t="shared" si="10"/>
        <v>0.48588100894110653</v>
      </c>
      <c r="V18" s="7">
        <f t="shared" si="11"/>
        <v>0.15888796329508148</v>
      </c>
      <c r="W18" s="5">
        <f t="shared" si="12"/>
        <v>0.20568854166076436</v>
      </c>
      <c r="X18" s="5">
        <f t="shared" si="13"/>
        <v>0.28019246728034219</v>
      </c>
    </row>
    <row r="19" spans="1:24" x14ac:dyDescent="0.2">
      <c r="A19">
        <f t="shared" si="0"/>
        <v>30</v>
      </c>
      <c r="B19">
        <f t="shared" si="1"/>
        <v>960000</v>
      </c>
      <c r="C19" s="3">
        <v>37196</v>
      </c>
      <c r="D19" s="6">
        <v>4.5490000000000004</v>
      </c>
      <c r="E19" s="6">
        <v>-3.7499999999999999E-2</v>
      </c>
      <c r="F19" s="6">
        <v>0.26</v>
      </c>
      <c r="G19" s="6">
        <v>-0.15</v>
      </c>
      <c r="H19" s="6">
        <v>-0.28499999999999998</v>
      </c>
      <c r="I19" s="6">
        <v>5.8465143001308006E-2</v>
      </c>
      <c r="J19" s="6">
        <v>0.4</v>
      </c>
      <c r="K19" s="6">
        <f t="shared" si="2"/>
        <v>5.0115000000000007</v>
      </c>
      <c r="L19" s="6">
        <f t="shared" si="3"/>
        <v>5.3090000000000002</v>
      </c>
      <c r="M19" s="6">
        <f t="shared" si="4"/>
        <v>4.7640000000000002</v>
      </c>
      <c r="N19" s="6">
        <f t="shared" si="5"/>
        <v>4.8272368021076097</v>
      </c>
      <c r="O19" s="6">
        <f t="shared" si="6"/>
        <v>5.0015748031496061</v>
      </c>
      <c r="P19" s="6">
        <f t="shared" si="7"/>
        <v>0.94105730199746684</v>
      </c>
      <c r="Q19" s="6">
        <f t="shared" si="8"/>
        <v>0.12649110640673522</v>
      </c>
      <c r="R19" s="5">
        <f t="shared" si="9"/>
        <v>0.17888543819998315</v>
      </c>
      <c r="S19" s="7">
        <f>_xll.EURO_Forward(K19,N19,I19,Q19,C19-$D$3,1,0)</f>
        <v>0.33597108869911363</v>
      </c>
      <c r="T19" s="7">
        <f>_xll.EURO_Forward(L19,O19,I19,R19,C19-$D$3,1,0)</f>
        <v>0.51765943080416577</v>
      </c>
      <c r="U19" s="7">
        <f t="shared" si="10"/>
        <v>0.51765943080416577</v>
      </c>
      <c r="V19" s="7">
        <f t="shared" si="11"/>
        <v>0.18168834210505214</v>
      </c>
      <c r="W19" s="5">
        <f t="shared" si="12"/>
        <v>0.20467996318444903</v>
      </c>
      <c r="X19" s="5">
        <f t="shared" si="13"/>
        <v>0.31297946761971673</v>
      </c>
    </row>
    <row r="20" spans="1:24" x14ac:dyDescent="0.2">
      <c r="A20">
        <f t="shared" si="0"/>
        <v>31</v>
      </c>
      <c r="B20">
        <f t="shared" si="1"/>
        <v>992000</v>
      </c>
      <c r="C20" s="3">
        <v>37226</v>
      </c>
      <c r="D20" s="6">
        <v>4.665</v>
      </c>
      <c r="E20" s="6">
        <v>-0.06</v>
      </c>
      <c r="F20" s="6">
        <v>0.26</v>
      </c>
      <c r="G20" s="6">
        <v>-0.14499999999999999</v>
      </c>
      <c r="H20" s="6">
        <v>-0.28499999999999998</v>
      </c>
      <c r="I20" s="6">
        <v>5.8489627286161999E-2</v>
      </c>
      <c r="J20" s="6">
        <v>0.40250000000000002</v>
      </c>
      <c r="K20" s="6">
        <f t="shared" si="2"/>
        <v>5.1050000000000004</v>
      </c>
      <c r="L20" s="6">
        <f t="shared" si="3"/>
        <v>5.4249999999999998</v>
      </c>
      <c r="M20" s="6">
        <f t="shared" si="4"/>
        <v>4.88</v>
      </c>
      <c r="N20" s="6">
        <f t="shared" si="5"/>
        <v>4.9447765731077107</v>
      </c>
      <c r="O20" s="6">
        <f t="shared" si="6"/>
        <v>5.1233595800524929</v>
      </c>
      <c r="P20" s="6">
        <f t="shared" si="7"/>
        <v>0.93658767420018341</v>
      </c>
      <c r="Q20" s="6">
        <f t="shared" si="8"/>
        <v>0.12728167582177732</v>
      </c>
      <c r="R20" s="5">
        <f t="shared" si="9"/>
        <v>0.18000347218873305</v>
      </c>
      <c r="S20" s="7">
        <f>_xll.EURO_Forward(K20,N20,I20,Q20,C20-$D$3,1,0)</f>
        <v>0.33623529278637765</v>
      </c>
      <c r="T20" s="7">
        <f>_xll.EURO_Forward(L20,O20,I20,R20,C20-$D$3,1,0)</f>
        <v>0.5348870811933768</v>
      </c>
      <c r="U20" s="7">
        <f t="shared" si="10"/>
        <v>0.5348870811933768</v>
      </c>
      <c r="V20" s="7">
        <f t="shared" si="11"/>
        <v>0.19865178840699915</v>
      </c>
      <c r="W20" s="5">
        <f t="shared" si="12"/>
        <v>0.20370781913853989</v>
      </c>
      <c r="X20" s="5">
        <f t="shared" si="13"/>
        <v>0.33117926205483694</v>
      </c>
    </row>
    <row r="21" spans="1:24" x14ac:dyDescent="0.2">
      <c r="A21">
        <f t="shared" si="0"/>
        <v>31</v>
      </c>
      <c r="B21">
        <f t="shared" si="1"/>
        <v>992000</v>
      </c>
      <c r="C21" s="4">
        <v>37257</v>
      </c>
      <c r="D21" s="6">
        <v>4.6500000000000004</v>
      </c>
      <c r="E21" s="6">
        <v>-6.25E-2</v>
      </c>
      <c r="F21" s="6">
        <v>0.26</v>
      </c>
      <c r="G21" s="6">
        <v>-0.14499999999999999</v>
      </c>
      <c r="H21" s="6">
        <v>-0.30249999999999999</v>
      </c>
      <c r="I21" s="6">
        <v>5.8519477924737009E-2</v>
      </c>
      <c r="J21" s="6">
        <v>0.40749999999999997</v>
      </c>
      <c r="K21" s="6">
        <f t="shared" si="2"/>
        <v>5.0875000000000004</v>
      </c>
      <c r="L21" s="6">
        <f t="shared" si="3"/>
        <v>5.41</v>
      </c>
      <c r="M21" s="6">
        <f t="shared" si="4"/>
        <v>4.8475000000000001</v>
      </c>
      <c r="N21" s="6">
        <f t="shared" si="5"/>
        <v>4.9118451717499241</v>
      </c>
      <c r="O21" s="6">
        <f t="shared" si="6"/>
        <v>5.0892388451443571</v>
      </c>
      <c r="P21" s="6">
        <f t="shared" si="7"/>
        <v>0.93198250162676233</v>
      </c>
      <c r="Q21" s="6">
        <f t="shared" si="8"/>
        <v>0.1288628146518615</v>
      </c>
      <c r="R21" s="5">
        <f t="shared" si="9"/>
        <v>0.18223954016623281</v>
      </c>
      <c r="S21" s="7">
        <f>_xll.EURO_Forward(K21,N21,I21,Q21,C21-$D$3,1,0)</f>
        <v>0.35396994230184653</v>
      </c>
      <c r="T21" s="7">
        <f>_xll.EURO_Forward(L21,O21,I21,R21,C21-$D$3,1,0)</f>
        <v>0.55917057060663344</v>
      </c>
      <c r="U21" s="7">
        <f t="shared" si="10"/>
        <v>0.55917057060663344</v>
      </c>
      <c r="V21" s="7">
        <f t="shared" si="11"/>
        <v>0.20520062830478691</v>
      </c>
      <c r="W21" s="5">
        <f t="shared" si="12"/>
        <v>0.20270619410382079</v>
      </c>
      <c r="X21" s="8">
        <f t="shared" si="13"/>
        <v>0.35646437650281265</v>
      </c>
    </row>
    <row r="22" spans="1:24" x14ac:dyDescent="0.2">
      <c r="A22">
        <f t="shared" si="0"/>
        <v>28</v>
      </c>
      <c r="B22">
        <f t="shared" si="1"/>
        <v>896000</v>
      </c>
      <c r="C22" s="4">
        <v>37288</v>
      </c>
      <c r="D22" s="6">
        <v>4.4530000000000003</v>
      </c>
      <c r="E22" s="6">
        <v>-4.4999999999999998E-2</v>
      </c>
      <c r="F22" s="6">
        <v>0.26</v>
      </c>
      <c r="G22" s="6">
        <v>-0.14499999999999999</v>
      </c>
      <c r="H22" s="6">
        <v>-0.30249999999999999</v>
      </c>
      <c r="I22" s="6">
        <v>5.8555628855318009E-2</v>
      </c>
      <c r="J22" s="6">
        <v>0.39750000000000002</v>
      </c>
      <c r="K22" s="6">
        <f t="shared" si="2"/>
        <v>4.9080000000000004</v>
      </c>
      <c r="L22" s="6">
        <f t="shared" si="3"/>
        <v>5.2130000000000001</v>
      </c>
      <c r="M22" s="6">
        <f t="shared" si="4"/>
        <v>4.6505000000000001</v>
      </c>
      <c r="N22" s="6">
        <f t="shared" si="5"/>
        <v>4.7122302158273381</v>
      </c>
      <c r="O22" s="6">
        <f t="shared" si="6"/>
        <v>4.8824146981627301</v>
      </c>
      <c r="P22" s="6">
        <f t="shared" si="7"/>
        <v>0.92738799235343083</v>
      </c>
      <c r="Q22" s="6">
        <f t="shared" si="8"/>
        <v>0.12570053699169315</v>
      </c>
      <c r="R22" s="5">
        <f t="shared" si="9"/>
        <v>0.17776740421123327</v>
      </c>
      <c r="S22" s="7">
        <f>_xll.EURO_Forward(K22,N22,I22,Q22,C22-$D$3,1,0)</f>
        <v>0.35597709931548982</v>
      </c>
      <c r="T22" s="7">
        <f>_xll.EURO_Forward(L22,O22,I22,R22,C22-$D$3,1,0)</f>
        <v>0.55087664036628547</v>
      </c>
      <c r="U22" s="7">
        <f t="shared" si="10"/>
        <v>0.55087664036628547</v>
      </c>
      <c r="V22" s="7">
        <f t="shared" si="11"/>
        <v>0.19489954105079565</v>
      </c>
      <c r="W22" s="5">
        <f t="shared" si="12"/>
        <v>0.2017068883368712</v>
      </c>
      <c r="X22" s="8">
        <f t="shared" si="13"/>
        <v>0.34916975202941425</v>
      </c>
    </row>
    <row r="23" spans="1:24" x14ac:dyDescent="0.2">
      <c r="A23">
        <f t="shared" si="0"/>
        <v>31</v>
      </c>
      <c r="B23">
        <f t="shared" si="1"/>
        <v>992000</v>
      </c>
      <c r="C23" s="4">
        <v>37316</v>
      </c>
      <c r="D23" s="6">
        <v>4.2490000000000006</v>
      </c>
      <c r="E23" s="6">
        <v>-3.2500000000000001E-2</v>
      </c>
      <c r="F23" s="6">
        <v>0.26</v>
      </c>
      <c r="G23" s="6">
        <v>-0.15</v>
      </c>
      <c r="H23" s="6">
        <v>-0.30249999999999999</v>
      </c>
      <c r="I23" s="6">
        <v>5.8588281308746028E-2</v>
      </c>
      <c r="J23" s="6">
        <v>0.36</v>
      </c>
      <c r="K23" s="6">
        <f t="shared" si="2"/>
        <v>4.7165000000000008</v>
      </c>
      <c r="L23" s="6">
        <f t="shared" si="3"/>
        <v>5.0090000000000003</v>
      </c>
      <c r="M23" s="6">
        <f t="shared" si="4"/>
        <v>4.4465000000000003</v>
      </c>
      <c r="N23" s="6">
        <f t="shared" si="5"/>
        <v>4.505522342689229</v>
      </c>
      <c r="O23" s="6">
        <f t="shared" si="6"/>
        <v>4.6682414698162731</v>
      </c>
      <c r="P23" s="6">
        <f t="shared" si="7"/>
        <v>0.92325285320823858</v>
      </c>
      <c r="Q23" s="6">
        <f t="shared" si="8"/>
        <v>0.11384199576606169</v>
      </c>
      <c r="R23" s="5">
        <f t="shared" si="9"/>
        <v>0.16099689437998482</v>
      </c>
      <c r="S23" s="7">
        <f>_xll.EURO_Forward(K23,N23,I23,Q23,C23-$D$3,1,0)</f>
        <v>0.33730161961149907</v>
      </c>
      <c r="T23" s="7">
        <f>_xll.EURO_Forward(L23,O23,I23,R23,C23-$D$3,1,0)</f>
        <v>0.51656895245941303</v>
      </c>
      <c r="U23" s="7">
        <f t="shared" si="10"/>
        <v>0.51656895245941303</v>
      </c>
      <c r="V23" s="7">
        <f t="shared" si="11"/>
        <v>0.17926733284791396</v>
      </c>
      <c r="W23" s="5">
        <f t="shared" si="12"/>
        <v>0.2008074955727919</v>
      </c>
      <c r="X23" s="8">
        <f t="shared" si="13"/>
        <v>0.31576145688662116</v>
      </c>
    </row>
    <row r="24" spans="1:24" x14ac:dyDescent="0.2">
      <c r="A24">
        <f t="shared" si="0"/>
        <v>30</v>
      </c>
      <c r="B24">
        <f t="shared" si="1"/>
        <v>960000</v>
      </c>
      <c r="C24" s="4">
        <v>37347</v>
      </c>
      <c r="D24" s="6">
        <v>4.04</v>
      </c>
      <c r="E24" s="6">
        <v>1.4999999999999999E-2</v>
      </c>
      <c r="F24" s="6">
        <v>0.38500000000000001</v>
      </c>
      <c r="G24" s="6">
        <v>-0.13750000000000001</v>
      </c>
      <c r="H24" s="6">
        <v>-0.26250000000000001</v>
      </c>
      <c r="I24" s="6">
        <v>5.8623442602051011E-2</v>
      </c>
      <c r="J24" s="6">
        <v>0.3125</v>
      </c>
      <c r="K24" s="6">
        <f t="shared" si="2"/>
        <v>4.5549999999999997</v>
      </c>
      <c r="L24" s="6">
        <f t="shared" si="3"/>
        <v>4.9249999999999998</v>
      </c>
      <c r="M24" s="6">
        <f t="shared" si="4"/>
        <v>4.2774999999999999</v>
      </c>
      <c r="N24" s="6">
        <f t="shared" si="5"/>
        <v>4.3342790556287367</v>
      </c>
      <c r="O24" s="6">
        <f t="shared" si="6"/>
        <v>4.4908136482939627</v>
      </c>
      <c r="P24" s="6">
        <f t="shared" si="7"/>
        <v>0.91869225166022506</v>
      </c>
      <c r="Q24" s="6">
        <f t="shared" si="8"/>
        <v>9.8821176880261888E-2</v>
      </c>
      <c r="R24" s="5">
        <f t="shared" si="9"/>
        <v>0.13975424859373684</v>
      </c>
      <c r="S24" s="7">
        <f>_xll.EURO_Forward(K24,N24,I24,Q24,C24-$D$3,1,0)</f>
        <v>0.31241206238062791</v>
      </c>
      <c r="T24" s="7">
        <f>_xll.EURO_Forward(L24,O24,I24,R24,C24-$D$3,1,0)</f>
        <v>0.53273222858204861</v>
      </c>
      <c r="U24" s="7">
        <f t="shared" si="10"/>
        <v>0.53273222858204861</v>
      </c>
      <c r="V24" s="7">
        <f t="shared" si="11"/>
        <v>0.2203201662014207</v>
      </c>
      <c r="W24" s="5">
        <f t="shared" si="12"/>
        <v>0.19981556473609896</v>
      </c>
      <c r="X24" s="8">
        <f t="shared" si="13"/>
        <v>0.33291666384594965</v>
      </c>
    </row>
    <row r="25" spans="1:24" x14ac:dyDescent="0.2">
      <c r="A25">
        <f t="shared" si="0"/>
        <v>31</v>
      </c>
      <c r="B25">
        <f t="shared" si="1"/>
        <v>992000</v>
      </c>
      <c r="C25" s="4">
        <v>37377</v>
      </c>
      <c r="D25" s="6">
        <v>3.9769999999999999</v>
      </c>
      <c r="E25" s="6">
        <v>1.4999999999999999E-2</v>
      </c>
      <c r="F25" s="6">
        <v>0.38500000000000001</v>
      </c>
      <c r="G25" s="6">
        <v>-0.13750000000000001</v>
      </c>
      <c r="H25" s="6">
        <v>-0.28249999999999997</v>
      </c>
      <c r="I25" s="6">
        <v>5.8656143595253021E-2</v>
      </c>
      <c r="J25" s="6">
        <v>0.3</v>
      </c>
      <c r="K25" s="6">
        <f t="shared" si="2"/>
        <v>4.492</v>
      </c>
      <c r="L25" s="6">
        <f t="shared" si="3"/>
        <v>4.8620000000000001</v>
      </c>
      <c r="M25" s="6">
        <f t="shared" si="4"/>
        <v>4.1944999999999997</v>
      </c>
      <c r="N25" s="6">
        <f t="shared" si="5"/>
        <v>4.2501773229303881</v>
      </c>
      <c r="O25" s="6">
        <f t="shared" si="6"/>
        <v>4.403674540682414</v>
      </c>
      <c r="P25" s="6">
        <f t="shared" si="7"/>
        <v>0.91429699486543248</v>
      </c>
      <c r="Q25" s="6">
        <f t="shared" si="8"/>
        <v>9.4868329805051416E-2</v>
      </c>
      <c r="R25" s="5">
        <f t="shared" si="9"/>
        <v>0.13416407864998736</v>
      </c>
      <c r="S25" s="7">
        <f>_xll.EURO_Forward(K25,N25,I25,Q25,C25-$D$3,1,0)</f>
        <v>0.31857333159072665</v>
      </c>
      <c r="T25" s="7">
        <f>_xll.EURO_Forward(L25,O25,I25,R25,C25-$D$3,1,0)</f>
        <v>0.53869549140359752</v>
      </c>
      <c r="U25" s="7">
        <f t="shared" si="10"/>
        <v>0.53869549140359752</v>
      </c>
      <c r="V25" s="7">
        <f t="shared" si="11"/>
        <v>0.22012215981287087</v>
      </c>
      <c r="W25" s="5">
        <f t="shared" si="12"/>
        <v>0.19885959638323156</v>
      </c>
      <c r="X25" s="8">
        <f t="shared" si="13"/>
        <v>0.33983589502036593</v>
      </c>
    </row>
    <row r="26" spans="1:24" x14ac:dyDescent="0.2">
      <c r="A26">
        <f t="shared" si="0"/>
        <v>30</v>
      </c>
      <c r="B26">
        <f t="shared" si="1"/>
        <v>960000</v>
      </c>
      <c r="C26" s="4">
        <v>37408</v>
      </c>
      <c r="D26" s="6">
        <v>3.9670000000000001</v>
      </c>
      <c r="E26" s="6">
        <v>0.02</v>
      </c>
      <c r="F26" s="6">
        <v>0.38500000000000001</v>
      </c>
      <c r="G26" s="6">
        <v>-0.13750000000000001</v>
      </c>
      <c r="H26" s="6">
        <v>-0.29249999999999998</v>
      </c>
      <c r="I26" s="6">
        <v>5.8689934621562009E-2</v>
      </c>
      <c r="J26" s="6">
        <v>0.3</v>
      </c>
      <c r="K26" s="6">
        <f t="shared" si="2"/>
        <v>4.4870000000000001</v>
      </c>
      <c r="L26" s="6">
        <f t="shared" si="3"/>
        <v>4.8520000000000003</v>
      </c>
      <c r="M26" s="6">
        <f t="shared" si="4"/>
        <v>4.1745000000000001</v>
      </c>
      <c r="N26" s="6">
        <f t="shared" si="5"/>
        <v>4.2299118451717499</v>
      </c>
      <c r="O26" s="6">
        <f t="shared" si="6"/>
        <v>4.3826771653543304</v>
      </c>
      <c r="P26" s="6">
        <f t="shared" si="7"/>
        <v>0.90977233156949933</v>
      </c>
      <c r="Q26" s="6">
        <f t="shared" si="8"/>
        <v>9.4868329805051416E-2</v>
      </c>
      <c r="R26" s="5">
        <f t="shared" si="9"/>
        <v>0.13416407864998736</v>
      </c>
      <c r="S26" s="7">
        <f>_xll.EURO_Forward(K26,N26,I26,Q26,C26-$D$3,1,0)</f>
        <v>0.33045489887592883</v>
      </c>
      <c r="T26" s="7">
        <f>_xll.EURO_Forward(L26,O26,I26,R26,C26-$D$3,1,0)</f>
        <v>0.54872917812975741</v>
      </c>
      <c r="U26" s="7">
        <f t="shared" si="10"/>
        <v>0.54872917812975741</v>
      </c>
      <c r="V26" s="7">
        <f t="shared" si="11"/>
        <v>0.21827427925382858</v>
      </c>
      <c r="W26" s="5">
        <f t="shared" si="12"/>
        <v>0.1978754821163661</v>
      </c>
      <c r="X26" s="8">
        <f t="shared" si="13"/>
        <v>0.35085369601339134</v>
      </c>
    </row>
    <row r="27" spans="1:24" x14ac:dyDescent="0.2">
      <c r="A27">
        <f t="shared" si="0"/>
        <v>31</v>
      </c>
      <c r="B27">
        <f t="shared" si="1"/>
        <v>992000</v>
      </c>
      <c r="C27" s="4">
        <v>37438</v>
      </c>
      <c r="D27" s="6">
        <v>3.9750000000000001</v>
      </c>
      <c r="E27" s="6">
        <v>2.2499999999999999E-2</v>
      </c>
      <c r="F27" s="6">
        <v>0.38500000000000001</v>
      </c>
      <c r="G27" s="6">
        <v>-0.13750000000000001</v>
      </c>
      <c r="H27" s="6">
        <v>-0.27250000000000002</v>
      </c>
      <c r="I27" s="6">
        <v>5.8722635614763007E-2</v>
      </c>
      <c r="J27" s="6">
        <v>0.3</v>
      </c>
      <c r="K27" s="6">
        <f t="shared" si="2"/>
        <v>4.4975000000000005</v>
      </c>
      <c r="L27" s="6">
        <f t="shared" si="3"/>
        <v>4.8600000000000003</v>
      </c>
      <c r="M27" s="6">
        <f t="shared" si="4"/>
        <v>4.2025000000000006</v>
      </c>
      <c r="N27" s="6">
        <f t="shared" si="5"/>
        <v>4.2582835140338435</v>
      </c>
      <c r="O27" s="6">
        <f t="shared" si="6"/>
        <v>4.4120734908136487</v>
      </c>
      <c r="P27" s="6">
        <f t="shared" si="7"/>
        <v>0.90541014236836082</v>
      </c>
      <c r="Q27" s="6">
        <f t="shared" si="8"/>
        <v>9.4868329805051416E-2</v>
      </c>
      <c r="R27" s="5">
        <f t="shared" si="9"/>
        <v>0.13416407864998736</v>
      </c>
      <c r="S27" s="7">
        <f>_xll.EURO_Forward(K27,N27,I27,Q27,C27-$D$3,1,0)</f>
        <v>0.32291668462259793</v>
      </c>
      <c r="T27" s="7">
        <f>_xll.EURO_Forward(L27,O27,I27,R27,C27-$D$3,1,0)</f>
        <v>0.53921826825971308</v>
      </c>
      <c r="U27" s="7">
        <f t="shared" si="10"/>
        <v>0.53921826825971308</v>
      </c>
      <c r="V27" s="7">
        <f t="shared" si="11"/>
        <v>0.21630158363711516</v>
      </c>
      <c r="W27" s="5">
        <f t="shared" si="12"/>
        <v>0.19692670596511846</v>
      </c>
      <c r="X27" s="8">
        <f t="shared" si="13"/>
        <v>0.34229156229459462</v>
      </c>
    </row>
    <row r="28" spans="1:24" x14ac:dyDescent="0.2">
      <c r="A28">
        <f t="shared" si="0"/>
        <v>31</v>
      </c>
      <c r="B28">
        <f t="shared" si="1"/>
        <v>992000</v>
      </c>
      <c r="C28" s="4">
        <v>37469</v>
      </c>
      <c r="D28" s="6">
        <v>3.9849999999999999</v>
      </c>
      <c r="E28" s="6">
        <v>2.5000000000000001E-2</v>
      </c>
      <c r="F28" s="6">
        <v>0.38500000000000001</v>
      </c>
      <c r="G28" s="6">
        <v>-0.13750000000000001</v>
      </c>
      <c r="H28" s="6">
        <v>-0.26250000000000001</v>
      </c>
      <c r="I28" s="6">
        <v>5.8756426641072022E-2</v>
      </c>
      <c r="J28" s="6">
        <v>0.3</v>
      </c>
      <c r="K28" s="6">
        <f t="shared" si="2"/>
        <v>4.51</v>
      </c>
      <c r="L28" s="6">
        <f t="shared" si="3"/>
        <v>4.87</v>
      </c>
      <c r="M28" s="6">
        <f t="shared" si="4"/>
        <v>4.2225000000000001</v>
      </c>
      <c r="N28" s="6">
        <f t="shared" si="5"/>
        <v>4.2785489917924817</v>
      </c>
      <c r="O28" s="6">
        <f t="shared" si="6"/>
        <v>4.4330708661417324</v>
      </c>
      <c r="P28" s="6">
        <f t="shared" si="7"/>
        <v>0.90091957989140226</v>
      </c>
      <c r="Q28" s="6">
        <f t="shared" si="8"/>
        <v>9.4868329805051416E-2</v>
      </c>
      <c r="R28" s="5">
        <f t="shared" si="9"/>
        <v>0.13416407864998736</v>
      </c>
      <c r="S28" s="7">
        <f>_xll.EURO_Forward(K28,N28,I28,Q28,C28-$D$3,1,0)</f>
        <v>0.32167466030505842</v>
      </c>
      <c r="T28" s="7">
        <f>_xll.EURO_Forward(L28,O28,I28,R28,C28-$D$3,1,0)</f>
        <v>0.53656999431131158</v>
      </c>
      <c r="U28" s="7">
        <f t="shared" si="10"/>
        <v>0.53656999431131158</v>
      </c>
      <c r="V28" s="7">
        <f t="shared" si="11"/>
        <v>0.21489533400625316</v>
      </c>
      <c r="W28" s="5">
        <f t="shared" si="12"/>
        <v>0.19595000862637998</v>
      </c>
      <c r="X28" s="8">
        <f t="shared" si="13"/>
        <v>0.34061998568493157</v>
      </c>
    </row>
    <row r="29" spans="1:24" x14ac:dyDescent="0.2">
      <c r="A29">
        <f t="shared" si="0"/>
        <v>30</v>
      </c>
      <c r="B29">
        <f t="shared" si="1"/>
        <v>960000</v>
      </c>
      <c r="C29" s="4">
        <v>37500</v>
      </c>
      <c r="D29" s="6">
        <v>4</v>
      </c>
      <c r="E29" s="6">
        <v>1.7500000000000002E-2</v>
      </c>
      <c r="F29" s="6">
        <v>0.38500000000000001</v>
      </c>
      <c r="G29" s="6">
        <v>-0.13750000000000001</v>
      </c>
      <c r="H29" s="6">
        <v>-0.26250000000000001</v>
      </c>
      <c r="I29" s="6">
        <v>5.8790217667380011E-2</v>
      </c>
      <c r="J29" s="6">
        <v>0.3</v>
      </c>
      <c r="K29" s="6">
        <f t="shared" si="2"/>
        <v>4.5175000000000001</v>
      </c>
      <c r="L29" s="6">
        <f t="shared" si="3"/>
        <v>4.8849999999999998</v>
      </c>
      <c r="M29" s="6">
        <f t="shared" si="4"/>
        <v>4.2374999999999998</v>
      </c>
      <c r="N29" s="6">
        <f t="shared" si="5"/>
        <v>4.2937481001114604</v>
      </c>
      <c r="O29" s="6">
        <f t="shared" si="6"/>
        <v>4.4488188976377954</v>
      </c>
      <c r="P29" s="6">
        <f t="shared" si="7"/>
        <v>0.89644629423696831</v>
      </c>
      <c r="Q29" s="6">
        <f t="shared" si="8"/>
        <v>9.4868329805051416E-2</v>
      </c>
      <c r="R29" s="5">
        <f t="shared" si="9"/>
        <v>0.13416407864998736</v>
      </c>
      <c r="S29" s="7">
        <f>_xll.EURO_Forward(K29,N29,I29,Q29,C29-$D$3,1,0)</f>
        <v>0.32030333808616707</v>
      </c>
      <c r="T29" s="7">
        <f>_xll.EURO_Forward(L29,O29,I29,R29,C29-$D$3,1,0)</f>
        <v>0.5403542468404674</v>
      </c>
      <c r="U29" s="7">
        <f t="shared" si="10"/>
        <v>0.5403542468404674</v>
      </c>
      <c r="V29" s="7">
        <f t="shared" si="11"/>
        <v>0.22005090875430033</v>
      </c>
      <c r="W29" s="5">
        <f t="shared" si="12"/>
        <v>0.1949770689965406</v>
      </c>
      <c r="X29" s="8">
        <f t="shared" si="13"/>
        <v>0.3453771778439268</v>
      </c>
    </row>
    <row r="30" spans="1:24" x14ac:dyDescent="0.2">
      <c r="A30">
        <f t="shared" si="0"/>
        <v>31</v>
      </c>
      <c r="B30">
        <f t="shared" si="1"/>
        <v>992000</v>
      </c>
      <c r="C30" s="4">
        <v>37530</v>
      </c>
      <c r="D30" s="6">
        <v>4</v>
      </c>
      <c r="E30" s="6">
        <v>7.4999999999999997E-3</v>
      </c>
      <c r="F30" s="6">
        <v>0.38500000000000001</v>
      </c>
      <c r="G30" s="6">
        <v>-0.13750000000000001</v>
      </c>
      <c r="H30" s="6">
        <v>-0.26250000000000001</v>
      </c>
      <c r="I30" s="6">
        <v>5.8822918660582015E-2</v>
      </c>
      <c r="J30" s="6">
        <v>0.3075</v>
      </c>
      <c r="K30" s="6">
        <f t="shared" si="2"/>
        <v>4.5075000000000003</v>
      </c>
      <c r="L30" s="6">
        <f t="shared" si="3"/>
        <v>4.8849999999999998</v>
      </c>
      <c r="M30" s="6">
        <f t="shared" si="4"/>
        <v>4.2374999999999998</v>
      </c>
      <c r="N30" s="6">
        <f t="shared" si="5"/>
        <v>4.2937481001114604</v>
      </c>
      <c r="O30" s="6">
        <f t="shared" si="6"/>
        <v>4.4488188976377954</v>
      </c>
      <c r="P30" s="6">
        <f t="shared" si="7"/>
        <v>0.89213372410999858</v>
      </c>
      <c r="Q30" s="6">
        <f t="shared" si="8"/>
        <v>9.7240038050177696E-2</v>
      </c>
      <c r="R30" s="5">
        <f t="shared" si="9"/>
        <v>0.13751818061623705</v>
      </c>
      <c r="S30" s="7">
        <f>_xll.EURO_Forward(K30,N30,I30,Q30,C30-$D$3,1,0)</f>
        <v>0.3217039163663995</v>
      </c>
      <c r="T30" s="7">
        <f>_xll.EURO_Forward(L30,O30,I30,R30,C30-$D$3,1,0)</f>
        <v>0.55036634270957974</v>
      </c>
      <c r="U30" s="7">
        <f t="shared" si="10"/>
        <v>0.55036634270957974</v>
      </c>
      <c r="V30" s="7">
        <f t="shared" si="11"/>
        <v>0.22866242634318024</v>
      </c>
      <c r="W30" s="5">
        <f t="shared" si="12"/>
        <v>0.19403908499392469</v>
      </c>
      <c r="X30" s="8">
        <f t="shared" si="13"/>
        <v>0.35632725771565504</v>
      </c>
    </row>
    <row r="31" spans="1:24" x14ac:dyDescent="0.2">
      <c r="A31">
        <f t="shared" si="0"/>
        <v>30</v>
      </c>
      <c r="B31">
        <f t="shared" si="1"/>
        <v>960000</v>
      </c>
      <c r="C31" s="4">
        <v>37561</v>
      </c>
      <c r="D31" s="6">
        <v>4.133</v>
      </c>
      <c r="E31" s="6">
        <v>-3.2500000000000001E-2</v>
      </c>
      <c r="F31" s="6">
        <v>0.25</v>
      </c>
      <c r="G31" s="6">
        <v>-0.15</v>
      </c>
      <c r="H31" s="6">
        <v>-0.28249999999999997</v>
      </c>
      <c r="I31" s="6">
        <v>5.885670968689001E-2</v>
      </c>
      <c r="J31" s="6">
        <v>0.3125</v>
      </c>
      <c r="K31" s="6">
        <f t="shared" si="2"/>
        <v>4.6005000000000003</v>
      </c>
      <c r="L31" s="6">
        <f t="shared" si="3"/>
        <v>4.883</v>
      </c>
      <c r="M31" s="6">
        <f t="shared" si="4"/>
        <v>4.3505000000000003</v>
      </c>
      <c r="N31" s="6">
        <f t="shared" si="5"/>
        <v>4.4082480494477663</v>
      </c>
      <c r="O31" s="6">
        <f t="shared" si="6"/>
        <v>4.5674540682414699</v>
      </c>
      <c r="P31" s="6">
        <f t="shared" si="7"/>
        <v>0.88769432975419427</v>
      </c>
      <c r="Q31" s="6">
        <f t="shared" si="8"/>
        <v>9.8821176880261888E-2</v>
      </c>
      <c r="R31" s="5">
        <f t="shared" si="9"/>
        <v>0.13975424859373684</v>
      </c>
      <c r="S31" s="7">
        <f>_xll.EURO_Forward(K31,N31,I31,Q31,C31-$D$3,1,0)</f>
        <v>0.32063460161340274</v>
      </c>
      <c r="T31" s="7">
        <f>_xll.EURO_Forward(L31,O31,I31,R31,C31-$D$3,1,0)</f>
        <v>0.49213455222265257</v>
      </c>
      <c r="U31" s="7">
        <f t="shared" si="10"/>
        <v>0.49213455222265257</v>
      </c>
      <c r="V31" s="7">
        <f t="shared" si="11"/>
        <v>0.17149995060924983</v>
      </c>
      <c r="W31" s="5">
        <f t="shared" si="12"/>
        <v>0.19307351672153725</v>
      </c>
      <c r="X31" s="8">
        <f t="shared" si="13"/>
        <v>0.29906103550111529</v>
      </c>
    </row>
    <row r="32" spans="1:24" x14ac:dyDescent="0.2">
      <c r="A32">
        <f t="shared" si="0"/>
        <v>31</v>
      </c>
      <c r="B32">
        <f t="shared" si="1"/>
        <v>992000</v>
      </c>
      <c r="C32" s="4">
        <v>37591</v>
      </c>
      <c r="D32" s="6">
        <v>4.2309999999999999</v>
      </c>
      <c r="E32" s="6">
        <v>-5.5E-2</v>
      </c>
      <c r="F32" s="6">
        <v>0.25</v>
      </c>
      <c r="G32" s="6">
        <v>-0.14499999999999999</v>
      </c>
      <c r="H32" s="6">
        <v>-0.28249999999999997</v>
      </c>
      <c r="I32" s="6">
        <v>5.8889410680092014E-2</v>
      </c>
      <c r="J32" s="6">
        <v>0.3125</v>
      </c>
      <c r="K32" s="6">
        <f t="shared" si="2"/>
        <v>4.6760000000000002</v>
      </c>
      <c r="L32" s="6">
        <f t="shared" si="3"/>
        <v>4.9809999999999999</v>
      </c>
      <c r="M32" s="6">
        <f t="shared" si="4"/>
        <v>4.4485000000000001</v>
      </c>
      <c r="N32" s="6">
        <f t="shared" si="5"/>
        <v>4.5075488904650927</v>
      </c>
      <c r="O32" s="6">
        <f t="shared" si="6"/>
        <v>4.6703412073490815</v>
      </c>
      <c r="P32" s="6">
        <f t="shared" si="7"/>
        <v>0.88341449002780292</v>
      </c>
      <c r="Q32" s="6">
        <f t="shared" si="8"/>
        <v>9.8821176880261888E-2</v>
      </c>
      <c r="R32" s="5">
        <f t="shared" si="9"/>
        <v>0.13975424859373684</v>
      </c>
      <c r="S32" s="7">
        <f>_xll.EURO_Forward(K32,N32,I32,Q32,C32-$D$3,1,0)</f>
        <v>0.31481680610099794</v>
      </c>
      <c r="T32" s="7">
        <f>_xll.EURO_Forward(L32,O32,I32,R32,C32-$D$3,1,0)</f>
        <v>0.50008254608812086</v>
      </c>
      <c r="U32" s="7">
        <f t="shared" si="10"/>
        <v>0.50008254608812086</v>
      </c>
      <c r="V32" s="7">
        <f t="shared" si="11"/>
        <v>0.18526573998712292</v>
      </c>
      <c r="W32" s="5">
        <f t="shared" si="12"/>
        <v>0.19214265158104712</v>
      </c>
      <c r="X32" s="8">
        <f t="shared" si="13"/>
        <v>0.30793989450707371</v>
      </c>
    </row>
    <row r="33" spans="1:24" x14ac:dyDescent="0.2">
      <c r="A33">
        <f t="shared" si="0"/>
        <v>31</v>
      </c>
      <c r="B33">
        <f t="shared" si="1"/>
        <v>992000</v>
      </c>
      <c r="C33" s="4">
        <v>37622</v>
      </c>
      <c r="D33" s="6">
        <v>4.2560000000000002</v>
      </c>
      <c r="E33" s="6">
        <v>-5.7500000000000002E-2</v>
      </c>
      <c r="F33" s="6">
        <v>0.25</v>
      </c>
      <c r="G33" s="6">
        <v>-0.14499999999999999</v>
      </c>
      <c r="H33" s="6">
        <v>-0.3</v>
      </c>
      <c r="I33" s="6">
        <v>5.8923201706401022E-2</v>
      </c>
      <c r="J33" s="6">
        <v>0.31</v>
      </c>
      <c r="K33" s="6">
        <f t="shared" si="2"/>
        <v>4.6985000000000001</v>
      </c>
      <c r="L33" s="6">
        <f t="shared" si="3"/>
        <v>5.0060000000000002</v>
      </c>
      <c r="M33" s="6">
        <f t="shared" si="4"/>
        <v>4.4560000000000004</v>
      </c>
      <c r="N33" s="6">
        <f t="shared" si="5"/>
        <v>4.5151484446245824</v>
      </c>
      <c r="O33" s="6">
        <f t="shared" si="6"/>
        <v>4.678215223097113</v>
      </c>
      <c r="P33" s="6">
        <f t="shared" si="7"/>
        <v>0.8790088469928844</v>
      </c>
      <c r="Q33" s="6">
        <f t="shared" si="8"/>
        <v>9.8030607465219799E-2</v>
      </c>
      <c r="R33" s="5">
        <f t="shared" si="9"/>
        <v>0.13863621460498693</v>
      </c>
      <c r="S33" s="7">
        <f>_xll.EURO_Forward(K33,N33,I33,Q33,C33-$D$3,1,0)</f>
        <v>0.3244326470611294</v>
      </c>
      <c r="T33" s="7">
        <f>_xll.EURO_Forward(L33,O33,I33,R33,C33-$D$3,1,0)</f>
        <v>0.51182908122959514</v>
      </c>
      <c r="U33" s="7">
        <f t="shared" si="10"/>
        <v>0.51182908122959514</v>
      </c>
      <c r="V33" s="7">
        <f t="shared" si="11"/>
        <v>0.18739643416846574</v>
      </c>
      <c r="W33" s="5">
        <f t="shared" si="12"/>
        <v>0.19118442422095236</v>
      </c>
      <c r="X33" s="8">
        <f t="shared" si="13"/>
        <v>0.32064465700864275</v>
      </c>
    </row>
    <row r="34" spans="1:24" x14ac:dyDescent="0.2">
      <c r="A34">
        <f t="shared" si="0"/>
        <v>28</v>
      </c>
      <c r="B34">
        <f t="shared" si="1"/>
        <v>896000</v>
      </c>
      <c r="C34" s="4">
        <v>37653</v>
      </c>
      <c r="D34" s="6">
        <v>4.1059999999999999</v>
      </c>
      <c r="E34" s="6">
        <v>-0.04</v>
      </c>
      <c r="F34" s="6">
        <v>0.25</v>
      </c>
      <c r="G34" s="6">
        <v>-0.14499999999999999</v>
      </c>
      <c r="H34" s="6">
        <v>-0.3</v>
      </c>
      <c r="I34" s="6">
        <v>5.8956992732709018E-2</v>
      </c>
      <c r="J34" s="6">
        <v>0.3075</v>
      </c>
      <c r="K34" s="6">
        <f t="shared" si="2"/>
        <v>4.5659999999999998</v>
      </c>
      <c r="L34" s="6">
        <f t="shared" si="3"/>
        <v>4.8559999999999999</v>
      </c>
      <c r="M34" s="6">
        <f t="shared" si="4"/>
        <v>4.306</v>
      </c>
      <c r="N34" s="6">
        <f t="shared" si="5"/>
        <v>4.363157361434796</v>
      </c>
      <c r="O34" s="6">
        <f t="shared" si="6"/>
        <v>4.5207349081364825</v>
      </c>
      <c r="P34" s="6">
        <f t="shared" si="7"/>
        <v>0.87462030236176713</v>
      </c>
      <c r="Q34" s="6">
        <f t="shared" si="8"/>
        <v>9.7240038050177696E-2</v>
      </c>
      <c r="R34" s="5">
        <f t="shared" si="9"/>
        <v>0.13751818061623705</v>
      </c>
      <c r="S34" s="7">
        <f>_xll.EURO_Forward(K34,N34,I34,Q34,C34-$D$3,1,0)</f>
        <v>0.32862686678487174</v>
      </c>
      <c r="T34" s="7">
        <f>_xll.EURO_Forward(L34,O34,I34,R34,C34-$D$3,1,0)</f>
        <v>0.50631045723875134</v>
      </c>
      <c r="U34" s="7">
        <f t="shared" si="10"/>
        <v>0.50631045723875134</v>
      </c>
      <c r="V34" s="7">
        <f t="shared" si="11"/>
        <v>0.1776835904538796</v>
      </c>
      <c r="W34" s="5">
        <f t="shared" si="12"/>
        <v>0.19022991576368434</v>
      </c>
      <c r="X34" s="8">
        <f t="shared" si="13"/>
        <v>0.31608054147506703</v>
      </c>
    </row>
    <row r="35" spans="1:24" x14ac:dyDescent="0.2">
      <c r="A35">
        <f t="shared" si="0"/>
        <v>31</v>
      </c>
      <c r="B35">
        <f t="shared" si="1"/>
        <v>992000</v>
      </c>
      <c r="C35" s="4">
        <v>37681</v>
      </c>
      <c r="D35" s="6">
        <v>3.9240000000000004</v>
      </c>
      <c r="E35" s="6">
        <v>-2.75E-2</v>
      </c>
      <c r="F35" s="6">
        <v>0.25</v>
      </c>
      <c r="G35" s="6">
        <v>-0.15</v>
      </c>
      <c r="H35" s="6">
        <v>-0.3</v>
      </c>
      <c r="I35" s="6">
        <v>5.8987513659697018E-2</v>
      </c>
      <c r="J35" s="6">
        <v>0.29499999999999998</v>
      </c>
      <c r="K35" s="6">
        <f t="shared" si="2"/>
        <v>4.3965000000000005</v>
      </c>
      <c r="L35" s="6">
        <f t="shared" si="3"/>
        <v>4.6740000000000004</v>
      </c>
      <c r="M35" s="6">
        <f t="shared" si="4"/>
        <v>4.1240000000000006</v>
      </c>
      <c r="N35" s="6">
        <f t="shared" si="5"/>
        <v>4.1787415138311887</v>
      </c>
      <c r="O35" s="6">
        <f t="shared" si="6"/>
        <v>4.3296587926509194</v>
      </c>
      <c r="P35" s="6">
        <f t="shared" si="7"/>
        <v>0.87067112170887284</v>
      </c>
      <c r="Q35" s="6">
        <f t="shared" si="8"/>
        <v>9.3287190974967224E-2</v>
      </c>
      <c r="R35" s="5">
        <f t="shared" si="9"/>
        <v>0.13192801067248758</v>
      </c>
      <c r="S35" s="7">
        <f>_xll.EURO_Forward(K35,N35,I35,Q35,C35-$D$3,1,0)</f>
        <v>0.32155799786599282</v>
      </c>
      <c r="T35" s="7">
        <f>_xll.EURO_Forward(L35,O35,I35,R35,C35-$D$3,1,0)</f>
        <v>0.48885484015377756</v>
      </c>
      <c r="U35" s="7">
        <f t="shared" si="10"/>
        <v>0.48885484015377756</v>
      </c>
      <c r="V35" s="7">
        <f t="shared" si="11"/>
        <v>0.16729684228778474</v>
      </c>
      <c r="W35" s="5">
        <f t="shared" si="12"/>
        <v>0.18937096897167985</v>
      </c>
      <c r="X35" s="8">
        <f t="shared" si="13"/>
        <v>0.29948387118209774</v>
      </c>
    </row>
    <row r="36" spans="1:24" x14ac:dyDescent="0.2">
      <c r="A36">
        <f t="shared" si="0"/>
        <v>30</v>
      </c>
      <c r="B36">
        <f t="shared" si="1"/>
        <v>960000</v>
      </c>
      <c r="C36" s="4">
        <v>37712</v>
      </c>
      <c r="D36" s="6">
        <v>3.7319999999999998</v>
      </c>
      <c r="E36" s="6">
        <v>1.4999999999999999E-2</v>
      </c>
      <c r="F36" s="6">
        <v>0.28000000000000003</v>
      </c>
      <c r="G36" s="6">
        <v>-0.13500000000000001</v>
      </c>
      <c r="H36" s="6">
        <v>-0.26</v>
      </c>
      <c r="I36" s="6">
        <v>5.9021304686006019E-2</v>
      </c>
      <c r="J36" s="6">
        <v>0.28000000000000003</v>
      </c>
      <c r="K36" s="6">
        <f t="shared" si="2"/>
        <v>4.2469999999999999</v>
      </c>
      <c r="L36" s="6">
        <f t="shared" si="3"/>
        <v>4.5119999999999996</v>
      </c>
      <c r="M36" s="6">
        <f t="shared" si="4"/>
        <v>3.9719999999999995</v>
      </c>
      <c r="N36" s="6">
        <f t="shared" si="5"/>
        <v>4.0247238828655378</v>
      </c>
      <c r="O36" s="6">
        <f t="shared" si="6"/>
        <v>4.1700787401574795</v>
      </c>
      <c r="P36" s="6">
        <f t="shared" si="7"/>
        <v>0.86631501836159042</v>
      </c>
      <c r="Q36" s="6">
        <f t="shared" si="8"/>
        <v>8.8543774484714663E-2</v>
      </c>
      <c r="R36" s="5">
        <f t="shared" si="9"/>
        <v>0.12521980673998823</v>
      </c>
      <c r="S36" s="7">
        <f>_xll.EURO_Forward(K36,N36,I36,Q36,C36-$D$3,1,0)</f>
        <v>0.30888645858544761</v>
      </c>
      <c r="T36" s="7">
        <f>_xll.EURO_Forward(L36,O36,I36,R36,C36-$D$3,1,0)</f>
        <v>0.46497418584726447</v>
      </c>
      <c r="U36" s="7">
        <f t="shared" si="10"/>
        <v>0.46497418584726447</v>
      </c>
      <c r="V36" s="7">
        <f t="shared" si="11"/>
        <v>0.15608772726181686</v>
      </c>
      <c r="W36" s="5">
        <f t="shared" si="12"/>
        <v>0.18842351649364592</v>
      </c>
      <c r="X36" s="8">
        <f t="shared" si="13"/>
        <v>0.27655066935361855</v>
      </c>
    </row>
    <row r="37" spans="1:24" x14ac:dyDescent="0.2">
      <c r="A37">
        <f t="shared" si="0"/>
        <v>31</v>
      </c>
      <c r="B37">
        <f t="shared" si="1"/>
        <v>992000</v>
      </c>
      <c r="C37" s="4">
        <v>37742</v>
      </c>
      <c r="D37" s="6">
        <v>3.6860000000000004</v>
      </c>
      <c r="E37" s="6">
        <v>1.4999999999999999E-2</v>
      </c>
      <c r="F37" s="6">
        <v>0.28000000000000003</v>
      </c>
      <c r="G37" s="6">
        <v>-0.13500000000000001</v>
      </c>
      <c r="H37" s="6">
        <v>-0.28000000000000003</v>
      </c>
      <c r="I37" s="6">
        <v>5.9046254438373018E-2</v>
      </c>
      <c r="J37" s="6">
        <v>0.27500000000000002</v>
      </c>
      <c r="K37" s="6">
        <f t="shared" si="2"/>
        <v>4.2010000000000005</v>
      </c>
      <c r="L37" s="6">
        <f t="shared" si="3"/>
        <v>4.4660000000000002</v>
      </c>
      <c r="M37" s="6">
        <f t="shared" si="4"/>
        <v>3.9060000000000006</v>
      </c>
      <c r="N37" s="6">
        <f t="shared" si="5"/>
        <v>3.9578478062620333</v>
      </c>
      <c r="O37" s="6">
        <f t="shared" si="6"/>
        <v>4.100787401574804</v>
      </c>
      <c r="P37" s="6">
        <f t="shared" si="7"/>
        <v>0.86213216086868794</v>
      </c>
      <c r="Q37" s="6">
        <f t="shared" si="8"/>
        <v>8.6962635654630471E-2</v>
      </c>
      <c r="R37" s="5">
        <f t="shared" si="9"/>
        <v>0.12298373876248843</v>
      </c>
      <c r="S37" s="7">
        <f>_xll.EURO_Forward(K37,N37,I37,Q37,C37-$D$3,1,0)</f>
        <v>0.31641950237894045</v>
      </c>
      <c r="T37" s="7">
        <f>_xll.EURO_Forward(L37,O37,I37,R37,C37-$D$3,1,0)</f>
        <v>0.47194932404166279</v>
      </c>
      <c r="U37" s="7">
        <f t="shared" si="10"/>
        <v>0.47194932404166279</v>
      </c>
      <c r="V37" s="7">
        <f t="shared" si="11"/>
        <v>0.15552982166272233</v>
      </c>
      <c r="W37" s="5">
        <f t="shared" si="12"/>
        <v>0.18751374498893963</v>
      </c>
      <c r="X37" s="8">
        <f t="shared" si="13"/>
        <v>0.28443557905272315</v>
      </c>
    </row>
    <row r="38" spans="1:24" x14ac:dyDescent="0.2">
      <c r="A38">
        <f t="shared" si="0"/>
        <v>30</v>
      </c>
      <c r="B38">
        <f t="shared" si="1"/>
        <v>960000</v>
      </c>
      <c r="C38" s="4">
        <v>37773</v>
      </c>
      <c r="D38" s="6">
        <v>3.6949999999999998</v>
      </c>
      <c r="E38" s="6">
        <v>0.02</v>
      </c>
      <c r="F38" s="6">
        <v>0.28000000000000003</v>
      </c>
      <c r="G38" s="6">
        <v>-0.13500000000000001</v>
      </c>
      <c r="H38" s="6">
        <v>-0.28999999999999998</v>
      </c>
      <c r="I38" s="6">
        <v>5.9070033445271009E-2</v>
      </c>
      <c r="J38" s="6">
        <v>0.27250000000000002</v>
      </c>
      <c r="K38" s="6">
        <f t="shared" si="2"/>
        <v>4.2149999999999999</v>
      </c>
      <c r="L38" s="6">
        <f t="shared" si="3"/>
        <v>4.4749999999999996</v>
      </c>
      <c r="M38" s="6">
        <f t="shared" si="4"/>
        <v>3.9049999999999998</v>
      </c>
      <c r="N38" s="6">
        <f t="shared" si="5"/>
        <v>3.9568345323741005</v>
      </c>
      <c r="O38" s="6">
        <f t="shared" si="6"/>
        <v>4.0997375328083985</v>
      </c>
      <c r="P38" s="6">
        <f t="shared" si="7"/>
        <v>0.85783189840814167</v>
      </c>
      <c r="Q38" s="6">
        <f t="shared" si="8"/>
        <v>8.6172066239588382E-2</v>
      </c>
      <c r="R38" s="5">
        <f t="shared" si="9"/>
        <v>0.12186570477373852</v>
      </c>
      <c r="S38" s="7">
        <f>_xll.EURO_Forward(K38,N38,I38,Q38,C38-$D$3,1,0)</f>
        <v>0.32498002220371847</v>
      </c>
      <c r="T38" s="7">
        <f>_xll.EURO_Forward(L38,O38,I38,R38,C38-$D$3,1,0)</f>
        <v>0.47744269437621378</v>
      </c>
      <c r="U38" s="7">
        <f t="shared" si="10"/>
        <v>0.47744269437621378</v>
      </c>
      <c r="V38" s="7">
        <f t="shared" si="11"/>
        <v>0.15246267217249532</v>
      </c>
      <c r="W38" s="5">
        <f t="shared" si="12"/>
        <v>0.18657843790377082</v>
      </c>
      <c r="X38" s="8">
        <f t="shared" si="13"/>
        <v>0.29086425647244296</v>
      </c>
    </row>
    <row r="39" spans="1:24" x14ac:dyDescent="0.2">
      <c r="A39">
        <f t="shared" ref="A39:A70" si="14">EOMONTH(C39,0)-C39+1</f>
        <v>31</v>
      </c>
      <c r="B39">
        <f t="shared" ref="B39:B70" si="15">A39*$D$4</f>
        <v>992000</v>
      </c>
      <c r="C39" s="4">
        <v>37803</v>
      </c>
      <c r="D39" s="6">
        <v>3.7030000000000003</v>
      </c>
      <c r="E39" s="6">
        <v>2.2499999999999999E-2</v>
      </c>
      <c r="F39" s="6">
        <v>0.28000000000000003</v>
      </c>
      <c r="G39" s="6">
        <v>-0.13500000000000001</v>
      </c>
      <c r="H39" s="6">
        <v>-0.27</v>
      </c>
      <c r="I39" s="6">
        <v>5.9093045387430002E-2</v>
      </c>
      <c r="J39" s="6">
        <v>0.27250000000000002</v>
      </c>
      <c r="K39" s="6">
        <f t="shared" si="2"/>
        <v>4.2255000000000003</v>
      </c>
      <c r="L39" s="6">
        <f t="shared" si="3"/>
        <v>4.4830000000000005</v>
      </c>
      <c r="M39" s="6">
        <f t="shared" si="4"/>
        <v>3.9330000000000003</v>
      </c>
      <c r="N39" s="6">
        <f t="shared" si="5"/>
        <v>3.9852062012361946</v>
      </c>
      <c r="O39" s="6">
        <f t="shared" si="6"/>
        <v>4.1291338582677168</v>
      </c>
      <c r="P39" s="6">
        <f t="shared" si="7"/>
        <v>0.85368759127597138</v>
      </c>
      <c r="Q39" s="6">
        <f t="shared" si="8"/>
        <v>8.6172066239588382E-2</v>
      </c>
      <c r="R39" s="5">
        <f t="shared" si="9"/>
        <v>0.12186570477373852</v>
      </c>
      <c r="S39" s="7">
        <f>_xll.EURO_Forward(K39,N39,I39,Q39,C39-$D$3,1,0)</f>
        <v>0.3168202402424467</v>
      </c>
      <c r="T39" s="7">
        <f>_xll.EURO_Forward(L39,O39,I39,R39,C39-$D$3,1,0)</f>
        <v>0.46820932019901873</v>
      </c>
      <c r="U39" s="7">
        <f t="shared" si="10"/>
        <v>0.46820932019901873</v>
      </c>
      <c r="V39" s="7">
        <f t="shared" si="11"/>
        <v>0.15138907995657203</v>
      </c>
      <c r="W39" s="5">
        <f t="shared" si="12"/>
        <v>0.18567705110252378</v>
      </c>
      <c r="X39" s="8">
        <f t="shared" si="13"/>
        <v>0.28253226909649498</v>
      </c>
    </row>
    <row r="40" spans="1:24" x14ac:dyDescent="0.2">
      <c r="A40">
        <f t="shared" si="14"/>
        <v>31</v>
      </c>
      <c r="B40">
        <f t="shared" si="15"/>
        <v>992000</v>
      </c>
      <c r="C40" s="4">
        <v>37834</v>
      </c>
      <c r="D40" s="6">
        <v>3.7050000000000001</v>
      </c>
      <c r="E40" s="6">
        <v>2.5000000000000001E-2</v>
      </c>
      <c r="F40" s="6">
        <v>0.28000000000000003</v>
      </c>
      <c r="G40" s="6">
        <v>-0.13500000000000001</v>
      </c>
      <c r="H40" s="6">
        <v>-0.26</v>
      </c>
      <c r="I40" s="6">
        <v>5.9116824394328013E-2</v>
      </c>
      <c r="J40" s="6">
        <v>0.27250000000000002</v>
      </c>
      <c r="K40" s="6">
        <f t="shared" si="2"/>
        <v>4.2300000000000004</v>
      </c>
      <c r="L40" s="6">
        <f t="shared" si="3"/>
        <v>4.4850000000000003</v>
      </c>
      <c r="M40" s="6">
        <f t="shared" si="4"/>
        <v>3.9450000000000003</v>
      </c>
      <c r="N40" s="6">
        <f t="shared" si="5"/>
        <v>3.9973654878913774</v>
      </c>
      <c r="O40" s="6">
        <f t="shared" si="6"/>
        <v>4.1417322834645676</v>
      </c>
      <c r="P40" s="6">
        <f t="shared" si="7"/>
        <v>0.84942289702821883</v>
      </c>
      <c r="Q40" s="6">
        <f t="shared" si="8"/>
        <v>8.6172066239588382E-2</v>
      </c>
      <c r="R40" s="5">
        <f t="shared" si="9"/>
        <v>0.12186570477373852</v>
      </c>
      <c r="S40" s="7">
        <f>_xll.EURO_Forward(K40,N40,I40,Q40,C40-$D$3,1,0)</f>
        <v>0.31414175940002176</v>
      </c>
      <c r="T40" s="7">
        <f>_xll.EURO_Forward(L40,O40,I40,R40,C40-$D$3,1,0)</f>
        <v>0.46458051502882869</v>
      </c>
      <c r="U40" s="7">
        <f t="shared" si="10"/>
        <v>0.46458051502882869</v>
      </c>
      <c r="V40" s="7">
        <f t="shared" si="11"/>
        <v>0.15043875562880693</v>
      </c>
      <c r="W40" s="5">
        <f t="shared" si="12"/>
        <v>0.18474948010363759</v>
      </c>
      <c r="X40" s="8">
        <f t="shared" si="13"/>
        <v>0.27983103492519112</v>
      </c>
    </row>
    <row r="41" spans="1:24" x14ac:dyDescent="0.2">
      <c r="A41">
        <f t="shared" si="14"/>
        <v>30</v>
      </c>
      <c r="B41">
        <f t="shared" si="15"/>
        <v>960000</v>
      </c>
      <c r="C41" s="4">
        <v>37865</v>
      </c>
      <c r="D41" s="6">
        <v>3.6949999999999998</v>
      </c>
      <c r="E41" s="6">
        <v>1.7500000000000002E-2</v>
      </c>
      <c r="F41" s="6">
        <v>0.28000000000000003</v>
      </c>
      <c r="G41" s="6">
        <v>-0.13500000000000001</v>
      </c>
      <c r="H41" s="6">
        <v>-0.26</v>
      </c>
      <c r="I41" s="6">
        <v>5.9140603401225005E-2</v>
      </c>
      <c r="J41" s="6">
        <v>0.27250000000000002</v>
      </c>
      <c r="K41" s="6">
        <f t="shared" si="2"/>
        <v>4.2125000000000004</v>
      </c>
      <c r="L41" s="6">
        <f t="shared" si="3"/>
        <v>4.4749999999999996</v>
      </c>
      <c r="M41" s="6">
        <f t="shared" si="4"/>
        <v>3.9349999999999996</v>
      </c>
      <c r="N41" s="6">
        <f t="shared" si="5"/>
        <v>3.9872327490120574</v>
      </c>
      <c r="O41" s="6">
        <f t="shared" si="6"/>
        <v>4.1312335958005244</v>
      </c>
      <c r="P41" s="6">
        <f t="shared" si="7"/>
        <v>0.8451761941868039</v>
      </c>
      <c r="Q41" s="6">
        <f t="shared" si="8"/>
        <v>8.6172066239588382E-2</v>
      </c>
      <c r="R41" s="5">
        <f t="shared" si="9"/>
        <v>0.12186570477373852</v>
      </c>
      <c r="S41" s="7">
        <f>_xll.EURO_Forward(K41,N41,I41,Q41,C41-$D$3,1,0)</f>
        <v>0.31066423881331939</v>
      </c>
      <c r="T41" s="7">
        <f>_xll.EURO_Forward(L41,O41,I41,R41,C41-$D$3,1,0)</f>
        <v>0.46593791936183804</v>
      </c>
      <c r="U41" s="7">
        <f t="shared" si="10"/>
        <v>0.46593791936183804</v>
      </c>
      <c r="V41" s="7">
        <f t="shared" si="11"/>
        <v>0.15527368054851864</v>
      </c>
      <c r="W41" s="5">
        <f t="shared" si="12"/>
        <v>0.18382582223562985</v>
      </c>
      <c r="X41" s="8">
        <f t="shared" si="13"/>
        <v>0.28211209712620822</v>
      </c>
    </row>
    <row r="42" spans="1:24" x14ac:dyDescent="0.2">
      <c r="A42">
        <f t="shared" si="14"/>
        <v>31</v>
      </c>
      <c r="B42">
        <f t="shared" si="15"/>
        <v>992000</v>
      </c>
      <c r="C42" s="4">
        <v>37895</v>
      </c>
      <c r="D42" s="6">
        <v>3.69</v>
      </c>
      <c r="E42" s="6">
        <v>7.4999999999999997E-3</v>
      </c>
      <c r="F42" s="6">
        <v>0.28000000000000003</v>
      </c>
      <c r="G42" s="6">
        <v>-0.13500000000000001</v>
      </c>
      <c r="H42" s="6">
        <v>-0.26</v>
      </c>
      <c r="I42" s="6">
        <v>5.9163615343384011E-2</v>
      </c>
      <c r="J42" s="6">
        <v>0.27250000000000002</v>
      </c>
      <c r="K42" s="6">
        <f t="shared" si="2"/>
        <v>4.1974999999999998</v>
      </c>
      <c r="L42" s="6">
        <f t="shared" si="3"/>
        <v>4.47</v>
      </c>
      <c r="M42" s="6">
        <f t="shared" si="4"/>
        <v>3.9299999999999997</v>
      </c>
      <c r="N42" s="6">
        <f t="shared" si="5"/>
        <v>3.9821663795723983</v>
      </c>
      <c r="O42" s="6">
        <f t="shared" si="6"/>
        <v>4.1259842519685037</v>
      </c>
      <c r="P42" s="6">
        <f t="shared" si="7"/>
        <v>0.84108355858982631</v>
      </c>
      <c r="Q42" s="6">
        <f t="shared" si="8"/>
        <v>8.6172066239588382E-2</v>
      </c>
      <c r="R42" s="5">
        <f t="shared" si="9"/>
        <v>0.12186570477373852</v>
      </c>
      <c r="S42" s="7">
        <f>_xll.EURO_Forward(K42,N42,I42,Q42,C42-$D$3,1,0)</f>
        <v>0.30596793066921624</v>
      </c>
      <c r="T42" s="7">
        <f>_xll.EURO_Forward(L42,O42,I42,R42,C42-$D$3,1,0)</f>
        <v>0.46734008204682809</v>
      </c>
      <c r="U42" s="7">
        <f t="shared" si="10"/>
        <v>0.46734008204682809</v>
      </c>
      <c r="V42" s="7">
        <f t="shared" si="11"/>
        <v>0.16137215137761185</v>
      </c>
      <c r="W42" s="5">
        <f t="shared" si="12"/>
        <v>0.18293567399328722</v>
      </c>
      <c r="X42" s="8">
        <f t="shared" si="13"/>
        <v>0.28440440805354084</v>
      </c>
    </row>
    <row r="43" spans="1:24" x14ac:dyDescent="0.2">
      <c r="A43">
        <f t="shared" si="14"/>
        <v>30</v>
      </c>
      <c r="B43">
        <f t="shared" si="15"/>
        <v>960000</v>
      </c>
      <c r="C43" s="4">
        <v>37926</v>
      </c>
      <c r="D43" s="6">
        <v>3.8430000000000004</v>
      </c>
      <c r="E43" s="6">
        <v>-3.2500000000000001E-2</v>
      </c>
      <c r="F43" s="6">
        <v>0.18</v>
      </c>
      <c r="G43" s="6">
        <v>-0.14749999999999999</v>
      </c>
      <c r="H43" s="6">
        <v>-0.28000000000000003</v>
      </c>
      <c r="I43" s="6">
        <v>5.9187394350281995E-2</v>
      </c>
      <c r="J43" s="6">
        <v>0.28000000000000003</v>
      </c>
      <c r="K43" s="6">
        <f t="shared" si="2"/>
        <v>4.3105000000000002</v>
      </c>
      <c r="L43" s="6">
        <f t="shared" si="3"/>
        <v>4.5230000000000006</v>
      </c>
      <c r="M43" s="6">
        <f t="shared" si="4"/>
        <v>4.0630000000000006</v>
      </c>
      <c r="N43" s="6">
        <f t="shared" si="5"/>
        <v>4.1169318066673428</v>
      </c>
      <c r="O43" s="6">
        <f t="shared" si="6"/>
        <v>4.2656167979002628</v>
      </c>
      <c r="P43" s="6">
        <f t="shared" si="7"/>
        <v>0.83687209276937258</v>
      </c>
      <c r="Q43" s="6">
        <f t="shared" si="8"/>
        <v>8.8543774484714663E-2</v>
      </c>
      <c r="R43" s="5">
        <f t="shared" si="9"/>
        <v>0.12521980673998823</v>
      </c>
      <c r="S43" s="7">
        <f>_xll.EURO_Forward(K43,N43,I43,Q43,C43-$D$3,1,0)</f>
        <v>0.30711604710430951</v>
      </c>
      <c r="T43" s="7">
        <f>_xll.EURO_Forward(L43,O43,I43,R43,C43-$D$3,1,0)</f>
        <v>0.43826559848002189</v>
      </c>
      <c r="U43" s="7">
        <f t="shared" si="10"/>
        <v>0.43826559848002189</v>
      </c>
      <c r="V43" s="7">
        <f t="shared" si="11"/>
        <v>0.13114955137571238</v>
      </c>
      <c r="W43" s="5">
        <f t="shared" si="12"/>
        <v>0.18201968017733852</v>
      </c>
      <c r="X43" s="8">
        <f t="shared" si="13"/>
        <v>0.2562459183026834</v>
      </c>
    </row>
    <row r="44" spans="1:24" x14ac:dyDescent="0.2">
      <c r="A44">
        <f t="shared" si="14"/>
        <v>31</v>
      </c>
      <c r="B44">
        <f t="shared" si="15"/>
        <v>992000</v>
      </c>
      <c r="C44" s="4">
        <v>37956</v>
      </c>
      <c r="D44" s="6">
        <v>3.9610000000000003</v>
      </c>
      <c r="E44" s="6">
        <v>-5.5E-2</v>
      </c>
      <c r="F44" s="6">
        <v>0.18</v>
      </c>
      <c r="G44" s="6">
        <v>-0.14249999999999999</v>
      </c>
      <c r="H44" s="6">
        <v>-0.28000000000000003</v>
      </c>
      <c r="I44" s="6">
        <v>5.9210406292441009E-2</v>
      </c>
      <c r="J44" s="6">
        <v>0.28499999999999998</v>
      </c>
      <c r="K44" s="6">
        <f t="shared" si="2"/>
        <v>4.4060000000000006</v>
      </c>
      <c r="L44" s="6">
        <f t="shared" si="3"/>
        <v>4.641</v>
      </c>
      <c r="M44" s="6">
        <f t="shared" si="4"/>
        <v>4.181</v>
      </c>
      <c r="N44" s="6">
        <f t="shared" si="5"/>
        <v>4.2364981254433074</v>
      </c>
      <c r="O44" s="6">
        <f t="shared" si="6"/>
        <v>4.3895013123359581</v>
      </c>
      <c r="P44" s="6">
        <f t="shared" si="7"/>
        <v>0.8328134515264034</v>
      </c>
      <c r="Q44" s="6">
        <f t="shared" si="8"/>
        <v>9.0124913314798841E-2</v>
      </c>
      <c r="R44" s="5">
        <f t="shared" si="9"/>
        <v>0.12745587471748798</v>
      </c>
      <c r="S44" s="7">
        <f>_xll.EURO_Forward(K44,N44,I44,Q44,C44-$D$3,1,0)</f>
        <v>0.30548501213922363</v>
      </c>
      <c r="T44" s="7">
        <f>_xll.EURO_Forward(L44,O44,I44,R44,C44-$D$3,1,0)</f>
        <v>0.45153620781914849</v>
      </c>
      <c r="U44" s="7">
        <f t="shared" si="10"/>
        <v>0.45153620781914849</v>
      </c>
      <c r="V44" s="7">
        <f t="shared" si="11"/>
        <v>0.14605119567992486</v>
      </c>
      <c r="W44" s="5">
        <f t="shared" si="12"/>
        <v>0.18113692570699275</v>
      </c>
      <c r="X44" s="8">
        <f t="shared" si="13"/>
        <v>0.27039928211215575</v>
      </c>
    </row>
    <row r="45" spans="1:24" x14ac:dyDescent="0.2">
      <c r="A45">
        <f t="shared" si="14"/>
        <v>31</v>
      </c>
      <c r="B45">
        <f t="shared" si="15"/>
        <v>992000</v>
      </c>
      <c r="C45" s="4">
        <v>37987</v>
      </c>
      <c r="D45" s="6">
        <v>3.9860000000000002</v>
      </c>
      <c r="E45" s="6">
        <v>-5.7500000000000002E-2</v>
      </c>
      <c r="F45" s="6">
        <v>0.18</v>
      </c>
      <c r="G45" s="6">
        <v>-0.14249999999999999</v>
      </c>
      <c r="H45" s="6">
        <v>-0.29749999999999999</v>
      </c>
      <c r="I45" s="6">
        <v>5.9234185299339E-2</v>
      </c>
      <c r="J45" s="6">
        <v>0.29749999999999999</v>
      </c>
      <c r="K45" s="6">
        <f t="shared" si="2"/>
        <v>4.4284999999999997</v>
      </c>
      <c r="L45" s="6">
        <f t="shared" si="3"/>
        <v>4.6660000000000004</v>
      </c>
      <c r="M45" s="6">
        <f t="shared" si="4"/>
        <v>4.1885000000000003</v>
      </c>
      <c r="N45" s="6">
        <f t="shared" si="5"/>
        <v>4.2440976796027972</v>
      </c>
      <c r="O45" s="6">
        <f t="shared" si="6"/>
        <v>4.3973753280839896</v>
      </c>
      <c r="P45" s="6">
        <f t="shared" si="7"/>
        <v>0.82863700382305805</v>
      </c>
      <c r="Q45" s="6">
        <f t="shared" si="8"/>
        <v>9.4077760390009313E-2</v>
      </c>
      <c r="R45" s="5">
        <f t="shared" si="9"/>
        <v>0.13304604466123746</v>
      </c>
      <c r="S45" s="7">
        <f>_xll.EURO_Forward(K45,N45,I45,Q45,C45-$D$3,1,0)</f>
        <v>0.32481848484840792</v>
      </c>
      <c r="T45" s="7">
        <f>_xll.EURO_Forward(L45,O45,I45,R45,C45-$D$3,1,0)</f>
        <v>0.47766772367918442</v>
      </c>
      <c r="U45" s="7">
        <f t="shared" si="10"/>
        <v>0.47766772367918442</v>
      </c>
      <c r="V45" s="7">
        <f t="shared" si="11"/>
        <v>0.1528492388307765</v>
      </c>
      <c r="W45" s="5">
        <f t="shared" si="12"/>
        <v>0.18022854833151514</v>
      </c>
      <c r="X45" s="8">
        <f t="shared" si="13"/>
        <v>0.29743917534766928</v>
      </c>
    </row>
    <row r="46" spans="1:24" x14ac:dyDescent="0.2">
      <c r="A46">
        <f t="shared" si="14"/>
        <v>29</v>
      </c>
      <c r="B46">
        <f t="shared" si="15"/>
        <v>928000</v>
      </c>
      <c r="C46" s="4">
        <v>38018</v>
      </c>
      <c r="D46" s="6">
        <v>3.8460000000000005</v>
      </c>
      <c r="E46" s="6">
        <v>-0.04</v>
      </c>
      <c r="F46" s="6">
        <v>0.18</v>
      </c>
      <c r="G46" s="6">
        <v>-0.14249999999999999</v>
      </c>
      <c r="H46" s="6">
        <v>-0.29749999999999999</v>
      </c>
      <c r="I46" s="6">
        <v>5.9257964306236012E-2</v>
      </c>
      <c r="J46" s="6">
        <v>0.28749999999999998</v>
      </c>
      <c r="K46" s="6">
        <f t="shared" si="2"/>
        <v>4.3060000000000009</v>
      </c>
      <c r="L46" s="6">
        <f t="shared" si="3"/>
        <v>4.5260000000000007</v>
      </c>
      <c r="M46" s="6">
        <f t="shared" si="4"/>
        <v>4.0485000000000007</v>
      </c>
      <c r="N46" s="6">
        <f t="shared" si="5"/>
        <v>4.1022393352923299</v>
      </c>
      <c r="O46" s="6">
        <f t="shared" si="6"/>
        <v>4.2503937007874022</v>
      </c>
      <c r="P46" s="6">
        <f t="shared" si="7"/>
        <v>0.82447826850055861</v>
      </c>
      <c r="Q46" s="6">
        <f t="shared" si="8"/>
        <v>9.091548272984093E-2</v>
      </c>
      <c r="R46" s="5">
        <f t="shared" si="9"/>
        <v>0.12857390870623789</v>
      </c>
      <c r="S46" s="7">
        <f>_xll.EURO_Forward(K46,N46,I46,Q46,C46-$D$3,1,0)</f>
        <v>0.32109659298116244</v>
      </c>
      <c r="T46" s="7">
        <f>_xll.EURO_Forward(L46,O46,I46,R46,C46-$D$3,1,0)</f>
        <v>0.46093040276651775</v>
      </c>
      <c r="U46" s="7">
        <f t="shared" si="10"/>
        <v>0.46093040276651775</v>
      </c>
      <c r="V46" s="7">
        <f t="shared" si="11"/>
        <v>0.13983380978535531</v>
      </c>
      <c r="W46" s="5">
        <f t="shared" si="12"/>
        <v>0.17932402339887149</v>
      </c>
      <c r="X46" s="8">
        <f t="shared" si="13"/>
        <v>0.28160637936764626</v>
      </c>
    </row>
    <row r="47" spans="1:24" x14ac:dyDescent="0.2">
      <c r="A47">
        <f t="shared" si="14"/>
        <v>31</v>
      </c>
      <c r="B47">
        <f t="shared" si="15"/>
        <v>992000</v>
      </c>
      <c r="C47" s="4">
        <v>38047</v>
      </c>
      <c r="D47" s="6">
        <v>3.6940000000000004</v>
      </c>
      <c r="E47" s="6">
        <v>-2.75E-2</v>
      </c>
      <c r="F47" s="6">
        <v>0.18</v>
      </c>
      <c r="G47" s="6">
        <v>-0.14749999999999999</v>
      </c>
      <c r="H47" s="6">
        <v>-0.29749999999999999</v>
      </c>
      <c r="I47" s="6">
        <v>5.9280209183657007E-2</v>
      </c>
      <c r="J47" s="6">
        <v>0.28749999999999998</v>
      </c>
      <c r="K47" s="6">
        <f t="shared" si="2"/>
        <v>4.166500000000001</v>
      </c>
      <c r="L47" s="6">
        <f t="shared" si="3"/>
        <v>4.3740000000000006</v>
      </c>
      <c r="M47" s="6">
        <f t="shared" si="4"/>
        <v>3.8965000000000005</v>
      </c>
      <c r="N47" s="6">
        <f t="shared" si="5"/>
        <v>3.9482217043266798</v>
      </c>
      <c r="O47" s="6">
        <f t="shared" si="6"/>
        <v>4.0908136482939641</v>
      </c>
      <c r="P47" s="6">
        <f t="shared" si="7"/>
        <v>0.8206038239365272</v>
      </c>
      <c r="Q47" s="6">
        <f t="shared" si="8"/>
        <v>9.091548272984093E-2</v>
      </c>
      <c r="R47" s="5">
        <f t="shared" si="9"/>
        <v>0.12857390870623789</v>
      </c>
      <c r="S47" s="7">
        <f>_xll.EURO_Forward(K47,N47,I47,Q47,C47-$D$3,1,0)</f>
        <v>0.32187399519536708</v>
      </c>
      <c r="T47" s="7">
        <f>_xll.EURO_Forward(L47,O47,I47,R47,C47-$D$3,1,0)</f>
        <v>0.45476932847555918</v>
      </c>
      <c r="U47" s="7">
        <f t="shared" si="10"/>
        <v>0.45476932847555918</v>
      </c>
      <c r="V47" s="7">
        <f t="shared" si="11"/>
        <v>0.1328953332801921</v>
      </c>
      <c r="W47" s="5">
        <f t="shared" si="12"/>
        <v>0.17848133170619465</v>
      </c>
      <c r="X47" s="8">
        <f t="shared" si="13"/>
        <v>0.27628799676936455</v>
      </c>
    </row>
    <row r="48" spans="1:24" x14ac:dyDescent="0.2">
      <c r="A48">
        <f t="shared" si="14"/>
        <v>30</v>
      </c>
      <c r="B48">
        <f t="shared" si="15"/>
        <v>960000</v>
      </c>
      <c r="C48" s="4">
        <v>38078</v>
      </c>
      <c r="D48" s="6">
        <v>3.5419999999999998</v>
      </c>
      <c r="E48" s="6">
        <v>1.4999999999999999E-2</v>
      </c>
      <c r="F48" s="6">
        <v>0.31</v>
      </c>
      <c r="G48" s="6">
        <v>-0.13250000000000001</v>
      </c>
      <c r="H48" s="6">
        <v>-0.25750000000000001</v>
      </c>
      <c r="I48" s="6">
        <v>5.9303988190554019E-2</v>
      </c>
      <c r="J48" s="6">
        <v>0.27</v>
      </c>
      <c r="K48" s="6">
        <f t="shared" si="2"/>
        <v>4.0570000000000004</v>
      </c>
      <c r="L48" s="6">
        <f t="shared" si="3"/>
        <v>4.3520000000000003</v>
      </c>
      <c r="M48" s="6">
        <f t="shared" si="4"/>
        <v>3.7845</v>
      </c>
      <c r="N48" s="6">
        <f t="shared" si="5"/>
        <v>3.8347350288783058</v>
      </c>
      <c r="O48" s="6">
        <f t="shared" si="6"/>
        <v>3.9732283464566929</v>
      </c>
      <c r="P48" s="6">
        <f t="shared" si="7"/>
        <v>0.81647921072524909</v>
      </c>
      <c r="Q48" s="6">
        <f t="shared" si="8"/>
        <v>8.538149682454628E-2</v>
      </c>
      <c r="R48" s="5">
        <f t="shared" si="9"/>
        <v>0.12074767078498863</v>
      </c>
      <c r="S48" s="7">
        <f>_xll.EURO_Forward(K48,N48,I48,Q48,C48-$D$3,1,0)</f>
        <v>0.30665227489109004</v>
      </c>
      <c r="T48" s="7">
        <f>_xll.EURO_Forward(L48,O48,I48,R48,C48-$D$3,1,0)</f>
        <v>0.48196529869351634</v>
      </c>
      <c r="U48" s="7">
        <f t="shared" si="10"/>
        <v>0.48196529869351634</v>
      </c>
      <c r="V48" s="7">
        <f t="shared" si="11"/>
        <v>0.1753130238024263</v>
      </c>
      <c r="W48" s="5">
        <f t="shared" si="12"/>
        <v>0.17758422833274168</v>
      </c>
      <c r="X48" s="8">
        <f t="shared" si="13"/>
        <v>0.30438107036077466</v>
      </c>
    </row>
    <row r="49" spans="1:24" x14ac:dyDescent="0.2">
      <c r="A49">
        <f t="shared" si="14"/>
        <v>31</v>
      </c>
      <c r="B49">
        <f t="shared" si="15"/>
        <v>992000</v>
      </c>
      <c r="C49" s="4">
        <v>38108</v>
      </c>
      <c r="D49" s="6">
        <v>3.5260000000000002</v>
      </c>
      <c r="E49" s="6">
        <v>1.4999999999999999E-2</v>
      </c>
      <c r="F49" s="6">
        <v>0.31</v>
      </c>
      <c r="G49" s="6">
        <v>-0.13250000000000001</v>
      </c>
      <c r="H49" s="6">
        <v>-0.27750000000000002</v>
      </c>
      <c r="I49" s="6">
        <v>5.9327000132713005E-2</v>
      </c>
      <c r="J49" s="6">
        <v>0.27</v>
      </c>
      <c r="K49" s="6">
        <f t="shared" si="2"/>
        <v>4.0410000000000004</v>
      </c>
      <c r="L49" s="6">
        <f t="shared" si="3"/>
        <v>4.3360000000000003</v>
      </c>
      <c r="M49" s="6">
        <f t="shared" si="4"/>
        <v>3.7485000000000004</v>
      </c>
      <c r="N49" s="6">
        <f t="shared" si="5"/>
        <v>3.7982571689127576</v>
      </c>
      <c r="O49" s="6">
        <f t="shared" si="6"/>
        <v>3.935433070866142</v>
      </c>
      <c r="P49" s="6">
        <f t="shared" si="7"/>
        <v>0.81250435747393646</v>
      </c>
      <c r="Q49" s="6">
        <f t="shared" si="8"/>
        <v>8.538149682454628E-2</v>
      </c>
      <c r="R49" s="5">
        <f t="shared" si="9"/>
        <v>0.12074767078498863</v>
      </c>
      <c r="S49" s="7">
        <f>_xll.EURO_Forward(K49,N49,I49,Q49,C49-$D$3,1,0)</f>
        <v>0.31676372647404594</v>
      </c>
      <c r="T49" s="7">
        <f>_xll.EURO_Forward(L49,O49,I49,R49,C49-$D$3,1,0)</f>
        <v>0.49266953886177278</v>
      </c>
      <c r="U49" s="7">
        <f t="shared" si="10"/>
        <v>0.49266953886177278</v>
      </c>
      <c r="V49" s="7">
        <f t="shared" si="11"/>
        <v>0.17590581238772685</v>
      </c>
      <c r="W49" s="5">
        <f t="shared" si="12"/>
        <v>0.17671969775058119</v>
      </c>
      <c r="X49" s="8">
        <f t="shared" si="13"/>
        <v>0.31594984111119162</v>
      </c>
    </row>
    <row r="50" spans="1:24" x14ac:dyDescent="0.2">
      <c r="A50">
        <f t="shared" si="14"/>
        <v>30</v>
      </c>
      <c r="B50">
        <f t="shared" si="15"/>
        <v>960000</v>
      </c>
      <c r="C50" s="4">
        <v>38139</v>
      </c>
      <c r="D50" s="6">
        <v>3.5550000000000002</v>
      </c>
      <c r="E50" s="6">
        <v>0.02</v>
      </c>
      <c r="F50" s="6">
        <v>0.31</v>
      </c>
      <c r="G50" s="6">
        <v>-0.13250000000000001</v>
      </c>
      <c r="H50" s="6">
        <v>-0.28749999999999998</v>
      </c>
      <c r="I50" s="6">
        <v>5.935077913961101E-2</v>
      </c>
      <c r="J50" s="6">
        <v>0.27</v>
      </c>
      <c r="K50" s="6">
        <f t="shared" si="2"/>
        <v>4.0750000000000002</v>
      </c>
      <c r="L50" s="6">
        <f t="shared" si="3"/>
        <v>4.3650000000000002</v>
      </c>
      <c r="M50" s="6">
        <f t="shared" si="4"/>
        <v>3.7675000000000001</v>
      </c>
      <c r="N50" s="6">
        <f t="shared" si="5"/>
        <v>3.8175093727834635</v>
      </c>
      <c r="O50" s="6">
        <f t="shared" si="6"/>
        <v>3.9553805774278215</v>
      </c>
      <c r="P50" s="6">
        <f t="shared" si="7"/>
        <v>0.80841421936767999</v>
      </c>
      <c r="Q50" s="6">
        <f t="shared" si="8"/>
        <v>8.538149682454628E-2</v>
      </c>
      <c r="R50" s="5">
        <f t="shared" si="9"/>
        <v>0.12074767078498863</v>
      </c>
      <c r="S50" s="7">
        <f>_xll.EURO_Forward(K50,N50,I50,Q50,C50-$D$3,1,0)</f>
        <v>0.32640937936985925</v>
      </c>
      <c r="T50" s="7">
        <f>_xll.EURO_Forward(L50,O50,I50,R50,C50-$D$3,1,0)</f>
        <v>0.49990562667320138</v>
      </c>
      <c r="U50" s="7">
        <f t="shared" si="10"/>
        <v>0.49990562667320138</v>
      </c>
      <c r="V50" s="7">
        <f t="shared" si="11"/>
        <v>0.17349624730334212</v>
      </c>
      <c r="W50" s="5">
        <f t="shared" si="12"/>
        <v>0.17583009271247041</v>
      </c>
      <c r="X50" s="8">
        <f t="shared" si="13"/>
        <v>0.32407553396073097</v>
      </c>
    </row>
    <row r="51" spans="1:24" x14ac:dyDescent="0.2">
      <c r="A51">
        <f t="shared" si="14"/>
        <v>31</v>
      </c>
      <c r="B51">
        <f t="shared" si="15"/>
        <v>992000</v>
      </c>
      <c r="C51" s="4">
        <v>38169</v>
      </c>
      <c r="D51" s="6">
        <v>3.5830000000000002</v>
      </c>
      <c r="E51" s="6">
        <v>2.2499999999999999E-2</v>
      </c>
      <c r="F51" s="6">
        <v>0.31</v>
      </c>
      <c r="G51" s="6">
        <v>-0.13250000000000001</v>
      </c>
      <c r="H51" s="6">
        <v>-0.26750000000000002</v>
      </c>
      <c r="I51" s="6">
        <v>5.9373791081770017E-2</v>
      </c>
      <c r="J51" s="6">
        <v>0.26750000000000002</v>
      </c>
      <c r="K51" s="6">
        <f t="shared" si="2"/>
        <v>4.1055000000000001</v>
      </c>
      <c r="L51" s="6">
        <f t="shared" si="3"/>
        <v>4.3930000000000007</v>
      </c>
      <c r="M51" s="6">
        <f t="shared" si="4"/>
        <v>3.8155000000000001</v>
      </c>
      <c r="N51" s="6">
        <f t="shared" si="5"/>
        <v>3.8661465194041953</v>
      </c>
      <c r="O51" s="6">
        <f t="shared" si="6"/>
        <v>4.005774278215223</v>
      </c>
      <c r="P51" s="6">
        <f t="shared" si="7"/>
        <v>0.80447262409160403</v>
      </c>
      <c r="Q51" s="6">
        <f t="shared" si="8"/>
        <v>8.4590927409504191E-2</v>
      </c>
      <c r="R51" s="5">
        <f t="shared" si="9"/>
        <v>0.11962963679623874</v>
      </c>
      <c r="S51" s="7">
        <f>_xll.EURO_Forward(K51,N51,I51,Q51,C51-$D$3,1,0)</f>
        <v>0.31762259516214897</v>
      </c>
      <c r="T51" s="7">
        <f>_xll.EURO_Forward(L51,O51,I51,R51,C51-$D$3,1,0)</f>
        <v>0.48875974552376711</v>
      </c>
      <c r="U51" s="7">
        <f t="shared" si="10"/>
        <v>0.48875974552376711</v>
      </c>
      <c r="V51" s="7">
        <f t="shared" si="11"/>
        <v>0.17113715036161814</v>
      </c>
      <c r="W51" s="5">
        <f t="shared" si="12"/>
        <v>0.17497279573992389</v>
      </c>
      <c r="X51" s="8">
        <f t="shared" si="13"/>
        <v>0.31378694978384325</v>
      </c>
    </row>
    <row r="52" spans="1:24" x14ac:dyDescent="0.2">
      <c r="A52">
        <f t="shared" si="14"/>
        <v>31</v>
      </c>
      <c r="B52">
        <f t="shared" si="15"/>
        <v>992000</v>
      </c>
      <c r="C52" s="4">
        <v>38200</v>
      </c>
      <c r="D52" s="6">
        <v>3.605</v>
      </c>
      <c r="E52" s="6">
        <v>2.5000000000000001E-2</v>
      </c>
      <c r="F52" s="6">
        <v>0.31</v>
      </c>
      <c r="G52" s="6">
        <v>-0.13250000000000001</v>
      </c>
      <c r="H52" s="6">
        <v>-0.25750000000000001</v>
      </c>
      <c r="I52" s="6">
        <v>5.9397570088668E-2</v>
      </c>
      <c r="J52" s="6">
        <v>0.26750000000000002</v>
      </c>
      <c r="K52" s="6">
        <f t="shared" si="2"/>
        <v>4.13</v>
      </c>
      <c r="L52" s="6">
        <f t="shared" si="3"/>
        <v>4.415</v>
      </c>
      <c r="M52" s="6">
        <f t="shared" si="4"/>
        <v>3.8475000000000001</v>
      </c>
      <c r="N52" s="6">
        <f t="shared" si="5"/>
        <v>3.8985712838180162</v>
      </c>
      <c r="O52" s="6">
        <f t="shared" si="6"/>
        <v>4.0393700787401574</v>
      </c>
      <c r="P52" s="6">
        <f t="shared" si="7"/>
        <v>0.80041674417569286</v>
      </c>
      <c r="Q52" s="6">
        <f t="shared" si="8"/>
        <v>8.4590927409504191E-2</v>
      </c>
      <c r="R52" s="5">
        <f t="shared" si="9"/>
        <v>0.11962963679623874</v>
      </c>
      <c r="S52" s="7">
        <f>_xll.EURO_Forward(K52,N52,I52,Q52,C52-$D$3,1,0)</f>
        <v>0.31554631865358806</v>
      </c>
      <c r="T52" s="7">
        <f>_xll.EURO_Forward(L52,O52,I52,R52,C52-$D$3,1,0)</f>
        <v>0.48536266795110805</v>
      </c>
      <c r="U52" s="7">
        <f t="shared" si="10"/>
        <v>0.48536266795110805</v>
      </c>
      <c r="V52" s="7">
        <f t="shared" si="11"/>
        <v>0.16981634929751999</v>
      </c>
      <c r="W52" s="5">
        <f t="shared" si="12"/>
        <v>0.17409064185821319</v>
      </c>
      <c r="X52" s="8">
        <f t="shared" si="13"/>
        <v>0.31127202609289484</v>
      </c>
    </row>
    <row r="53" spans="1:24" x14ac:dyDescent="0.2">
      <c r="A53">
        <f t="shared" si="14"/>
        <v>30</v>
      </c>
      <c r="B53">
        <f t="shared" si="15"/>
        <v>960000</v>
      </c>
      <c r="C53" s="4">
        <v>38231</v>
      </c>
      <c r="D53" s="6">
        <v>3.625</v>
      </c>
      <c r="E53" s="6">
        <v>1.7500000000000002E-2</v>
      </c>
      <c r="F53" s="6">
        <v>0.31</v>
      </c>
      <c r="G53" s="6">
        <v>-0.13250000000000001</v>
      </c>
      <c r="H53" s="6">
        <v>-0.25750000000000001</v>
      </c>
      <c r="I53" s="6">
        <v>5.9421349095565006E-2</v>
      </c>
      <c r="J53" s="6">
        <v>0.26750000000000002</v>
      </c>
      <c r="K53" s="6">
        <f t="shared" si="2"/>
        <v>4.1425000000000001</v>
      </c>
      <c r="L53" s="6">
        <f t="shared" si="3"/>
        <v>4.4350000000000005</v>
      </c>
      <c r="M53" s="6">
        <f t="shared" si="4"/>
        <v>3.8675000000000002</v>
      </c>
      <c r="N53" s="6">
        <f t="shared" si="5"/>
        <v>3.9188367615766544</v>
      </c>
      <c r="O53" s="6">
        <f t="shared" si="6"/>
        <v>4.060367454068242</v>
      </c>
      <c r="P53" s="6">
        <f t="shared" si="7"/>
        <v>0.79637819121920872</v>
      </c>
      <c r="Q53" s="6">
        <f t="shared" si="8"/>
        <v>8.4590927409504191E-2</v>
      </c>
      <c r="R53" s="5">
        <f t="shared" si="9"/>
        <v>0.11962963679623874</v>
      </c>
      <c r="S53" s="7">
        <f>_xll.EURO_Forward(K53,N53,I53,Q53,C53-$D$3,1,0)</f>
        <v>0.31303104963541806</v>
      </c>
      <c r="T53" s="7">
        <f>_xll.EURO_Forward(L53,O53,I53,R53,C53-$D$3,1,0)</f>
        <v>0.48699026582673022</v>
      </c>
      <c r="U53" s="7">
        <f t="shared" si="10"/>
        <v>0.48699026582673022</v>
      </c>
      <c r="V53" s="7">
        <f t="shared" si="11"/>
        <v>0.17395921619131216</v>
      </c>
      <c r="W53" s="5">
        <f t="shared" si="12"/>
        <v>0.17321225659017789</v>
      </c>
      <c r="X53" s="8">
        <f t="shared" si="13"/>
        <v>0.3137780092365523</v>
      </c>
    </row>
    <row r="54" spans="1:24" x14ac:dyDescent="0.2">
      <c r="A54">
        <f t="shared" si="14"/>
        <v>31</v>
      </c>
      <c r="B54">
        <f t="shared" si="15"/>
        <v>992000</v>
      </c>
      <c r="C54" s="4">
        <v>38261</v>
      </c>
      <c r="D54" s="6">
        <v>3.64</v>
      </c>
      <c r="E54" s="6">
        <v>7.4999999999999997E-3</v>
      </c>
      <c r="F54" s="6">
        <v>0.31</v>
      </c>
      <c r="G54" s="6">
        <v>-0.13250000000000001</v>
      </c>
      <c r="H54" s="6">
        <v>-0.25750000000000001</v>
      </c>
      <c r="I54" s="6">
        <v>5.9444361037724019E-2</v>
      </c>
      <c r="J54" s="6">
        <v>0.26750000000000002</v>
      </c>
      <c r="K54" s="6">
        <f t="shared" si="2"/>
        <v>4.1475</v>
      </c>
      <c r="L54" s="6">
        <f t="shared" si="3"/>
        <v>4.45</v>
      </c>
      <c r="M54" s="6">
        <f t="shared" si="4"/>
        <v>3.8825000000000003</v>
      </c>
      <c r="N54" s="6">
        <f t="shared" si="5"/>
        <v>3.934035869895633</v>
      </c>
      <c r="O54" s="6">
        <f t="shared" si="6"/>
        <v>4.0761154855643049</v>
      </c>
      <c r="P54" s="6">
        <f t="shared" si="7"/>
        <v>0.79248635918687893</v>
      </c>
      <c r="Q54" s="6">
        <f t="shared" si="8"/>
        <v>8.4590927409504191E-2</v>
      </c>
      <c r="R54" s="5">
        <f t="shared" si="9"/>
        <v>0.11962963679623874</v>
      </c>
      <c r="S54" s="7">
        <f>_xll.EURO_Forward(K54,N54,I54,Q54,C54-$D$3,1,0)</f>
        <v>0.30904681191949668</v>
      </c>
      <c r="T54" s="7">
        <f>_xll.EURO_Forward(L54,O54,I54,R54,C54-$D$3,1,0)</f>
        <v>0.48834205555316723</v>
      </c>
      <c r="U54" s="7">
        <f t="shared" si="10"/>
        <v>0.48834205555316723</v>
      </c>
      <c r="V54" s="7">
        <f t="shared" si="11"/>
        <v>0.17929524363367055</v>
      </c>
      <c r="W54" s="5">
        <f t="shared" si="12"/>
        <v>0.17236578312314615</v>
      </c>
      <c r="X54" s="8">
        <f t="shared" si="13"/>
        <v>0.31597627243002108</v>
      </c>
    </row>
    <row r="55" spans="1:24" x14ac:dyDescent="0.2">
      <c r="A55">
        <f t="shared" si="14"/>
        <v>30</v>
      </c>
      <c r="B55">
        <f t="shared" si="15"/>
        <v>960000</v>
      </c>
      <c r="C55" s="4">
        <v>38292</v>
      </c>
      <c r="D55" s="6">
        <v>3.7930000000000001</v>
      </c>
      <c r="E55" s="6">
        <v>-3.2500000000000001E-2</v>
      </c>
      <c r="F55" s="6">
        <v>0.14000000000000001</v>
      </c>
      <c r="G55" s="6">
        <v>-0.14499999999999999</v>
      </c>
      <c r="H55" s="6">
        <v>-0.27750000000000002</v>
      </c>
      <c r="I55" s="6">
        <v>5.946814004462201E-2</v>
      </c>
      <c r="J55" s="6">
        <v>0.27</v>
      </c>
      <c r="K55" s="6">
        <f t="shared" si="2"/>
        <v>4.2605000000000004</v>
      </c>
      <c r="L55" s="6">
        <f t="shared" si="3"/>
        <v>4.4329999999999998</v>
      </c>
      <c r="M55" s="6">
        <f t="shared" si="4"/>
        <v>4.0155000000000003</v>
      </c>
      <c r="N55" s="6">
        <f t="shared" si="5"/>
        <v>4.0688012969905767</v>
      </c>
      <c r="O55" s="6">
        <f t="shared" si="6"/>
        <v>4.2157480314960631</v>
      </c>
      <c r="P55" s="6">
        <f t="shared" si="7"/>
        <v>0.78848173838281099</v>
      </c>
      <c r="Q55" s="6">
        <f t="shared" si="8"/>
        <v>8.538149682454628E-2</v>
      </c>
      <c r="R55" s="5">
        <f t="shared" si="9"/>
        <v>0.12074767078498863</v>
      </c>
      <c r="S55" s="7">
        <f>_xll.EURO_Forward(K55,N55,I55,Q55,C55-$D$3,1,0)</f>
        <v>0.3074512974936392</v>
      </c>
      <c r="T55" s="7">
        <f>_xll.EURO_Forward(L55,O55,I55,R55,C55-$D$3,1,0)</f>
        <v>0.42109111853571113</v>
      </c>
      <c r="U55" s="7">
        <f t="shared" si="10"/>
        <v>0.42109111853571113</v>
      </c>
      <c r="V55" s="7">
        <f t="shared" si="11"/>
        <v>0.11363982104207193</v>
      </c>
      <c r="W55" s="5">
        <f t="shared" si="12"/>
        <v>0.17149477809826139</v>
      </c>
      <c r="X55" s="8">
        <f t="shared" si="13"/>
        <v>0.24959634043744974</v>
      </c>
    </row>
    <row r="56" spans="1:24" x14ac:dyDescent="0.2">
      <c r="A56">
        <f t="shared" si="14"/>
        <v>31</v>
      </c>
      <c r="B56">
        <f t="shared" si="15"/>
        <v>992000</v>
      </c>
      <c r="C56" s="4">
        <v>38322</v>
      </c>
      <c r="D56" s="6">
        <v>3.9110000000000005</v>
      </c>
      <c r="E56" s="6">
        <v>-5.5E-2</v>
      </c>
      <c r="F56" s="6">
        <v>0.14000000000000001</v>
      </c>
      <c r="G56" s="6">
        <v>-0.14000000000000001</v>
      </c>
      <c r="H56" s="6">
        <v>-0.27750000000000002</v>
      </c>
      <c r="I56" s="6">
        <v>5.9491151986781017E-2</v>
      </c>
      <c r="J56" s="6">
        <v>0.27250000000000002</v>
      </c>
      <c r="K56" s="6">
        <f t="shared" si="2"/>
        <v>4.3559999999999999</v>
      </c>
      <c r="L56" s="6">
        <f t="shared" si="3"/>
        <v>4.5510000000000002</v>
      </c>
      <c r="M56" s="6">
        <f t="shared" si="4"/>
        <v>4.1335000000000006</v>
      </c>
      <c r="N56" s="6">
        <f t="shared" si="5"/>
        <v>4.1883676157665422</v>
      </c>
      <c r="O56" s="6">
        <f t="shared" si="6"/>
        <v>4.3396325459317593</v>
      </c>
      <c r="P56" s="6">
        <f t="shared" si="7"/>
        <v>0.78462263960425616</v>
      </c>
      <c r="Q56" s="6">
        <f t="shared" si="8"/>
        <v>8.6172066239588382E-2</v>
      </c>
      <c r="R56" s="5">
        <f t="shared" si="9"/>
        <v>0.12186570477373852</v>
      </c>
      <c r="S56" s="7">
        <f>_xll.EURO_Forward(K56,N56,I56,Q56,C56-$D$3,1,0)</f>
        <v>0.30458844497424131</v>
      </c>
      <c r="T56" s="7">
        <f>_xll.EURO_Forward(L56,O56,I56,R56,C56-$D$3,1,0)</f>
        <v>0.43168088402272997</v>
      </c>
      <c r="U56" s="7">
        <f t="shared" si="10"/>
        <v>0.43168088402272997</v>
      </c>
      <c r="V56" s="7">
        <f t="shared" si="11"/>
        <v>0.12709243904848866</v>
      </c>
      <c r="W56" s="5">
        <f t="shared" si="12"/>
        <v>0.1706554241139257</v>
      </c>
      <c r="X56" s="8">
        <f t="shared" si="13"/>
        <v>0.26102545990880427</v>
      </c>
    </row>
    <row r="57" spans="1:24" x14ac:dyDescent="0.2">
      <c r="A57">
        <f t="shared" si="14"/>
        <v>31</v>
      </c>
      <c r="B57">
        <f t="shared" si="15"/>
        <v>992000</v>
      </c>
      <c r="C57" s="4">
        <v>38353</v>
      </c>
      <c r="D57" s="6">
        <v>3.9480000000000004</v>
      </c>
      <c r="E57" s="6">
        <v>-5.7500000000000002E-2</v>
      </c>
      <c r="F57" s="6">
        <v>0.14000000000000001</v>
      </c>
      <c r="G57" s="6">
        <v>-0.14000000000000001</v>
      </c>
      <c r="H57" s="6">
        <v>-0.29499999999999998</v>
      </c>
      <c r="I57" s="6">
        <v>5.9514930993679015E-2</v>
      </c>
      <c r="J57" s="6">
        <v>0.27750000000000002</v>
      </c>
      <c r="K57" s="6">
        <f t="shared" si="2"/>
        <v>4.3905000000000003</v>
      </c>
      <c r="L57" s="6">
        <f t="shared" si="3"/>
        <v>4.5880000000000001</v>
      </c>
      <c r="M57" s="6">
        <f t="shared" si="4"/>
        <v>4.1530000000000005</v>
      </c>
      <c r="N57" s="6">
        <f t="shared" si="5"/>
        <v>4.2081264565812146</v>
      </c>
      <c r="O57" s="6">
        <f t="shared" si="6"/>
        <v>4.3601049868766406</v>
      </c>
      <c r="P57" s="6">
        <f t="shared" si="7"/>
        <v>0.78065173552340139</v>
      </c>
      <c r="Q57" s="6">
        <f t="shared" si="8"/>
        <v>8.7753205069672574E-2</v>
      </c>
      <c r="R57" s="5">
        <f t="shared" si="9"/>
        <v>0.12410177275123832</v>
      </c>
      <c r="S57" s="7">
        <f>_xll.EURO_Forward(K57,N57,I57,Q57,C57-$D$3,1,0)</f>
        <v>0.31774814996912548</v>
      </c>
      <c r="T57" s="7">
        <f>_xll.EURO_Forward(L57,O57,I57,R57,C57-$D$3,1,0)</f>
        <v>0.44866813364714653</v>
      </c>
      <c r="U57" s="7">
        <f t="shared" si="10"/>
        <v>0.44866813364714653</v>
      </c>
      <c r="V57" s="7">
        <f t="shared" si="11"/>
        <v>0.13091998367802105</v>
      </c>
      <c r="W57" s="5">
        <f t="shared" si="12"/>
        <v>0.16979175247633979</v>
      </c>
      <c r="X57" s="8">
        <f t="shared" si="13"/>
        <v>0.27887638117080671</v>
      </c>
    </row>
    <row r="58" spans="1:24" x14ac:dyDescent="0.2">
      <c r="A58">
        <f t="shared" si="14"/>
        <v>28</v>
      </c>
      <c r="B58">
        <f t="shared" si="15"/>
        <v>896000</v>
      </c>
      <c r="C58" s="4">
        <v>38384</v>
      </c>
      <c r="D58" s="6">
        <v>3.8119999999999998</v>
      </c>
      <c r="E58" s="6">
        <v>-0.04</v>
      </c>
      <c r="F58" s="6">
        <v>0.14000000000000001</v>
      </c>
      <c r="G58" s="6">
        <v>-0.14000000000000001</v>
      </c>
      <c r="H58" s="6">
        <v>-0.29499999999999998</v>
      </c>
      <c r="I58" s="6">
        <v>5.9538710000576013E-2</v>
      </c>
      <c r="J58" s="6">
        <v>0.26500000000000001</v>
      </c>
      <c r="K58" s="6">
        <f t="shared" si="2"/>
        <v>4.2720000000000002</v>
      </c>
      <c r="L58" s="6">
        <f t="shared" si="3"/>
        <v>4.452</v>
      </c>
      <c r="M58" s="6">
        <f t="shared" si="4"/>
        <v>4.0169999999999995</v>
      </c>
      <c r="N58" s="6">
        <f t="shared" si="5"/>
        <v>4.0703212078224738</v>
      </c>
      <c r="O58" s="6">
        <f t="shared" si="6"/>
        <v>4.2173228346456684</v>
      </c>
      <c r="P58" s="6">
        <f t="shared" si="7"/>
        <v>0.77669788380529325</v>
      </c>
      <c r="Q58" s="6">
        <f t="shared" si="8"/>
        <v>8.3800357994462088E-2</v>
      </c>
      <c r="R58" s="5">
        <f t="shared" si="9"/>
        <v>0.11851160280748885</v>
      </c>
      <c r="S58" s="7">
        <f>_xll.EURO_Forward(K58,N58,I58,Q58,C58-$D$3,1,0)</f>
        <v>0.31025437097821928</v>
      </c>
      <c r="T58" s="7">
        <f>_xll.EURO_Forward(L58,O58,I58,R58,C58-$D$3,1,0)</f>
        <v>0.42696198151123399</v>
      </c>
      <c r="U58" s="7">
        <f t="shared" si="10"/>
        <v>0.42696198151123399</v>
      </c>
      <c r="V58" s="7">
        <f t="shared" si="11"/>
        <v>0.11670761053301471</v>
      </c>
      <c r="W58" s="5">
        <f t="shared" si="12"/>
        <v>0.16893178972765127</v>
      </c>
      <c r="X58" s="8">
        <f t="shared" si="13"/>
        <v>0.25803019178358272</v>
      </c>
    </row>
    <row r="59" spans="1:24" x14ac:dyDescent="0.2">
      <c r="A59">
        <f t="shared" si="14"/>
        <v>31</v>
      </c>
      <c r="B59">
        <f t="shared" si="15"/>
        <v>992000</v>
      </c>
      <c r="C59" s="4">
        <v>38412</v>
      </c>
      <c r="D59" s="6">
        <v>3.6630000000000003</v>
      </c>
      <c r="E59" s="6">
        <v>-2.75E-2</v>
      </c>
      <c r="F59" s="6">
        <v>0.14000000000000001</v>
      </c>
      <c r="G59" s="6">
        <v>-0.14499999999999999</v>
      </c>
      <c r="H59" s="6">
        <v>-0.29499999999999998</v>
      </c>
      <c r="I59" s="6">
        <v>5.9560187813258003E-2</v>
      </c>
      <c r="J59" s="6">
        <v>0.25750000000000001</v>
      </c>
      <c r="K59" s="6">
        <f t="shared" si="2"/>
        <v>4.1355000000000004</v>
      </c>
      <c r="L59" s="6">
        <f t="shared" si="3"/>
        <v>4.3030000000000008</v>
      </c>
      <c r="M59" s="6">
        <f t="shared" si="4"/>
        <v>3.8680000000000003</v>
      </c>
      <c r="N59" s="6">
        <f t="shared" si="5"/>
        <v>3.9193433985206205</v>
      </c>
      <c r="O59" s="6">
        <f t="shared" si="6"/>
        <v>4.0608923884514443</v>
      </c>
      <c r="P59" s="6">
        <f t="shared" si="7"/>
        <v>0.7731412736839649</v>
      </c>
      <c r="Q59" s="6">
        <f t="shared" si="8"/>
        <v>8.1428649749335807E-2</v>
      </c>
      <c r="R59" s="5">
        <f t="shared" si="9"/>
        <v>0.11515750084123916</v>
      </c>
      <c r="S59" s="7">
        <f>_xll.EURO_Forward(K59,N59,I59,Q59,C59-$D$3,1,0)</f>
        <v>0.30429975073655924</v>
      </c>
      <c r="T59" s="7">
        <f>_xll.EURO_Forward(L59,O59,I59,R59,C59-$D$3,1,0)</f>
        <v>0.41112978634765551</v>
      </c>
      <c r="U59" s="7">
        <f t="shared" si="10"/>
        <v>0.41112978634765551</v>
      </c>
      <c r="V59" s="7">
        <f t="shared" si="11"/>
        <v>0.10683003561109627</v>
      </c>
      <c r="W59" s="5">
        <f t="shared" si="12"/>
        <v>0.16815822702626237</v>
      </c>
      <c r="X59" s="8">
        <f t="shared" si="13"/>
        <v>0.24297155932139314</v>
      </c>
    </row>
    <row r="60" spans="1:24" x14ac:dyDescent="0.2">
      <c r="A60">
        <f t="shared" si="14"/>
        <v>30</v>
      </c>
      <c r="B60">
        <f t="shared" si="15"/>
        <v>960000</v>
      </c>
      <c r="C60" s="4">
        <v>38443</v>
      </c>
      <c r="D60" s="6">
        <v>3.5140000000000002</v>
      </c>
      <c r="E60" s="6">
        <v>1.4999999999999999E-2</v>
      </c>
      <c r="F60" s="6">
        <v>0.315</v>
      </c>
      <c r="G60" s="6">
        <v>-0.13</v>
      </c>
      <c r="H60" s="6">
        <v>-0.255</v>
      </c>
      <c r="I60" s="6">
        <v>5.9583966820156001E-2</v>
      </c>
      <c r="J60" s="6">
        <v>0.24249999999999999</v>
      </c>
      <c r="K60" s="6">
        <f t="shared" si="2"/>
        <v>4.0289999999999999</v>
      </c>
      <c r="L60" s="6">
        <f t="shared" si="3"/>
        <v>4.3290000000000006</v>
      </c>
      <c r="M60" s="6">
        <f t="shared" si="4"/>
        <v>3.7590000000000003</v>
      </c>
      <c r="N60" s="6">
        <f t="shared" si="5"/>
        <v>3.8088965447360423</v>
      </c>
      <c r="O60" s="6">
        <f t="shared" si="6"/>
        <v>3.9464566929133862</v>
      </c>
      <c r="P60" s="6">
        <f t="shared" si="7"/>
        <v>0.76921972346974921</v>
      </c>
      <c r="Q60" s="6">
        <f t="shared" si="8"/>
        <v>7.6685233259083219E-2</v>
      </c>
      <c r="R60" s="5">
        <f t="shared" si="9"/>
        <v>0.10844929690873978</v>
      </c>
      <c r="S60" s="7">
        <f>_xll.EURO_Forward(K60,N60,I60,Q60,C60-$D$3,1,0)</f>
        <v>0.28981460135207193</v>
      </c>
      <c r="T60" s="7">
        <f>_xll.EURO_Forward(L60,O60,I60,R60,C60-$D$3,1,0)</f>
        <v>0.45901887130284624</v>
      </c>
      <c r="U60" s="7">
        <f t="shared" si="10"/>
        <v>0.45901887130284624</v>
      </c>
      <c r="V60" s="7">
        <f t="shared" si="11"/>
        <v>0.16920426995077431</v>
      </c>
      <c r="W60" s="5">
        <f t="shared" si="12"/>
        <v>0.16730528985467044</v>
      </c>
      <c r="X60" s="8">
        <f t="shared" si="13"/>
        <v>0.29171358144817583</v>
      </c>
    </row>
    <row r="61" spans="1:24" x14ac:dyDescent="0.2">
      <c r="A61">
        <f t="shared" si="14"/>
        <v>31</v>
      </c>
      <c r="B61">
        <f t="shared" si="15"/>
        <v>992000</v>
      </c>
      <c r="C61" s="4">
        <v>38473</v>
      </c>
      <c r="D61" s="6">
        <v>3.4990000000000006</v>
      </c>
      <c r="E61" s="6">
        <v>1.4999999999999999E-2</v>
      </c>
      <c r="F61" s="6">
        <v>0.315</v>
      </c>
      <c r="G61" s="6">
        <v>-0.13</v>
      </c>
      <c r="H61" s="6">
        <v>-0.27500000000000002</v>
      </c>
      <c r="I61" s="6">
        <v>5.9598616349119019E-2</v>
      </c>
      <c r="J61" s="6">
        <v>0.24249999999999999</v>
      </c>
      <c r="K61" s="6">
        <f t="shared" si="2"/>
        <v>4.0140000000000011</v>
      </c>
      <c r="L61" s="6">
        <f t="shared" si="3"/>
        <v>4.3140000000000001</v>
      </c>
      <c r="M61" s="6">
        <f t="shared" si="4"/>
        <v>3.7240000000000006</v>
      </c>
      <c r="N61" s="6">
        <f t="shared" si="5"/>
        <v>3.773431958658426</v>
      </c>
      <c r="O61" s="6">
        <f t="shared" si="6"/>
        <v>3.9097112860892396</v>
      </c>
      <c r="P61" s="6">
        <f t="shared" si="7"/>
        <v>0.76546904635356383</v>
      </c>
      <c r="Q61" s="6">
        <f t="shared" si="8"/>
        <v>7.6685233259083219E-2</v>
      </c>
      <c r="R61" s="5">
        <f t="shared" si="9"/>
        <v>0.10844929690873978</v>
      </c>
      <c r="S61" s="7">
        <f>_xll.EURO_Forward(K61,N61,I61,Q61,C61-$D$3,1,0)</f>
        <v>0.29885651210728503</v>
      </c>
      <c r="T61" s="7">
        <f>_xll.EURO_Forward(L61,O61,I61,R61,C61-$D$3,1,0)</f>
        <v>0.46842217572158784</v>
      </c>
      <c r="U61" s="7">
        <f t="shared" si="10"/>
        <v>0.46842217572158784</v>
      </c>
      <c r="V61" s="7">
        <f t="shared" si="11"/>
        <v>0.16956566361430281</v>
      </c>
      <c r="W61" s="5">
        <f t="shared" si="12"/>
        <v>0.16648951758190014</v>
      </c>
      <c r="X61" s="8">
        <f t="shared" si="13"/>
        <v>0.30193265813968773</v>
      </c>
    </row>
    <row r="62" spans="1:24" x14ac:dyDescent="0.2">
      <c r="A62">
        <f t="shared" si="14"/>
        <v>30</v>
      </c>
      <c r="B62">
        <f t="shared" si="15"/>
        <v>960000</v>
      </c>
      <c r="C62" s="4">
        <v>38504</v>
      </c>
      <c r="D62" s="6">
        <v>3.5290000000000004</v>
      </c>
      <c r="E62" s="6">
        <v>0.02</v>
      </c>
      <c r="F62" s="6">
        <v>0.315</v>
      </c>
      <c r="G62" s="6">
        <v>-0.13</v>
      </c>
      <c r="H62" s="6">
        <v>-0.28499999999999998</v>
      </c>
      <c r="I62" s="6">
        <v>5.9611593905638006E-2</v>
      </c>
      <c r="J62" s="6">
        <v>0.24249999999999999</v>
      </c>
      <c r="K62" s="6">
        <f t="shared" si="2"/>
        <v>4.0490000000000004</v>
      </c>
      <c r="L62" s="6">
        <f t="shared" si="3"/>
        <v>4.3440000000000003</v>
      </c>
      <c r="M62" s="6">
        <f t="shared" si="4"/>
        <v>3.7440000000000002</v>
      </c>
      <c r="N62" s="6">
        <f t="shared" si="5"/>
        <v>3.7936974364170637</v>
      </c>
      <c r="O62" s="6">
        <f t="shared" si="6"/>
        <v>3.9307086614173232</v>
      </c>
      <c r="P62" s="6">
        <f t="shared" si="7"/>
        <v>0.76161809524551893</v>
      </c>
      <c r="Q62" s="6">
        <f t="shared" si="8"/>
        <v>7.6685233259083219E-2</v>
      </c>
      <c r="R62" s="5">
        <f t="shared" si="9"/>
        <v>0.10844929690873978</v>
      </c>
      <c r="S62" s="7">
        <f>_xll.EURO_Forward(K62,N62,I62,Q62,C62-$D$3,1,0)</f>
        <v>0.30752868712209591</v>
      </c>
      <c r="T62" s="7">
        <f>_xll.EURO_Forward(L62,O62,I62,R62,C62-$D$3,1,0)</f>
        <v>0.47462863742584638</v>
      </c>
      <c r="U62" s="7">
        <f t="shared" si="10"/>
        <v>0.47462863742584638</v>
      </c>
      <c r="V62" s="7">
        <f t="shared" si="11"/>
        <v>0.16709995030375047</v>
      </c>
      <c r="W62" s="5">
        <f t="shared" si="12"/>
        <v>0.16565193571590037</v>
      </c>
      <c r="X62" s="8">
        <f t="shared" si="13"/>
        <v>0.30897670170994601</v>
      </c>
    </row>
    <row r="63" spans="1:24" x14ac:dyDescent="0.2">
      <c r="A63">
        <f t="shared" si="14"/>
        <v>31</v>
      </c>
      <c r="B63">
        <f t="shared" si="15"/>
        <v>992000</v>
      </c>
      <c r="C63" s="4">
        <v>38534</v>
      </c>
      <c r="D63" s="6">
        <v>3.5569999999999999</v>
      </c>
      <c r="E63" s="6">
        <v>2.2499999999999999E-2</v>
      </c>
      <c r="F63" s="6">
        <v>0.315</v>
      </c>
      <c r="G63" s="6">
        <v>-0.13</v>
      </c>
      <c r="H63" s="6">
        <v>-0.26500000000000001</v>
      </c>
      <c r="I63" s="6">
        <v>5.9624152831302006E-2</v>
      </c>
      <c r="J63" s="6">
        <v>0.24249999999999999</v>
      </c>
      <c r="K63" s="6">
        <f t="shared" si="2"/>
        <v>4.0794999999999995</v>
      </c>
      <c r="L63" s="6">
        <f t="shared" si="3"/>
        <v>4.3719999999999999</v>
      </c>
      <c r="M63" s="6">
        <f t="shared" si="4"/>
        <v>3.7919999999999998</v>
      </c>
      <c r="N63" s="6">
        <f t="shared" si="5"/>
        <v>3.8423345830377951</v>
      </c>
      <c r="O63" s="6">
        <f t="shared" si="6"/>
        <v>3.9811023622047244</v>
      </c>
      <c r="P63" s="6">
        <f t="shared" si="7"/>
        <v>0.75790827191691446</v>
      </c>
      <c r="Q63" s="6">
        <f t="shared" si="8"/>
        <v>7.6685233259083219E-2</v>
      </c>
      <c r="R63" s="5">
        <f t="shared" si="9"/>
        <v>0.10844929690873978</v>
      </c>
      <c r="S63" s="7">
        <f>_xll.EURO_Forward(K63,N63,I63,Q63,C63-$D$3,1,0)</f>
        <v>0.30060095935145048</v>
      </c>
      <c r="T63" s="7">
        <f>_xll.EURO_Forward(L63,O63,I63,R63,C63-$D$3,1,0)</f>
        <v>0.46602720313397583</v>
      </c>
      <c r="U63" s="7">
        <f t="shared" si="10"/>
        <v>0.46602720313397583</v>
      </c>
      <c r="V63" s="7">
        <f t="shared" si="11"/>
        <v>0.16542624378252535</v>
      </c>
      <c r="W63" s="5">
        <f t="shared" si="12"/>
        <v>0.16484504914192891</v>
      </c>
      <c r="X63" s="8">
        <f t="shared" si="13"/>
        <v>0.30118215399204695</v>
      </c>
    </row>
    <row r="64" spans="1:24" x14ac:dyDescent="0.2">
      <c r="A64">
        <f t="shared" si="14"/>
        <v>31</v>
      </c>
      <c r="B64">
        <f t="shared" si="15"/>
        <v>992000</v>
      </c>
      <c r="C64" s="4">
        <v>38565</v>
      </c>
      <c r="D64" s="6">
        <v>3.5790000000000006</v>
      </c>
      <c r="E64" s="6">
        <v>2.5000000000000001E-2</v>
      </c>
      <c r="F64" s="6">
        <v>0.315</v>
      </c>
      <c r="G64" s="6">
        <v>-0.13</v>
      </c>
      <c r="H64" s="6">
        <v>-0.255</v>
      </c>
      <c r="I64" s="6">
        <v>5.9637130387821015E-2</v>
      </c>
      <c r="J64" s="6">
        <v>0.24249999999999999</v>
      </c>
      <c r="K64" s="6">
        <f t="shared" si="2"/>
        <v>4.104000000000001</v>
      </c>
      <c r="L64" s="6">
        <f t="shared" si="3"/>
        <v>4.3940000000000001</v>
      </c>
      <c r="M64" s="6">
        <f t="shared" si="4"/>
        <v>3.8240000000000007</v>
      </c>
      <c r="N64" s="6">
        <f t="shared" si="5"/>
        <v>3.8747593474516169</v>
      </c>
      <c r="O64" s="6">
        <f t="shared" si="6"/>
        <v>4.0146981627296592</v>
      </c>
      <c r="P64" s="6">
        <f t="shared" si="7"/>
        <v>0.7540921837823934</v>
      </c>
      <c r="Q64" s="6">
        <f t="shared" si="8"/>
        <v>7.6685233259083219E-2</v>
      </c>
      <c r="R64" s="5">
        <f t="shared" si="9"/>
        <v>0.10844929690873978</v>
      </c>
      <c r="S64" s="7">
        <f>_xll.EURO_Forward(K64,N64,I64,Q64,C64-$D$3,1,0)</f>
        <v>0.29827997522702332</v>
      </c>
      <c r="T64" s="7">
        <f>_xll.EURO_Forward(L64,O64,I64,R64,C64-$D$3,1,0)</f>
        <v>0.46224277813571502</v>
      </c>
      <c r="U64" s="7">
        <f t="shared" si="10"/>
        <v>0.46224277813571502</v>
      </c>
      <c r="V64" s="7">
        <f t="shared" si="11"/>
        <v>0.1639628029086917</v>
      </c>
      <c r="W64" s="5">
        <f t="shared" si="12"/>
        <v>0.16401504997267055</v>
      </c>
      <c r="X64" s="8">
        <f t="shared" si="13"/>
        <v>0.29822772816304444</v>
      </c>
    </row>
    <row r="65" spans="1:24" x14ac:dyDescent="0.2">
      <c r="A65">
        <f t="shared" si="14"/>
        <v>30</v>
      </c>
      <c r="B65">
        <f t="shared" si="15"/>
        <v>960000</v>
      </c>
      <c r="C65" s="4">
        <v>38596</v>
      </c>
      <c r="D65" s="6">
        <v>3.5980000000000003</v>
      </c>
      <c r="E65" s="6">
        <v>1.7500000000000002E-2</v>
      </c>
      <c r="F65" s="6">
        <v>0.315</v>
      </c>
      <c r="G65" s="6">
        <v>-0.13</v>
      </c>
      <c r="H65" s="6">
        <v>-0.255</v>
      </c>
      <c r="I65" s="6">
        <v>5.9650107944341002E-2</v>
      </c>
      <c r="J65" s="6">
        <v>0.24249999999999999</v>
      </c>
      <c r="K65" s="6">
        <f t="shared" si="2"/>
        <v>4.1155000000000008</v>
      </c>
      <c r="L65" s="6">
        <f t="shared" si="3"/>
        <v>4.4130000000000003</v>
      </c>
      <c r="M65" s="6">
        <f t="shared" si="4"/>
        <v>3.8430000000000004</v>
      </c>
      <c r="N65" s="6">
        <f t="shared" si="5"/>
        <v>3.8940115513223228</v>
      </c>
      <c r="O65" s="6">
        <f t="shared" si="6"/>
        <v>4.0346456692913391</v>
      </c>
      <c r="P65" s="6">
        <f t="shared" si="7"/>
        <v>0.75029370485409597</v>
      </c>
      <c r="Q65" s="6">
        <f t="shared" si="8"/>
        <v>7.6685233259083219E-2</v>
      </c>
      <c r="R65" s="5">
        <f t="shared" si="9"/>
        <v>0.10844929690873978</v>
      </c>
      <c r="S65" s="7">
        <f>_xll.EURO_Forward(K65,N65,I65,Q65,C65-$D$3,1,0)</f>
        <v>0.29549383698452281</v>
      </c>
      <c r="T65" s="7">
        <f>_xll.EURO_Forward(L65,O65,I65,R65,C65-$D$3,1,0)</f>
        <v>0.46313700248214085</v>
      </c>
      <c r="U65" s="7">
        <f t="shared" si="10"/>
        <v>0.46313700248214085</v>
      </c>
      <c r="V65" s="7">
        <f t="shared" si="11"/>
        <v>0.16764316549761804</v>
      </c>
      <c r="W65" s="5">
        <f t="shared" si="12"/>
        <v>0.16318888080576588</v>
      </c>
      <c r="X65" s="8">
        <f t="shared" si="13"/>
        <v>0.29994812167637497</v>
      </c>
    </row>
    <row r="66" spans="1:24" x14ac:dyDescent="0.2">
      <c r="A66">
        <f t="shared" si="14"/>
        <v>31</v>
      </c>
      <c r="B66">
        <f t="shared" si="15"/>
        <v>992000</v>
      </c>
      <c r="C66" s="4">
        <v>38626</v>
      </c>
      <c r="D66" s="6">
        <v>3.6120000000000001</v>
      </c>
      <c r="E66" s="6">
        <v>7.4999999999999997E-3</v>
      </c>
      <c r="F66" s="6">
        <v>0.315</v>
      </c>
      <c r="G66" s="6">
        <v>-0.13</v>
      </c>
      <c r="H66" s="6">
        <v>-0.255</v>
      </c>
      <c r="I66" s="6">
        <v>5.9662666870004023E-2</v>
      </c>
      <c r="J66" s="6">
        <v>0.24249999999999999</v>
      </c>
      <c r="K66" s="6">
        <f t="shared" si="2"/>
        <v>4.1195000000000004</v>
      </c>
      <c r="L66" s="6">
        <f t="shared" si="3"/>
        <v>4.4269999999999996</v>
      </c>
      <c r="M66" s="6">
        <f t="shared" si="4"/>
        <v>3.8570000000000002</v>
      </c>
      <c r="N66" s="6">
        <f t="shared" si="5"/>
        <v>3.9081973857533692</v>
      </c>
      <c r="O66" s="6">
        <f t="shared" si="6"/>
        <v>4.0493438320209973</v>
      </c>
      <c r="P66" s="6">
        <f t="shared" si="7"/>
        <v>0.74663445554713315</v>
      </c>
      <c r="Q66" s="6">
        <f t="shared" si="8"/>
        <v>7.6685233259083219E-2</v>
      </c>
      <c r="R66" s="5">
        <f t="shared" si="9"/>
        <v>0.10844929690873978</v>
      </c>
      <c r="S66" s="7">
        <f>_xll.EURO_Forward(K66,N66,I66,Q66,C66-$D$3,1,0)</f>
        <v>0.29133991699921458</v>
      </c>
      <c r="T66" s="7">
        <f>_xll.EURO_Forward(L66,O66,I66,R66,C66-$D$3,1,0)</f>
        <v>0.4637953978016931</v>
      </c>
      <c r="U66" s="7">
        <f t="shared" si="10"/>
        <v>0.4637953978016931</v>
      </c>
      <c r="V66" s="7">
        <f t="shared" si="11"/>
        <v>0.17245548080247852</v>
      </c>
      <c r="W66" s="5">
        <f t="shared" si="12"/>
        <v>0.16239299408150146</v>
      </c>
      <c r="X66" s="8">
        <f t="shared" si="13"/>
        <v>0.30140240372019167</v>
      </c>
    </row>
    <row r="67" spans="1:24" x14ac:dyDescent="0.2">
      <c r="A67">
        <f t="shared" si="14"/>
        <v>30</v>
      </c>
      <c r="B67">
        <f t="shared" si="15"/>
        <v>960000</v>
      </c>
      <c r="C67" s="4">
        <v>38657</v>
      </c>
      <c r="D67" s="6">
        <v>3.76</v>
      </c>
      <c r="E67" s="6">
        <v>-3.2500000000000001E-2</v>
      </c>
      <c r="F67" s="6">
        <v>0.14000000000000001</v>
      </c>
      <c r="G67" s="6">
        <v>-0.14249999999999999</v>
      </c>
      <c r="H67" s="6">
        <v>-0.27500000000000002</v>
      </c>
      <c r="I67" s="6">
        <v>5.9675644426524004E-2</v>
      </c>
      <c r="J67" s="6">
        <v>0.24249999999999999</v>
      </c>
      <c r="K67" s="6">
        <f t="shared" si="2"/>
        <v>4.2274999999999991</v>
      </c>
      <c r="L67" s="6">
        <f t="shared" si="3"/>
        <v>4.4000000000000004</v>
      </c>
      <c r="M67" s="6">
        <f t="shared" si="4"/>
        <v>3.9849999999999999</v>
      </c>
      <c r="N67" s="6">
        <f t="shared" si="5"/>
        <v>4.0378964434086528</v>
      </c>
      <c r="O67" s="6">
        <f t="shared" si="6"/>
        <v>4.1837270341207349</v>
      </c>
      <c r="P67" s="6">
        <f t="shared" si="7"/>
        <v>0.74287041560929989</v>
      </c>
      <c r="Q67" s="6">
        <f t="shared" si="8"/>
        <v>7.6685233259083219E-2</v>
      </c>
      <c r="R67" s="5">
        <f t="shared" si="9"/>
        <v>0.10844929690873978</v>
      </c>
      <c r="S67" s="7">
        <f>_xll.EURO_Forward(K67,N67,I67,Q67,C67-$D$3,1,0)</f>
        <v>0.28746030962397273</v>
      </c>
      <c r="T67" s="7">
        <f>_xll.EURO_Forward(L67,O67,I67,R67,C67-$D$3,1,0)</f>
        <v>0.39449930915574472</v>
      </c>
      <c r="U67" s="7">
        <f t="shared" si="10"/>
        <v>0.39449930915574472</v>
      </c>
      <c r="V67" s="7">
        <f t="shared" si="11"/>
        <v>0.10703899953177198</v>
      </c>
      <c r="W67" s="5">
        <f t="shared" si="12"/>
        <v>0.16157431539502273</v>
      </c>
      <c r="X67" s="8">
        <f t="shared" si="13"/>
        <v>0.23292499376072198</v>
      </c>
    </row>
    <row r="68" spans="1:24" x14ac:dyDescent="0.2">
      <c r="A68">
        <f t="shared" si="14"/>
        <v>31</v>
      </c>
      <c r="B68">
        <f t="shared" si="15"/>
        <v>992000</v>
      </c>
      <c r="C68" s="4">
        <v>38687</v>
      </c>
      <c r="D68" s="6">
        <v>3.875</v>
      </c>
      <c r="E68" s="6">
        <v>-5.5E-2</v>
      </c>
      <c r="F68" s="6">
        <v>0.14000000000000001</v>
      </c>
      <c r="G68" s="6">
        <v>-0.13750000000000001</v>
      </c>
      <c r="H68" s="6">
        <v>-0.27500000000000002</v>
      </c>
      <c r="I68" s="6">
        <v>5.9688203352188003E-2</v>
      </c>
      <c r="J68" s="6">
        <v>0.245</v>
      </c>
      <c r="K68" s="6">
        <f t="shared" si="2"/>
        <v>4.32</v>
      </c>
      <c r="L68" s="6">
        <f t="shared" si="3"/>
        <v>4.5149999999999997</v>
      </c>
      <c r="M68" s="6">
        <f t="shared" si="4"/>
        <v>4.0999999999999996</v>
      </c>
      <c r="N68" s="6">
        <f t="shared" si="5"/>
        <v>4.1544229405208224</v>
      </c>
      <c r="O68" s="6">
        <f t="shared" si="6"/>
        <v>4.304461942257217</v>
      </c>
      <c r="P68" s="6">
        <f t="shared" si="7"/>
        <v>0.73924435926669607</v>
      </c>
      <c r="Q68" s="6">
        <f t="shared" si="8"/>
        <v>7.7475802674125321E-2</v>
      </c>
      <c r="R68" s="5">
        <f t="shared" si="9"/>
        <v>0.10956733089748967</v>
      </c>
      <c r="S68" s="7">
        <f>_xll.EURO_Forward(K68,N68,I68,Q68,C68-$D$3,1,0)</f>
        <v>0.28445787944966061</v>
      </c>
      <c r="T68" s="7">
        <f>_xll.EURO_Forward(L68,O68,I68,R68,C68-$D$3,1,0)</f>
        <v>0.40403082500778664</v>
      </c>
      <c r="U68" s="7">
        <f t="shared" si="10"/>
        <v>0.40403082500778664</v>
      </c>
      <c r="V68" s="7">
        <f t="shared" si="11"/>
        <v>0.11957294555812603</v>
      </c>
      <c r="W68" s="5">
        <f t="shared" si="12"/>
        <v>0.16078564814050639</v>
      </c>
      <c r="X68" s="8">
        <f t="shared" si="13"/>
        <v>0.24324517686728026</v>
      </c>
    </row>
    <row r="69" spans="1:24" x14ac:dyDescent="0.2">
      <c r="A69">
        <f t="shared" si="14"/>
        <v>31</v>
      </c>
      <c r="B69">
        <f t="shared" si="15"/>
        <v>992000</v>
      </c>
      <c r="C69" s="4">
        <v>38718</v>
      </c>
      <c r="D69" s="6">
        <v>3.95</v>
      </c>
      <c r="E69" s="6">
        <v>-5.7500000000000002E-2</v>
      </c>
      <c r="F69" s="6">
        <v>0.14000000000000001</v>
      </c>
      <c r="G69" s="6">
        <v>-0.13750000000000001</v>
      </c>
      <c r="H69" s="6">
        <v>-0.29249999999999998</v>
      </c>
      <c r="I69" s="6">
        <v>5.9701180908706998E-2</v>
      </c>
      <c r="J69" s="6">
        <v>0.245</v>
      </c>
      <c r="K69" s="6">
        <f t="shared" si="2"/>
        <v>4.3925000000000001</v>
      </c>
      <c r="L69" s="6">
        <f t="shared" si="3"/>
        <v>4.59</v>
      </c>
      <c r="M69" s="6">
        <f t="shared" si="4"/>
        <v>4.1575000000000006</v>
      </c>
      <c r="N69" s="6">
        <f t="shared" si="5"/>
        <v>4.2126861890769085</v>
      </c>
      <c r="O69" s="6">
        <f t="shared" si="6"/>
        <v>4.3648293963254599</v>
      </c>
      <c r="P69" s="6">
        <f t="shared" si="7"/>
        <v>0.7355144796134897</v>
      </c>
      <c r="Q69" s="6">
        <f t="shared" si="8"/>
        <v>7.7475802674125321E-2</v>
      </c>
      <c r="R69" s="5">
        <f t="shared" si="9"/>
        <v>0.10956733089748967</v>
      </c>
      <c r="S69" s="7">
        <f>_xll.EURO_Forward(K69,N69,I69,Q69,C69-$D$3,1,0)</f>
        <v>0.29417918351394245</v>
      </c>
      <c r="T69" s="7">
        <f>_xll.EURO_Forward(L69,O69,I69,R69,C69-$D$3,1,0)</f>
        <v>0.41555118915773992</v>
      </c>
      <c r="U69" s="7">
        <f t="shared" si="10"/>
        <v>0.41555118915773992</v>
      </c>
      <c r="V69" s="7">
        <f t="shared" si="11"/>
        <v>0.12137200564379746</v>
      </c>
      <c r="W69" s="5">
        <f t="shared" si="12"/>
        <v>0.15997439931593402</v>
      </c>
      <c r="X69" s="8">
        <f t="shared" si="13"/>
        <v>0.25557678984180587</v>
      </c>
    </row>
    <row r="70" spans="1:24" x14ac:dyDescent="0.2">
      <c r="A70">
        <f t="shared" si="14"/>
        <v>28</v>
      </c>
      <c r="B70">
        <f t="shared" si="15"/>
        <v>896000</v>
      </c>
      <c r="C70" s="4">
        <v>38749</v>
      </c>
      <c r="D70" s="6">
        <v>3.8180000000000001</v>
      </c>
      <c r="E70" s="6">
        <v>-0.04</v>
      </c>
      <c r="F70" s="6">
        <v>0.14000000000000001</v>
      </c>
      <c r="G70" s="6">
        <v>-0.13750000000000001</v>
      </c>
      <c r="H70" s="6">
        <v>-0.29249999999999998</v>
      </c>
      <c r="I70" s="6">
        <v>5.9714158465226021E-2</v>
      </c>
      <c r="J70" s="6">
        <v>0.24249999999999999</v>
      </c>
      <c r="K70" s="6">
        <f t="shared" si="2"/>
        <v>4.2780000000000005</v>
      </c>
      <c r="L70" s="6">
        <f t="shared" si="3"/>
        <v>4.4580000000000002</v>
      </c>
      <c r="M70" s="6">
        <f t="shared" si="4"/>
        <v>4.0255000000000001</v>
      </c>
      <c r="N70" s="6">
        <f t="shared" si="5"/>
        <v>4.0789340358698958</v>
      </c>
      <c r="O70" s="6">
        <f t="shared" si="6"/>
        <v>4.2262467191601054</v>
      </c>
      <c r="P70" s="6">
        <f t="shared" si="7"/>
        <v>0.73180185390969554</v>
      </c>
      <c r="Q70" s="6">
        <f t="shared" si="8"/>
        <v>7.6685233259083219E-2</v>
      </c>
      <c r="R70" s="5">
        <f t="shared" si="9"/>
        <v>0.10844929690873978</v>
      </c>
      <c r="S70" s="7">
        <f>_xll.EURO_Forward(K70,N70,I70,Q70,C70-$D$3,1,0)</f>
        <v>0.29444655263987052</v>
      </c>
      <c r="T70" s="7">
        <f>_xll.EURO_Forward(L70,O70,I70,R70,C70-$D$3,1,0)</f>
        <v>0.40592847348264405</v>
      </c>
      <c r="U70" s="7">
        <f t="shared" si="10"/>
        <v>0.40592847348264405</v>
      </c>
      <c r="V70" s="7">
        <f t="shared" si="11"/>
        <v>0.11148192084277353</v>
      </c>
      <c r="W70" s="5">
        <f t="shared" si="12"/>
        <v>0.15916690322535879</v>
      </c>
      <c r="X70" s="8">
        <f t="shared" si="13"/>
        <v>0.24676157025728526</v>
      </c>
    </row>
    <row r="71" spans="1:24" x14ac:dyDescent="0.2">
      <c r="A71">
        <f t="shared" ref="A71:A92" si="16">EOMONTH(C71,0)-C71+1</f>
        <v>31</v>
      </c>
      <c r="B71">
        <f t="shared" ref="B71:B92" si="17">A71*$D$4</f>
        <v>992000</v>
      </c>
      <c r="C71" s="4">
        <v>38777</v>
      </c>
      <c r="D71" s="6">
        <v>3.6720000000000002</v>
      </c>
      <c r="E71" s="6">
        <v>-2.75E-2</v>
      </c>
      <c r="F71" s="6">
        <v>0.14000000000000001</v>
      </c>
      <c r="G71" s="6">
        <v>-0.14249999999999999</v>
      </c>
      <c r="H71" s="6">
        <v>-0.29249999999999998</v>
      </c>
      <c r="I71" s="6">
        <v>5.9725880129179024E-2</v>
      </c>
      <c r="J71" s="6">
        <v>0.23499999999999999</v>
      </c>
      <c r="K71" s="6">
        <f t="shared" si="2"/>
        <v>4.1445000000000007</v>
      </c>
      <c r="L71" s="6">
        <f t="shared" si="3"/>
        <v>4.3120000000000003</v>
      </c>
      <c r="M71" s="6">
        <f t="shared" si="4"/>
        <v>3.8795000000000002</v>
      </c>
      <c r="N71" s="6">
        <f t="shared" si="5"/>
        <v>3.9309960482318371</v>
      </c>
      <c r="O71" s="6">
        <f t="shared" si="6"/>
        <v>4.0729658792650918</v>
      </c>
      <c r="P71" s="6">
        <f t="shared" si="7"/>
        <v>0.728463285443673</v>
      </c>
      <c r="Q71" s="6">
        <f t="shared" si="8"/>
        <v>7.4313525013956938E-2</v>
      </c>
      <c r="R71" s="5">
        <f t="shared" si="9"/>
        <v>0.10509519494249009</v>
      </c>
      <c r="S71" s="7">
        <f>_xll.EURO_Forward(K71,N71,I71,Q71,C71-$D$3,1,0)</f>
        <v>0.28788824327751739</v>
      </c>
      <c r="T71" s="7">
        <f>_xll.EURO_Forward(L71,O71,I71,R71,C71-$D$3,1,0)</f>
        <v>0.38961155421553184</v>
      </c>
      <c r="U71" s="7">
        <f t="shared" si="10"/>
        <v>0.38961155421553184</v>
      </c>
      <c r="V71" s="7">
        <f t="shared" si="11"/>
        <v>0.10172331093801446</v>
      </c>
      <c r="W71" s="5">
        <f t="shared" si="12"/>
        <v>0.15844076458399889</v>
      </c>
      <c r="X71" s="8">
        <f t="shared" si="13"/>
        <v>0.23117078963153295</v>
      </c>
    </row>
    <row r="72" spans="1:24" x14ac:dyDescent="0.2">
      <c r="A72">
        <f t="shared" si="16"/>
        <v>30</v>
      </c>
      <c r="B72">
        <f t="shared" si="17"/>
        <v>960000</v>
      </c>
      <c r="C72" s="4">
        <v>38808</v>
      </c>
      <c r="D72" s="6">
        <v>3.5260000000000002</v>
      </c>
      <c r="E72" s="6">
        <v>1.4999999999999999E-2</v>
      </c>
      <c r="F72" s="6">
        <v>0.315</v>
      </c>
      <c r="G72" s="6">
        <v>-0.13</v>
      </c>
      <c r="H72" s="6">
        <v>-0.2525</v>
      </c>
      <c r="I72" s="6">
        <v>5.9738857685699011E-2</v>
      </c>
      <c r="J72" s="6">
        <v>0.23499999999999999</v>
      </c>
      <c r="K72" s="6">
        <f t="shared" ref="K72:K92" si="18">D72+E72+$K$3</f>
        <v>4.0410000000000004</v>
      </c>
      <c r="L72" s="6">
        <f t="shared" ref="L72:L92" si="19">F72+D72+$K$3</f>
        <v>4.3410000000000002</v>
      </c>
      <c r="M72" s="6">
        <f t="shared" ref="M72:M92" si="20">D72+H72+$K$3</f>
        <v>3.7735000000000003</v>
      </c>
      <c r="N72" s="6">
        <f t="shared" ref="N72:N92" si="21">M72/(1-$N$4)</f>
        <v>3.8235890161110553</v>
      </c>
      <c r="O72" s="6">
        <f t="shared" ref="O72:O92" si="22">M72/(1-$O$4)</f>
        <v>3.9616797900262468</v>
      </c>
      <c r="P72" s="6">
        <f t="shared" ref="P72:P92" si="23">1/(1+I72/2)^(2*(C72-$D$3)/365.2)</f>
        <v>0.7247833013038405</v>
      </c>
      <c r="Q72" s="6">
        <f t="shared" ref="Q72:Q92" si="24">SQRT(2*(1-$Q$4))*J72</f>
        <v>7.4313525013956938E-2</v>
      </c>
      <c r="R72" s="5">
        <f t="shared" ref="R72:R92" si="25">SQRT(2*(1-$R$4))*J72</f>
        <v>0.10509519494249009</v>
      </c>
      <c r="S72" s="7">
        <f>_xll.EURO_Forward(K72,N72,I72,Q72,C72-$D$3,1,0)</f>
        <v>0.28464180176242548</v>
      </c>
      <c r="T72" s="7">
        <f>_xll.EURO_Forward(L72,O72,I72,R72,C72-$D$3,1,0)</f>
        <v>0.44957792824470544</v>
      </c>
      <c r="U72" s="7">
        <f t="shared" ref="U72:U92" si="26">MAX(S72:T72)</f>
        <v>0.44957792824470544</v>
      </c>
      <c r="V72" s="7">
        <f t="shared" ref="V72:V92" si="27">U72-S72</f>
        <v>0.16493612648227995</v>
      </c>
      <c r="W72" s="5">
        <f t="shared" ref="W72:W92" si="28">P72*$D$5</f>
        <v>0.1576403680335853</v>
      </c>
      <c r="X72" s="8">
        <f t="shared" ref="X72:X92" si="29">U72-W72</f>
        <v>0.29193756021112016</v>
      </c>
    </row>
    <row r="73" spans="1:24" x14ac:dyDescent="0.2">
      <c r="A73">
        <f t="shared" si="16"/>
        <v>31</v>
      </c>
      <c r="B73">
        <f t="shared" si="17"/>
        <v>992000</v>
      </c>
      <c r="C73" s="4">
        <v>38838</v>
      </c>
      <c r="D73" s="6">
        <v>3.512</v>
      </c>
      <c r="E73" s="6">
        <v>1.4999999999999999E-2</v>
      </c>
      <c r="F73" s="6">
        <v>0.315</v>
      </c>
      <c r="G73" s="6">
        <v>-0.13</v>
      </c>
      <c r="H73" s="6">
        <v>-0.27250000000000002</v>
      </c>
      <c r="I73" s="6">
        <v>5.9751416611363004E-2</v>
      </c>
      <c r="J73" s="6">
        <v>0.23250000000000001</v>
      </c>
      <c r="K73" s="6">
        <f t="shared" si="18"/>
        <v>4.0270000000000001</v>
      </c>
      <c r="L73" s="6">
        <f t="shared" si="19"/>
        <v>4.327</v>
      </c>
      <c r="M73" s="6">
        <f t="shared" si="20"/>
        <v>3.7395</v>
      </c>
      <c r="N73" s="6">
        <f t="shared" si="21"/>
        <v>3.7891377039213698</v>
      </c>
      <c r="O73" s="6">
        <f t="shared" si="22"/>
        <v>3.925984251968504</v>
      </c>
      <c r="P73" s="6">
        <f t="shared" si="23"/>
        <v>0.72123825885308201</v>
      </c>
      <c r="Q73" s="6">
        <f t="shared" si="24"/>
        <v>7.3522955598914849E-2</v>
      </c>
      <c r="R73" s="5">
        <f t="shared" si="25"/>
        <v>0.10397716095374021</v>
      </c>
      <c r="S73" s="7">
        <f>_xll.EURO_Forward(K73,N73,I73,Q73,C73-$D$3,1,0)</f>
        <v>0.29075587054713381</v>
      </c>
      <c r="T73" s="7">
        <f>_xll.EURO_Forward(L73,O73,I73,R73,C73-$D$3,1,0)</f>
        <v>0.45496202928926621</v>
      </c>
      <c r="U73" s="7">
        <f t="shared" si="26"/>
        <v>0.45496202928926621</v>
      </c>
      <c r="V73" s="7">
        <f t="shared" si="27"/>
        <v>0.1642061587421324</v>
      </c>
      <c r="W73" s="5">
        <f t="shared" si="28"/>
        <v>0.15686932130054534</v>
      </c>
      <c r="X73" s="8">
        <f t="shared" si="29"/>
        <v>0.2980927079887209</v>
      </c>
    </row>
    <row r="74" spans="1:24" x14ac:dyDescent="0.2">
      <c r="A74">
        <f t="shared" si="16"/>
        <v>30</v>
      </c>
      <c r="B74">
        <f t="shared" si="17"/>
        <v>960000</v>
      </c>
      <c r="C74" s="4">
        <v>38869</v>
      </c>
      <c r="D74" s="6">
        <v>3.5430000000000001</v>
      </c>
      <c r="E74" s="6">
        <v>0.02</v>
      </c>
      <c r="F74" s="6">
        <v>0.315</v>
      </c>
      <c r="G74" s="6">
        <v>-0.13</v>
      </c>
      <c r="H74" s="6">
        <v>-0.28249999999999997</v>
      </c>
      <c r="I74" s="6">
        <v>5.9764394167881998E-2</v>
      </c>
      <c r="J74" s="6">
        <v>0.23250000000000001</v>
      </c>
      <c r="K74" s="6">
        <f t="shared" si="18"/>
        <v>4.0630000000000006</v>
      </c>
      <c r="L74" s="6">
        <f t="shared" si="19"/>
        <v>4.3580000000000005</v>
      </c>
      <c r="M74" s="6">
        <f t="shared" si="20"/>
        <v>3.7605000000000004</v>
      </c>
      <c r="N74" s="6">
        <f t="shared" si="21"/>
        <v>3.8104164555679403</v>
      </c>
      <c r="O74" s="6">
        <f t="shared" si="22"/>
        <v>3.9480314960629923</v>
      </c>
      <c r="P74" s="6">
        <f t="shared" si="23"/>
        <v>0.71759175329443037</v>
      </c>
      <c r="Q74" s="6">
        <f t="shared" si="24"/>
        <v>7.3522955598914849E-2</v>
      </c>
      <c r="R74" s="5">
        <f t="shared" si="25"/>
        <v>0.10397716095374021</v>
      </c>
      <c r="S74" s="7">
        <f>_xll.EURO_Forward(K74,N74,I74,Q74,C74-$D$3,1,0)</f>
        <v>0.29869561069849726</v>
      </c>
      <c r="T74" s="7">
        <f>_xll.EURO_Forward(L74,O74,I74,R74,C74-$D$3,1,0)</f>
        <v>0.46053457669649323</v>
      </c>
      <c r="U74" s="7">
        <f t="shared" si="26"/>
        <v>0.46053457669649323</v>
      </c>
      <c r="V74" s="7">
        <f t="shared" si="27"/>
        <v>0.16183896599799596</v>
      </c>
      <c r="W74" s="5">
        <f t="shared" si="28"/>
        <v>0.1560762063415386</v>
      </c>
      <c r="X74" s="8">
        <f t="shared" si="29"/>
        <v>0.3044583703549546</v>
      </c>
    </row>
    <row r="75" spans="1:24" x14ac:dyDescent="0.2">
      <c r="A75">
        <f t="shared" si="16"/>
        <v>31</v>
      </c>
      <c r="B75">
        <f t="shared" si="17"/>
        <v>992000</v>
      </c>
      <c r="C75" s="4">
        <v>38899</v>
      </c>
      <c r="D75" s="6">
        <v>3.5710000000000002</v>
      </c>
      <c r="E75" s="6">
        <v>2.2499999999999999E-2</v>
      </c>
      <c r="F75" s="6">
        <v>0.315</v>
      </c>
      <c r="G75" s="6">
        <v>-0.13</v>
      </c>
      <c r="H75" s="6">
        <v>-0.26250000000000001</v>
      </c>
      <c r="I75" s="6">
        <v>5.9776953093546012E-2</v>
      </c>
      <c r="J75" s="6">
        <v>0.23250000000000001</v>
      </c>
      <c r="K75" s="6">
        <f t="shared" si="18"/>
        <v>4.0935000000000006</v>
      </c>
      <c r="L75" s="6">
        <f t="shared" si="19"/>
        <v>4.3860000000000001</v>
      </c>
      <c r="M75" s="6">
        <f t="shared" si="20"/>
        <v>3.8085</v>
      </c>
      <c r="N75" s="6">
        <f t="shared" si="21"/>
        <v>3.8590536021886717</v>
      </c>
      <c r="O75" s="6">
        <f t="shared" si="22"/>
        <v>3.9984251968503934</v>
      </c>
      <c r="P75" s="6">
        <f t="shared" si="23"/>
        <v>0.71407897758030525</v>
      </c>
      <c r="Q75" s="6">
        <f t="shared" si="24"/>
        <v>7.3522955598914849E-2</v>
      </c>
      <c r="R75" s="5">
        <f t="shared" si="25"/>
        <v>0.10397716095374021</v>
      </c>
      <c r="S75" s="7">
        <f>_xll.EURO_Forward(K75,N75,I75,Q75,C75-$D$3,1,0)</f>
        <v>0.29217891831365739</v>
      </c>
      <c r="T75" s="7">
        <f>_xll.EURO_Forward(L75,O75,I75,R75,C75-$D$3,1,0)</f>
        <v>0.45241585099112669</v>
      </c>
      <c r="U75" s="7">
        <f t="shared" si="26"/>
        <v>0.45241585099112669</v>
      </c>
      <c r="V75" s="7">
        <f t="shared" si="27"/>
        <v>0.1602369326774693</v>
      </c>
      <c r="W75" s="5">
        <f t="shared" si="28"/>
        <v>0.15531217762371638</v>
      </c>
      <c r="X75" s="8">
        <f t="shared" si="29"/>
        <v>0.29710367336741028</v>
      </c>
    </row>
    <row r="76" spans="1:24" x14ac:dyDescent="0.2">
      <c r="A76">
        <f t="shared" si="16"/>
        <v>31</v>
      </c>
      <c r="B76">
        <f t="shared" si="17"/>
        <v>992000</v>
      </c>
      <c r="C76" s="4">
        <v>38930</v>
      </c>
      <c r="D76" s="6">
        <v>3.593</v>
      </c>
      <c r="E76" s="6">
        <v>2.5000000000000001E-2</v>
      </c>
      <c r="F76" s="6">
        <v>0.315</v>
      </c>
      <c r="G76" s="6">
        <v>-0.13</v>
      </c>
      <c r="H76" s="6">
        <v>-0.2525</v>
      </c>
      <c r="I76" s="6">
        <v>5.9789930650065014E-2</v>
      </c>
      <c r="J76" s="6">
        <v>0.23250000000000001</v>
      </c>
      <c r="K76" s="6">
        <f t="shared" si="18"/>
        <v>4.1180000000000003</v>
      </c>
      <c r="L76" s="6">
        <f t="shared" si="19"/>
        <v>4.4079999999999995</v>
      </c>
      <c r="M76" s="6">
        <f t="shared" si="20"/>
        <v>3.8405</v>
      </c>
      <c r="N76" s="6">
        <f t="shared" si="21"/>
        <v>3.8914783666024926</v>
      </c>
      <c r="O76" s="6">
        <f t="shared" si="22"/>
        <v>4.0320209973753283</v>
      </c>
      <c r="P76" s="6">
        <f t="shared" si="23"/>
        <v>0.71046567850305564</v>
      </c>
      <c r="Q76" s="6">
        <f t="shared" si="24"/>
        <v>7.3522955598914849E-2</v>
      </c>
      <c r="R76" s="5">
        <f t="shared" si="25"/>
        <v>0.10397716095374021</v>
      </c>
      <c r="S76" s="7">
        <f>_xll.EURO_Forward(K76,N76,I76,Q76,C76-$D$3,1,0)</f>
        <v>0.28988264614937242</v>
      </c>
      <c r="T76" s="7">
        <f>_xll.EURO_Forward(L76,O76,I76,R76,C76-$D$3,1,0)</f>
        <v>0.4486876880557249</v>
      </c>
      <c r="U76" s="7">
        <f t="shared" si="26"/>
        <v>0.4486876880557249</v>
      </c>
      <c r="V76" s="7">
        <f t="shared" si="27"/>
        <v>0.15880504190635247</v>
      </c>
      <c r="W76" s="5">
        <f t="shared" si="28"/>
        <v>0.1545262850744146</v>
      </c>
      <c r="X76" s="8">
        <f t="shared" si="29"/>
        <v>0.29416140298131033</v>
      </c>
    </row>
    <row r="77" spans="1:24" x14ac:dyDescent="0.2">
      <c r="A77">
        <f t="shared" si="16"/>
        <v>30</v>
      </c>
      <c r="B77">
        <f t="shared" si="17"/>
        <v>960000</v>
      </c>
      <c r="C77" s="4">
        <v>38961</v>
      </c>
      <c r="D77" s="6">
        <v>3.6110000000000002</v>
      </c>
      <c r="E77" s="6">
        <v>1.7500000000000002E-2</v>
      </c>
      <c r="F77" s="6">
        <v>0.315</v>
      </c>
      <c r="G77" s="6">
        <v>-0.13</v>
      </c>
      <c r="H77" s="6">
        <v>-0.2525</v>
      </c>
      <c r="I77" s="6">
        <v>5.9802908206584016E-2</v>
      </c>
      <c r="J77" s="6">
        <v>0.23250000000000001</v>
      </c>
      <c r="K77" s="6">
        <f t="shared" si="18"/>
        <v>4.1285000000000007</v>
      </c>
      <c r="L77" s="6">
        <f t="shared" si="19"/>
        <v>4.4260000000000002</v>
      </c>
      <c r="M77" s="6">
        <f t="shared" si="20"/>
        <v>3.8585000000000003</v>
      </c>
      <c r="N77" s="6">
        <f t="shared" si="21"/>
        <v>3.9097172965852671</v>
      </c>
      <c r="O77" s="6">
        <f t="shared" si="22"/>
        <v>4.0509186351706035</v>
      </c>
      <c r="P77" s="6">
        <f t="shared" si="23"/>
        <v>0.70686915117631088</v>
      </c>
      <c r="Q77" s="6">
        <f t="shared" si="24"/>
        <v>7.3522955598914849E-2</v>
      </c>
      <c r="R77" s="5">
        <f t="shared" si="25"/>
        <v>0.10397716095374021</v>
      </c>
      <c r="S77" s="7">
        <f>_xll.EURO_Forward(K77,N77,I77,Q77,C77-$D$3,1,0)</f>
        <v>0.28706648655456113</v>
      </c>
      <c r="T77" s="7">
        <f>_xll.EURO_Forward(L77,O77,I77,R77,C77-$D$3,1,0)</f>
        <v>0.44921629966158649</v>
      </c>
      <c r="U77" s="7">
        <f t="shared" si="26"/>
        <v>0.44921629966158649</v>
      </c>
      <c r="V77" s="7">
        <f t="shared" si="27"/>
        <v>0.16214981310702536</v>
      </c>
      <c r="W77" s="5">
        <f t="shared" si="28"/>
        <v>0.15374404038084763</v>
      </c>
      <c r="X77" s="8">
        <f t="shared" si="29"/>
        <v>0.29547225928073884</v>
      </c>
    </row>
    <row r="78" spans="1:24" x14ac:dyDescent="0.2">
      <c r="A78">
        <f t="shared" si="16"/>
        <v>31</v>
      </c>
      <c r="B78">
        <f t="shared" si="17"/>
        <v>992000</v>
      </c>
      <c r="C78" s="4">
        <v>38991</v>
      </c>
      <c r="D78" s="6">
        <v>3.6240000000000006</v>
      </c>
      <c r="E78" s="6">
        <v>7.4999999999999997E-3</v>
      </c>
      <c r="F78" s="6">
        <v>0.315</v>
      </c>
      <c r="G78" s="6">
        <v>-0.13</v>
      </c>
      <c r="H78" s="6">
        <v>-0.2525</v>
      </c>
      <c r="I78" s="6">
        <v>5.9815467132248015E-2</v>
      </c>
      <c r="J78" s="6">
        <v>0.23250000000000001</v>
      </c>
      <c r="K78" s="6">
        <f t="shared" si="18"/>
        <v>4.1315000000000008</v>
      </c>
      <c r="L78" s="6">
        <f t="shared" si="19"/>
        <v>4.4390000000000001</v>
      </c>
      <c r="M78" s="6">
        <f t="shared" si="20"/>
        <v>3.8715000000000006</v>
      </c>
      <c r="N78" s="6">
        <f t="shared" si="21"/>
        <v>3.9228898571283826</v>
      </c>
      <c r="O78" s="6">
        <f t="shared" si="22"/>
        <v>4.0645669291338589</v>
      </c>
      <c r="P78" s="6">
        <f t="shared" si="23"/>
        <v>0.70340454429690547</v>
      </c>
      <c r="Q78" s="6">
        <f t="shared" si="24"/>
        <v>7.3522955598914849E-2</v>
      </c>
      <c r="R78" s="5">
        <f t="shared" si="25"/>
        <v>0.10397716095374021</v>
      </c>
      <c r="S78" s="7">
        <f>_xll.EURO_Forward(K78,N78,I78,Q78,C78-$D$3,1,0)</f>
        <v>0.28296500505121402</v>
      </c>
      <c r="T78" s="7">
        <f>_xll.EURO_Forward(L78,O78,I78,R78,C78-$D$3,1,0)</f>
        <v>0.4495156070603632</v>
      </c>
      <c r="U78" s="7">
        <f t="shared" si="26"/>
        <v>0.4495156070603632</v>
      </c>
      <c r="V78" s="7">
        <f t="shared" si="27"/>
        <v>0.16655060200914917</v>
      </c>
      <c r="W78" s="5">
        <f t="shared" si="28"/>
        <v>0.15299048838457693</v>
      </c>
      <c r="X78" s="8">
        <f t="shared" si="29"/>
        <v>0.29652511867578624</v>
      </c>
    </row>
    <row r="79" spans="1:24" x14ac:dyDescent="0.2">
      <c r="A79">
        <f t="shared" si="16"/>
        <v>30</v>
      </c>
      <c r="B79">
        <f t="shared" si="17"/>
        <v>960000</v>
      </c>
      <c r="C79" s="11">
        <v>39022</v>
      </c>
      <c r="D79" s="6">
        <v>3.7669999999999999</v>
      </c>
      <c r="E79" s="6">
        <v>-3.2500000000000001E-2</v>
      </c>
      <c r="F79" s="6">
        <v>0.14000000000000001</v>
      </c>
      <c r="G79" s="6">
        <v>-0.14249999999999999</v>
      </c>
      <c r="H79" s="6">
        <v>-0.27250000000000002</v>
      </c>
      <c r="I79" s="6">
        <v>5.9828444688768009E-2</v>
      </c>
      <c r="J79" s="6">
        <v>0.23499999999999999</v>
      </c>
      <c r="K79" s="6">
        <f t="shared" si="18"/>
        <v>4.2344999999999997</v>
      </c>
      <c r="L79" s="6">
        <f t="shared" si="19"/>
        <v>4.407</v>
      </c>
      <c r="M79" s="6">
        <f t="shared" si="20"/>
        <v>3.9944999999999999</v>
      </c>
      <c r="N79" s="6">
        <f t="shared" si="21"/>
        <v>4.0475225453440062</v>
      </c>
      <c r="O79" s="6">
        <f t="shared" si="22"/>
        <v>4.1937007874015748</v>
      </c>
      <c r="P79" s="6">
        <f t="shared" si="23"/>
        <v>0.69984081662237652</v>
      </c>
      <c r="Q79" s="6">
        <f t="shared" si="24"/>
        <v>7.4313525013956938E-2</v>
      </c>
      <c r="R79" s="5">
        <f t="shared" si="25"/>
        <v>0.10509519494249009</v>
      </c>
      <c r="S79" s="7">
        <f>_xll.EURO_Forward(K79,N79,I79,Q79,C79-$D$3,1,0)</f>
        <v>0.28142468876846749</v>
      </c>
      <c r="T79" s="7">
        <f>_xll.EURO_Forward(L79,O79,I79,R79,C79-$D$3,1,0)</f>
        <v>0.38782874423616298</v>
      </c>
      <c r="U79" s="7">
        <f t="shared" si="26"/>
        <v>0.38782874423616298</v>
      </c>
      <c r="V79" s="7">
        <f t="shared" si="27"/>
        <v>0.10640405546769549</v>
      </c>
      <c r="W79" s="5">
        <f t="shared" si="28"/>
        <v>0.15221537761536688</v>
      </c>
      <c r="X79" s="12">
        <f t="shared" si="29"/>
        <v>0.2356133666207961</v>
      </c>
    </row>
    <row r="80" spans="1:24" x14ac:dyDescent="0.2">
      <c r="A80">
        <f t="shared" si="16"/>
        <v>31</v>
      </c>
      <c r="B80">
        <f t="shared" si="17"/>
        <v>992000</v>
      </c>
      <c r="C80" s="11">
        <v>39052</v>
      </c>
      <c r="D80" s="6">
        <v>3.8790000000000004</v>
      </c>
      <c r="E80" s="6">
        <v>-5.5E-2</v>
      </c>
      <c r="F80" s="6">
        <v>0.14000000000000001</v>
      </c>
      <c r="G80" s="6">
        <v>-0.13750000000000001</v>
      </c>
      <c r="H80" s="6">
        <v>-0.27250000000000002</v>
      </c>
      <c r="I80" s="6">
        <v>5.9841003614432016E-2</v>
      </c>
      <c r="J80" s="6">
        <v>0.245</v>
      </c>
      <c r="K80" s="6">
        <f t="shared" si="18"/>
        <v>4.3239999999999998</v>
      </c>
      <c r="L80" s="6">
        <f t="shared" si="19"/>
        <v>4.5190000000000001</v>
      </c>
      <c r="M80" s="6">
        <f t="shared" si="20"/>
        <v>4.1065000000000005</v>
      </c>
      <c r="N80" s="6">
        <f t="shared" si="21"/>
        <v>4.1610092207923808</v>
      </c>
      <c r="O80" s="6">
        <f t="shared" si="22"/>
        <v>4.3112860892388456</v>
      </c>
      <c r="P80" s="6">
        <f t="shared" si="23"/>
        <v>0.69640782172604254</v>
      </c>
      <c r="Q80" s="6">
        <f t="shared" si="24"/>
        <v>7.7475802674125321E-2</v>
      </c>
      <c r="R80" s="5">
        <f t="shared" si="25"/>
        <v>0.10956733089748967</v>
      </c>
      <c r="S80" s="7">
        <f>_xll.EURO_Forward(K80,N80,I80,Q80,C80-$D$3,1,0)</f>
        <v>0.28557397232412973</v>
      </c>
      <c r="T80" s="7">
        <f>_xll.EURO_Forward(L80,O80,I80,R80,C80-$D$3,1,0)</f>
        <v>0.40698314030591476</v>
      </c>
      <c r="U80" s="7">
        <f t="shared" si="26"/>
        <v>0.40698314030591476</v>
      </c>
      <c r="V80" s="7">
        <f t="shared" si="27"/>
        <v>0.12140916798178503</v>
      </c>
      <c r="W80" s="5">
        <f t="shared" si="28"/>
        <v>0.15146870122541425</v>
      </c>
      <c r="X80" s="12">
        <f t="shared" si="29"/>
        <v>0.25551443908050053</v>
      </c>
    </row>
    <row r="81" spans="1:24" x14ac:dyDescent="0.2">
      <c r="A81">
        <f t="shared" si="16"/>
        <v>31</v>
      </c>
      <c r="B81">
        <f t="shared" si="17"/>
        <v>992000</v>
      </c>
      <c r="C81" s="3">
        <v>39083</v>
      </c>
      <c r="D81" s="6">
        <v>3.9670000000000001</v>
      </c>
      <c r="E81" s="6">
        <v>-5.7500000000000002E-2</v>
      </c>
      <c r="F81" s="6">
        <v>0.14000000000000001</v>
      </c>
      <c r="G81" s="6">
        <v>-0.13750000000000001</v>
      </c>
      <c r="H81" s="6">
        <v>-0.28999999999999998</v>
      </c>
      <c r="I81" s="6">
        <v>5.9853981170951018E-2</v>
      </c>
      <c r="J81" s="6">
        <v>0.2475</v>
      </c>
      <c r="K81" s="6">
        <f t="shared" si="18"/>
        <v>4.4094999999999995</v>
      </c>
      <c r="L81" s="6">
        <f t="shared" si="19"/>
        <v>4.6070000000000002</v>
      </c>
      <c r="M81" s="6">
        <f t="shared" si="20"/>
        <v>4.1769999999999996</v>
      </c>
      <c r="N81" s="6">
        <f t="shared" si="21"/>
        <v>4.2324450298915792</v>
      </c>
      <c r="O81" s="6">
        <f t="shared" si="22"/>
        <v>4.3853018372703403</v>
      </c>
      <c r="P81" s="6">
        <f t="shared" si="23"/>
        <v>0.69287662629838165</v>
      </c>
      <c r="Q81" s="6">
        <f t="shared" si="24"/>
        <v>7.826637208916741E-2</v>
      </c>
      <c r="R81" s="5">
        <f t="shared" si="25"/>
        <v>0.11068536488623958</v>
      </c>
      <c r="S81" s="7">
        <f>_xll.EURO_Forward(K81,N81,I81,Q81,C81-$D$3,1,0)</f>
        <v>0.29759581367200272</v>
      </c>
      <c r="T81" s="7">
        <f>_xll.EURO_Forward(L81,O81,I81,R81,C81-$D$3,1,0)</f>
        <v>0.42192425426531344</v>
      </c>
      <c r="U81" s="7">
        <f t="shared" si="26"/>
        <v>0.42192425426531344</v>
      </c>
      <c r="V81" s="7">
        <f t="shared" si="27"/>
        <v>0.12432844059331072</v>
      </c>
      <c r="W81" s="5">
        <f t="shared" si="28"/>
        <v>0.150700666219898</v>
      </c>
      <c r="X81" s="5">
        <f t="shared" si="29"/>
        <v>0.27122358804541546</v>
      </c>
    </row>
    <row r="82" spans="1:24" x14ac:dyDescent="0.2">
      <c r="A82">
        <f t="shared" si="16"/>
        <v>28</v>
      </c>
      <c r="B82">
        <f t="shared" si="17"/>
        <v>896000</v>
      </c>
      <c r="C82" s="3">
        <v>39114</v>
      </c>
      <c r="D82" s="6">
        <v>3.8390000000000004</v>
      </c>
      <c r="E82" s="6">
        <v>-0.04</v>
      </c>
      <c r="F82" s="6">
        <v>0.14000000000000001</v>
      </c>
      <c r="G82" s="6">
        <v>-0.13750000000000001</v>
      </c>
      <c r="H82" s="6">
        <v>-0.28999999999999998</v>
      </c>
      <c r="I82" s="6">
        <v>5.9866958727469999E-2</v>
      </c>
      <c r="J82" s="6">
        <v>0.23499999999999999</v>
      </c>
      <c r="K82" s="6">
        <f t="shared" si="18"/>
        <v>4.2990000000000004</v>
      </c>
      <c r="L82" s="6">
        <f t="shared" si="19"/>
        <v>4.479000000000001</v>
      </c>
      <c r="M82" s="6">
        <f t="shared" si="20"/>
        <v>4.0490000000000004</v>
      </c>
      <c r="N82" s="6">
        <f t="shared" si="21"/>
        <v>4.1027459722362956</v>
      </c>
      <c r="O82" s="6">
        <f t="shared" si="22"/>
        <v>4.2509186351706036</v>
      </c>
      <c r="P82" s="6">
        <f t="shared" si="23"/>
        <v>0.68936186176868508</v>
      </c>
      <c r="Q82" s="6">
        <f t="shared" si="24"/>
        <v>7.4313525013956938E-2</v>
      </c>
      <c r="R82" s="5">
        <f t="shared" si="25"/>
        <v>0.10509519494249009</v>
      </c>
      <c r="S82" s="7">
        <f>_xll.EURO_Forward(K82,N82,I82,Q82,C82-$D$3,1,0)</f>
        <v>0.28802419540653768</v>
      </c>
      <c r="T82" s="7">
        <f>_xll.EURO_Forward(L82,O82,I82,R82,C82-$D$3,1,0)</f>
        <v>0.3984330163059433</v>
      </c>
      <c r="U82" s="7">
        <f t="shared" si="26"/>
        <v>0.3984330163059433</v>
      </c>
      <c r="V82" s="7">
        <f t="shared" si="27"/>
        <v>0.11040882089940562</v>
      </c>
      <c r="W82" s="5">
        <f t="shared" si="28"/>
        <v>0.14993620493468901</v>
      </c>
      <c r="X82" s="5">
        <f t="shared" si="29"/>
        <v>0.24849681137125429</v>
      </c>
    </row>
    <row r="83" spans="1:24" x14ac:dyDescent="0.2">
      <c r="A83">
        <f t="shared" si="16"/>
        <v>31</v>
      </c>
      <c r="B83">
        <f t="shared" si="17"/>
        <v>992000</v>
      </c>
      <c r="C83" s="3">
        <v>39142</v>
      </c>
      <c r="D83" s="6">
        <v>3.6960000000000002</v>
      </c>
      <c r="E83" s="6">
        <v>-2.75E-2</v>
      </c>
      <c r="F83" s="6">
        <v>0.14000000000000001</v>
      </c>
      <c r="G83" s="6">
        <v>-0.14249999999999999</v>
      </c>
      <c r="H83" s="6">
        <v>-0.28999999999999998</v>
      </c>
      <c r="I83" s="6">
        <v>5.9878680391423009E-2</v>
      </c>
      <c r="J83" s="6">
        <v>0.22500000000000001</v>
      </c>
      <c r="K83" s="6">
        <f t="shared" si="18"/>
        <v>4.1684999999999999</v>
      </c>
      <c r="L83" s="6">
        <f t="shared" si="19"/>
        <v>4.3360000000000003</v>
      </c>
      <c r="M83" s="6">
        <f t="shared" si="20"/>
        <v>3.9060000000000001</v>
      </c>
      <c r="N83" s="6">
        <f t="shared" si="21"/>
        <v>3.9578478062620328</v>
      </c>
      <c r="O83" s="6">
        <f t="shared" si="22"/>
        <v>4.1007874015748031</v>
      </c>
      <c r="P83" s="6">
        <f t="shared" si="23"/>
        <v>0.68620130159979564</v>
      </c>
      <c r="Q83" s="6">
        <f t="shared" si="24"/>
        <v>7.1151247353788569E-2</v>
      </c>
      <c r="R83" s="5">
        <f t="shared" si="25"/>
        <v>0.10062305898749052</v>
      </c>
      <c r="S83" s="7">
        <f>_xll.EURO_Forward(K83,N83,I83,Q83,C83-$D$3,1,0)</f>
        <v>0.27861419938468313</v>
      </c>
      <c r="T83" s="7">
        <f>_xll.EURO_Forward(L83,O83,I83,R83,C83-$D$3,1,0)</f>
        <v>0.37833319605466675</v>
      </c>
      <c r="U83" s="7">
        <f t="shared" si="26"/>
        <v>0.37833319605466675</v>
      </c>
      <c r="V83" s="7">
        <f t="shared" si="27"/>
        <v>9.9718996669983628E-2</v>
      </c>
      <c r="W83" s="5">
        <f t="shared" si="28"/>
        <v>0.14924878309795556</v>
      </c>
      <c r="X83" s="5">
        <f t="shared" si="29"/>
        <v>0.2290844129567112</v>
      </c>
    </row>
    <row r="84" spans="1:24" x14ac:dyDescent="0.2">
      <c r="A84">
        <f t="shared" si="16"/>
        <v>30</v>
      </c>
      <c r="B84">
        <f t="shared" si="17"/>
        <v>960000</v>
      </c>
      <c r="C84" s="3">
        <v>39173</v>
      </c>
      <c r="D84" s="6">
        <v>3.5530000000000004</v>
      </c>
      <c r="E84" s="6">
        <v>1.4999999999999999E-2</v>
      </c>
      <c r="F84" s="6">
        <v>0.315</v>
      </c>
      <c r="G84" s="6">
        <v>-0.13</v>
      </c>
      <c r="H84" s="6">
        <v>-0.25</v>
      </c>
      <c r="I84" s="6">
        <v>5.9891657947943017E-2</v>
      </c>
      <c r="J84" s="6">
        <v>0.22500000000000001</v>
      </c>
      <c r="K84" s="6">
        <f t="shared" si="18"/>
        <v>4.0680000000000005</v>
      </c>
      <c r="L84" s="6">
        <f t="shared" si="19"/>
        <v>4.3680000000000003</v>
      </c>
      <c r="M84" s="6">
        <f t="shared" si="20"/>
        <v>3.8030000000000004</v>
      </c>
      <c r="N84" s="6">
        <f t="shared" si="21"/>
        <v>3.8534805958050464</v>
      </c>
      <c r="O84" s="6">
        <f t="shared" si="22"/>
        <v>3.9926509186351709</v>
      </c>
      <c r="P84" s="6">
        <f t="shared" si="23"/>
        <v>0.68271762017533655</v>
      </c>
      <c r="Q84" s="6">
        <f t="shared" si="24"/>
        <v>7.1151247353788569E-2</v>
      </c>
      <c r="R84" s="5">
        <f t="shared" si="25"/>
        <v>0.10062305898749052</v>
      </c>
      <c r="S84" s="7">
        <f>_xll.EURO_Forward(K84,N84,I84,Q84,C84-$D$3,1,0)</f>
        <v>0.27524211448598512</v>
      </c>
      <c r="T84" s="7">
        <f>_xll.EURO_Forward(L84,O84,I84,R84,C84-$D$3,1,0)</f>
        <v>0.43384594595568071</v>
      </c>
      <c r="U84" s="7">
        <f t="shared" si="26"/>
        <v>0.43384594595568071</v>
      </c>
      <c r="V84" s="7">
        <f t="shared" si="27"/>
        <v>0.15860383146969559</v>
      </c>
      <c r="W84" s="5">
        <f t="shared" si="28"/>
        <v>0.14849108238813569</v>
      </c>
      <c r="X84" s="5">
        <f t="shared" si="29"/>
        <v>0.28535486356754503</v>
      </c>
    </row>
    <row r="85" spans="1:24" x14ac:dyDescent="0.2">
      <c r="A85">
        <f t="shared" si="16"/>
        <v>31</v>
      </c>
      <c r="B85">
        <f t="shared" si="17"/>
        <v>992000</v>
      </c>
      <c r="C85" s="3">
        <v>39203</v>
      </c>
      <c r="D85" s="6">
        <v>3.54</v>
      </c>
      <c r="E85" s="6">
        <v>1.4999999999999999E-2</v>
      </c>
      <c r="F85" s="6">
        <v>0.315</v>
      </c>
      <c r="G85" s="6">
        <v>-0.13</v>
      </c>
      <c r="H85" s="6">
        <v>-0.27</v>
      </c>
      <c r="I85" s="6">
        <v>5.9904216873606031E-2</v>
      </c>
      <c r="J85" s="6">
        <v>0.22500000000000001</v>
      </c>
      <c r="K85" s="6">
        <f t="shared" si="18"/>
        <v>4.0549999999999997</v>
      </c>
      <c r="L85" s="6">
        <f t="shared" si="19"/>
        <v>4.3550000000000004</v>
      </c>
      <c r="M85" s="6">
        <f t="shared" si="20"/>
        <v>3.77</v>
      </c>
      <c r="N85" s="6">
        <f t="shared" si="21"/>
        <v>3.8200425575032932</v>
      </c>
      <c r="O85" s="6">
        <f t="shared" si="22"/>
        <v>3.9580052493438318</v>
      </c>
      <c r="P85" s="6">
        <f t="shared" si="23"/>
        <v>0.67936177239493545</v>
      </c>
      <c r="Q85" s="6">
        <f t="shared" si="24"/>
        <v>7.1151247353788569E-2</v>
      </c>
      <c r="R85" s="5">
        <f t="shared" si="25"/>
        <v>0.10062305898749052</v>
      </c>
      <c r="S85" s="7">
        <f>_xll.EURO_Forward(K85,N85,I85,Q85,C85-$D$3,1,0)</f>
        <v>0.28253985394159331</v>
      </c>
      <c r="T85" s="7">
        <f>_xll.EURO_Forward(L85,O85,I85,R85,C85-$D$3,1,0)</f>
        <v>0.44118666267738615</v>
      </c>
      <c r="U85" s="7">
        <f t="shared" si="26"/>
        <v>0.44118666267738615</v>
      </c>
      <c r="V85" s="7">
        <f t="shared" si="27"/>
        <v>0.15864680873579284</v>
      </c>
      <c r="W85" s="5">
        <f t="shared" si="28"/>
        <v>0.14776118549589845</v>
      </c>
      <c r="X85" s="5">
        <f t="shared" si="29"/>
        <v>0.2934254771814877</v>
      </c>
    </row>
    <row r="86" spans="1:24" x14ac:dyDescent="0.2">
      <c r="A86">
        <f t="shared" si="16"/>
        <v>30</v>
      </c>
      <c r="B86">
        <f t="shared" si="17"/>
        <v>960000</v>
      </c>
      <c r="C86" s="3">
        <v>39234</v>
      </c>
      <c r="D86" s="6">
        <v>3.5720000000000001</v>
      </c>
      <c r="E86" s="6">
        <v>0.02</v>
      </c>
      <c r="F86" s="6">
        <v>0.315</v>
      </c>
      <c r="G86" s="6">
        <v>-0.13</v>
      </c>
      <c r="H86" s="6">
        <v>-0.28000000000000003</v>
      </c>
      <c r="I86" s="6">
        <v>5.9917194430126018E-2</v>
      </c>
      <c r="J86" s="6">
        <v>0.215</v>
      </c>
      <c r="K86" s="6">
        <f t="shared" si="18"/>
        <v>4.0920000000000005</v>
      </c>
      <c r="L86" s="6">
        <f t="shared" si="19"/>
        <v>4.3870000000000005</v>
      </c>
      <c r="M86" s="6">
        <f t="shared" si="20"/>
        <v>3.7919999999999998</v>
      </c>
      <c r="N86" s="6">
        <f t="shared" si="21"/>
        <v>3.8423345830377951</v>
      </c>
      <c r="O86" s="6">
        <f t="shared" si="22"/>
        <v>3.9811023622047244</v>
      </c>
      <c r="P86" s="6">
        <f t="shared" si="23"/>
        <v>0.67590996923667035</v>
      </c>
      <c r="Q86" s="6">
        <f t="shared" si="24"/>
        <v>6.7988969693620185E-2</v>
      </c>
      <c r="R86" s="5">
        <f t="shared" si="25"/>
        <v>9.615092303249094E-2</v>
      </c>
      <c r="S86" s="7">
        <f>_xll.EURO_Forward(K86,N86,I86,Q86,C86-$D$3,1,0)</f>
        <v>0.28175466028075791</v>
      </c>
      <c r="T86" s="7">
        <f>_xll.EURO_Forward(L86,O86,I86,R86,C86-$D$3,1,0)</f>
        <v>0.43436390340698416</v>
      </c>
      <c r="U86" s="7">
        <f t="shared" si="26"/>
        <v>0.43436390340698416</v>
      </c>
      <c r="V86" s="7">
        <f t="shared" si="27"/>
        <v>0.15260924312622626</v>
      </c>
      <c r="W86" s="5">
        <f t="shared" si="28"/>
        <v>0.14701041830897579</v>
      </c>
      <c r="X86" s="5">
        <f t="shared" si="29"/>
        <v>0.2873534850980084</v>
      </c>
    </row>
    <row r="87" spans="1:24" x14ac:dyDescent="0.2">
      <c r="A87">
        <f t="shared" si="16"/>
        <v>31</v>
      </c>
      <c r="B87">
        <f t="shared" si="17"/>
        <v>992000</v>
      </c>
      <c r="C87" s="3">
        <v>39264</v>
      </c>
      <c r="D87" s="6">
        <v>3.6</v>
      </c>
      <c r="E87" s="6">
        <v>2.2499999999999999E-2</v>
      </c>
      <c r="F87" s="6">
        <v>0.315</v>
      </c>
      <c r="G87" s="6">
        <v>-0.13</v>
      </c>
      <c r="H87" s="6">
        <v>-0.26</v>
      </c>
      <c r="I87" s="6">
        <v>5.9929753355790004E-2</v>
      </c>
      <c r="J87" s="6">
        <v>0.215</v>
      </c>
      <c r="K87" s="6">
        <f t="shared" si="18"/>
        <v>4.1225000000000005</v>
      </c>
      <c r="L87" s="6">
        <f t="shared" si="19"/>
        <v>4.415</v>
      </c>
      <c r="M87" s="6">
        <f t="shared" si="20"/>
        <v>3.84</v>
      </c>
      <c r="N87" s="6">
        <f t="shared" si="21"/>
        <v>3.8909717296585264</v>
      </c>
      <c r="O87" s="6">
        <f t="shared" si="22"/>
        <v>4.0314960629921259</v>
      </c>
      <c r="P87" s="6">
        <f t="shared" si="23"/>
        <v>0.67258484487820114</v>
      </c>
      <c r="Q87" s="6">
        <f t="shared" si="24"/>
        <v>6.7988969693620185E-2</v>
      </c>
      <c r="R87" s="5">
        <f t="shared" si="25"/>
        <v>9.615092303249094E-2</v>
      </c>
      <c r="S87" s="7">
        <f>_xll.EURO_Forward(K87,N87,I87,Q87,C87-$D$3,1,0)</f>
        <v>0.27548385792026542</v>
      </c>
      <c r="T87" s="7">
        <f>_xll.EURO_Forward(L87,O87,I87,R87,C87-$D$3,1,0)</f>
        <v>0.42651149237040276</v>
      </c>
      <c r="U87" s="7">
        <f t="shared" si="26"/>
        <v>0.42651149237040276</v>
      </c>
      <c r="V87" s="7">
        <f t="shared" si="27"/>
        <v>0.15102763445013734</v>
      </c>
      <c r="W87" s="5">
        <f t="shared" si="28"/>
        <v>0.14628720376100876</v>
      </c>
      <c r="X87" s="5">
        <f t="shared" si="29"/>
        <v>0.28022428860939397</v>
      </c>
    </row>
    <row r="88" spans="1:24" x14ac:dyDescent="0.2">
      <c r="A88">
        <f t="shared" si="16"/>
        <v>31</v>
      </c>
      <c r="B88">
        <f t="shared" si="17"/>
        <v>992000</v>
      </c>
      <c r="C88" s="3">
        <v>39295</v>
      </c>
      <c r="D88" s="6">
        <v>3.6219999999999999</v>
      </c>
      <c r="E88" s="6">
        <v>2.5000000000000001E-2</v>
      </c>
      <c r="F88" s="6">
        <v>0.315</v>
      </c>
      <c r="G88" s="6">
        <v>-0.13</v>
      </c>
      <c r="H88" s="6">
        <v>-0.25</v>
      </c>
      <c r="I88" s="6">
        <v>5.9942730912309006E-2</v>
      </c>
      <c r="J88" s="6">
        <v>0.215</v>
      </c>
      <c r="K88" s="6">
        <f t="shared" si="18"/>
        <v>4.1470000000000002</v>
      </c>
      <c r="L88" s="6">
        <f t="shared" si="19"/>
        <v>4.4369999999999994</v>
      </c>
      <c r="M88" s="6">
        <f t="shared" si="20"/>
        <v>3.8719999999999999</v>
      </c>
      <c r="N88" s="6">
        <f t="shared" si="21"/>
        <v>3.9233964940723478</v>
      </c>
      <c r="O88" s="6">
        <f t="shared" si="22"/>
        <v>4.0650918635170603</v>
      </c>
      <c r="P88" s="6">
        <f t="shared" si="23"/>
        <v>0.66916465898470978</v>
      </c>
      <c r="Q88" s="6">
        <f t="shared" si="24"/>
        <v>6.7988969693620185E-2</v>
      </c>
      <c r="R88" s="5">
        <f t="shared" si="25"/>
        <v>9.615092303249094E-2</v>
      </c>
      <c r="S88" s="7">
        <f>_xll.EURO_Forward(K88,N88,I88,Q88,C88-$D$3,1,0)</f>
        <v>0.27315341566510631</v>
      </c>
      <c r="T88" s="7">
        <f>_xll.EURO_Forward(L88,O88,I88,R88,C88-$D$3,1,0)</f>
        <v>0.42275371735300893</v>
      </c>
      <c r="U88" s="7">
        <f t="shared" si="26"/>
        <v>0.42275371735300893</v>
      </c>
      <c r="V88" s="7">
        <f t="shared" si="27"/>
        <v>0.14960030168790261</v>
      </c>
      <c r="W88" s="5">
        <f t="shared" si="28"/>
        <v>0.14554331332917439</v>
      </c>
      <c r="X88" s="5">
        <f t="shared" si="29"/>
        <v>0.27721040402383457</v>
      </c>
    </row>
    <row r="89" spans="1:24" x14ac:dyDescent="0.2">
      <c r="A89">
        <f t="shared" si="16"/>
        <v>30</v>
      </c>
      <c r="B89">
        <f t="shared" si="17"/>
        <v>960000</v>
      </c>
      <c r="C89" s="3">
        <v>39326</v>
      </c>
      <c r="D89" s="6">
        <v>3.6390000000000002</v>
      </c>
      <c r="E89" s="6">
        <v>1.7500000000000002E-2</v>
      </c>
      <c r="F89" s="6">
        <v>0.315</v>
      </c>
      <c r="G89" s="6">
        <v>-0.13</v>
      </c>
      <c r="H89" s="6">
        <v>-0.25</v>
      </c>
      <c r="I89" s="6">
        <v>5.9955708468828001E-2</v>
      </c>
      <c r="J89" s="6">
        <v>0.215</v>
      </c>
      <c r="K89" s="6">
        <f t="shared" si="18"/>
        <v>4.1565000000000003</v>
      </c>
      <c r="L89" s="6">
        <f t="shared" si="19"/>
        <v>4.4540000000000006</v>
      </c>
      <c r="M89" s="6">
        <f t="shared" si="20"/>
        <v>3.8890000000000002</v>
      </c>
      <c r="N89" s="6">
        <f t="shared" si="21"/>
        <v>3.9406221501671905</v>
      </c>
      <c r="O89" s="6">
        <f t="shared" si="22"/>
        <v>4.0829396325459317</v>
      </c>
      <c r="P89" s="6">
        <f t="shared" si="23"/>
        <v>0.66576044144170654</v>
      </c>
      <c r="Q89" s="6">
        <f t="shared" si="24"/>
        <v>6.7988969693620185E-2</v>
      </c>
      <c r="R89" s="5">
        <f t="shared" si="25"/>
        <v>9.615092303249094E-2</v>
      </c>
      <c r="S89" s="7">
        <f>_xll.EURO_Forward(K89,N89,I89,Q89,C89-$D$3,1,0)</f>
        <v>0.27029134791661846</v>
      </c>
      <c r="T89" s="7">
        <f>_xll.EURO_Forward(L89,O89,I89,R89,C89-$D$3,1,0)</f>
        <v>0.42293880493403613</v>
      </c>
      <c r="U89" s="7">
        <f t="shared" si="26"/>
        <v>0.42293880493403613</v>
      </c>
      <c r="V89" s="7">
        <f t="shared" si="27"/>
        <v>0.15264745701741766</v>
      </c>
      <c r="W89" s="5">
        <f t="shared" si="28"/>
        <v>0.14480289601357116</v>
      </c>
      <c r="X89" s="5">
        <f t="shared" si="29"/>
        <v>0.27813590892046497</v>
      </c>
    </row>
    <row r="90" spans="1:24" x14ac:dyDescent="0.2">
      <c r="A90">
        <f t="shared" si="16"/>
        <v>31</v>
      </c>
      <c r="B90">
        <f t="shared" si="17"/>
        <v>992000</v>
      </c>
      <c r="C90" s="3">
        <v>39356</v>
      </c>
      <c r="D90" s="6">
        <v>3.6510000000000002</v>
      </c>
      <c r="E90" s="6">
        <v>7.4999999999999997E-3</v>
      </c>
      <c r="F90" s="6">
        <v>0.315</v>
      </c>
      <c r="G90" s="6">
        <v>-0.13</v>
      </c>
      <c r="H90" s="6">
        <v>-0.25</v>
      </c>
      <c r="I90" s="6">
        <v>5.9968267394492014E-2</v>
      </c>
      <c r="J90" s="6">
        <v>0.20499999999999999</v>
      </c>
      <c r="K90" s="6">
        <f t="shared" si="18"/>
        <v>4.1585000000000001</v>
      </c>
      <c r="L90" s="6">
        <f t="shared" si="19"/>
        <v>4.4660000000000002</v>
      </c>
      <c r="M90" s="6">
        <f t="shared" si="20"/>
        <v>3.9010000000000002</v>
      </c>
      <c r="N90" s="6">
        <f t="shared" si="21"/>
        <v>3.9527814368223733</v>
      </c>
      <c r="O90" s="6">
        <f t="shared" si="22"/>
        <v>4.0955380577427825</v>
      </c>
      <c r="P90" s="6">
        <f t="shared" si="23"/>
        <v>0.66248117853938726</v>
      </c>
      <c r="Q90" s="6">
        <f t="shared" si="24"/>
        <v>6.4826692033451802E-2</v>
      </c>
      <c r="R90" s="5">
        <f t="shared" si="25"/>
        <v>9.1678787077491358E-2</v>
      </c>
      <c r="S90" s="7">
        <f>_xll.EURO_Forward(K90,N90,I90,Q90,C90-$D$3,1,0)</f>
        <v>0.25773681334723952</v>
      </c>
      <c r="T90" s="7">
        <f>_xll.EURO_Forward(L90,O90,I90,R90,C90-$D$3,1,0)</f>
        <v>0.41053684802665469</v>
      </c>
      <c r="U90" s="7">
        <f t="shared" si="26"/>
        <v>0.41053684802665469</v>
      </c>
      <c r="V90" s="7">
        <f t="shared" si="27"/>
        <v>0.15280003467941516</v>
      </c>
      <c r="W90" s="5">
        <f t="shared" si="28"/>
        <v>0.14408965633231674</v>
      </c>
      <c r="X90" s="5">
        <f t="shared" si="29"/>
        <v>0.26644719169433795</v>
      </c>
    </row>
    <row r="91" spans="1:24" x14ac:dyDescent="0.2">
      <c r="A91">
        <f t="shared" si="16"/>
        <v>30</v>
      </c>
      <c r="B91">
        <f t="shared" si="17"/>
        <v>960000</v>
      </c>
      <c r="C91" s="3">
        <v>39387</v>
      </c>
      <c r="D91" s="6">
        <v>3.7890000000000006</v>
      </c>
      <c r="E91" s="6">
        <v>-3.2500000000000001E-2</v>
      </c>
      <c r="F91" s="6">
        <v>0.14000000000000001</v>
      </c>
      <c r="G91" s="6">
        <v>0</v>
      </c>
      <c r="H91" s="6">
        <v>-0.25</v>
      </c>
      <c r="I91" s="6">
        <v>5.9981244951012008E-2</v>
      </c>
      <c r="J91" s="6">
        <v>0.20499999999999999</v>
      </c>
      <c r="K91" s="6">
        <f t="shared" si="18"/>
        <v>4.2565000000000008</v>
      </c>
      <c r="L91" s="6">
        <f t="shared" si="19"/>
        <v>4.4290000000000003</v>
      </c>
      <c r="M91" s="6">
        <f t="shared" si="20"/>
        <v>4.0390000000000006</v>
      </c>
      <c r="N91" s="6">
        <f t="shared" si="21"/>
        <v>4.0926132333569774</v>
      </c>
      <c r="O91" s="6">
        <f t="shared" si="22"/>
        <v>4.2404199475065623</v>
      </c>
      <c r="P91" s="6">
        <f t="shared" si="23"/>
        <v>0.65910818806097637</v>
      </c>
      <c r="Q91" s="6">
        <f t="shared" si="24"/>
        <v>6.4826692033451802E-2</v>
      </c>
      <c r="R91" s="5">
        <f t="shared" si="25"/>
        <v>9.1678787077491358E-2</v>
      </c>
      <c r="S91" s="7">
        <f>_xll.EURO_Forward(K91,N91,I91,Q91,C91-$D$3,1,0)</f>
        <v>0.2461064374533295</v>
      </c>
      <c r="T91" s="7">
        <f>_xll.EURO_Forward(L91,O91,I91,R91,C91-$D$3,1,0)</f>
        <v>0.341246713376397</v>
      </c>
      <c r="U91" s="7">
        <f t="shared" si="26"/>
        <v>0.341246713376397</v>
      </c>
      <c r="V91" s="7">
        <f t="shared" si="27"/>
        <v>9.5140275923067508E-2</v>
      </c>
      <c r="W91" s="5">
        <f t="shared" si="28"/>
        <v>0.14335603090326235</v>
      </c>
      <c r="X91" s="5">
        <f t="shared" si="29"/>
        <v>0.19789068247313465</v>
      </c>
    </row>
    <row r="92" spans="1:24" x14ac:dyDescent="0.2">
      <c r="A92">
        <f t="shared" si="16"/>
        <v>31</v>
      </c>
      <c r="B92">
        <f t="shared" si="17"/>
        <v>992000</v>
      </c>
      <c r="C92" s="3">
        <v>39417</v>
      </c>
      <c r="D92" s="6">
        <v>3.8980000000000001</v>
      </c>
      <c r="E92" s="6">
        <v>-5.5E-2</v>
      </c>
      <c r="F92" s="6">
        <v>0.14000000000000001</v>
      </c>
      <c r="G92" s="6">
        <v>0</v>
      </c>
      <c r="H92" s="6">
        <v>-0.25</v>
      </c>
      <c r="I92" s="6">
        <v>5.9993803876675023E-2</v>
      </c>
      <c r="J92" s="6">
        <v>0.20499999999999999</v>
      </c>
      <c r="K92" s="6">
        <f t="shared" si="18"/>
        <v>4.343</v>
      </c>
      <c r="L92" s="6">
        <f t="shared" si="19"/>
        <v>4.5380000000000003</v>
      </c>
      <c r="M92" s="6">
        <f t="shared" si="20"/>
        <v>4.1479999999999997</v>
      </c>
      <c r="N92" s="6">
        <f t="shared" si="21"/>
        <v>4.2030600871415542</v>
      </c>
      <c r="O92" s="6">
        <f t="shared" si="22"/>
        <v>4.354855643044619</v>
      </c>
      <c r="P92" s="6">
        <f t="shared" si="23"/>
        <v>0.65585902058976031</v>
      </c>
      <c r="Q92" s="6">
        <f t="shared" si="24"/>
        <v>6.4826692033451802E-2</v>
      </c>
      <c r="R92" s="5">
        <f t="shared" si="25"/>
        <v>9.1678787077491358E-2</v>
      </c>
      <c r="S92" s="7">
        <f>_xll.EURO_Forward(K92,N92,I92,Q92,C92-$D$3,1,0)</f>
        <v>0.24117789748683172</v>
      </c>
      <c r="T92" s="7">
        <f>_xll.EURO_Forward(L92,O92,I92,R92,C92-$D$3,1,0)</f>
        <v>0.34607380529434617</v>
      </c>
      <c r="U92" s="7">
        <f t="shared" si="26"/>
        <v>0.34607380529434617</v>
      </c>
      <c r="V92" s="7">
        <f t="shared" si="27"/>
        <v>0.10489590780751445</v>
      </c>
      <c r="W92" s="5">
        <f t="shared" si="28"/>
        <v>0.14264933697827287</v>
      </c>
      <c r="X92" s="5">
        <f t="shared" si="29"/>
        <v>0.2034244683160733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5:F26"/>
  <sheetViews>
    <sheetView workbookViewId="0">
      <selection activeCell="F28" sqref="F28"/>
    </sheetView>
  </sheetViews>
  <sheetFormatPr defaultRowHeight="12.75" x14ac:dyDescent="0.2"/>
  <cols>
    <col min="4" max="4" width="13.7109375" customWidth="1"/>
    <col min="5" max="5" width="13.85546875" customWidth="1"/>
  </cols>
  <sheetData>
    <row r="15" spans="4:5" x14ac:dyDescent="0.2">
      <c r="D15" t="s">
        <v>32</v>
      </c>
      <c r="E15" t="s">
        <v>34</v>
      </c>
    </row>
    <row r="17" spans="4:6" x14ac:dyDescent="0.2">
      <c r="D17">
        <v>-1</v>
      </c>
      <c r="E17">
        <v>21.14724931788929</v>
      </c>
      <c r="F17">
        <v>35.375985281557561</v>
      </c>
    </row>
    <row r="18" spans="4:6" x14ac:dyDescent="0.2">
      <c r="D18">
        <v>-0.5</v>
      </c>
      <c r="E18">
        <v>22.650821210931564</v>
      </c>
      <c r="F18">
        <v>36.614224139869805</v>
      </c>
    </row>
    <row r="19" spans="4:6" x14ac:dyDescent="0.2">
      <c r="D19">
        <v>0</v>
      </c>
      <c r="E19">
        <v>24.24323846898821</v>
      </c>
      <c r="F19">
        <v>38.072915629846065</v>
      </c>
    </row>
    <row r="20" spans="4:6" x14ac:dyDescent="0.2">
      <c r="D20">
        <v>0.5</v>
      </c>
      <c r="E20">
        <v>25.895017048214129</v>
      </c>
      <c r="F20">
        <v>39.686121103198509</v>
      </c>
    </row>
    <row r="21" spans="4:6" x14ac:dyDescent="0.2">
      <c r="D21">
        <v>1</v>
      </c>
      <c r="E21">
        <v>27.588302918282242</v>
      </c>
      <c r="F21">
        <v>41.411285112902064</v>
      </c>
    </row>
    <row r="22" spans="4:6" x14ac:dyDescent="0.2">
      <c r="D22">
        <v>1.5</v>
      </c>
      <c r="E22">
        <v>29.311704738485332</v>
      </c>
      <c r="F22">
        <v>43.219940640188348</v>
      </c>
    </row>
    <row r="26" spans="4:6" x14ac:dyDescent="0.2">
      <c r="E26" s="26">
        <f ca="1">(E18-E17)/0.5</f>
        <v>3.0071437860845478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SwitchOption</vt:lpstr>
      <vt:lpstr>level effect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zlu</dc:creator>
  <cp:lastModifiedBy>Jan Havlíček</cp:lastModifiedBy>
  <dcterms:created xsi:type="dcterms:W3CDTF">2000-10-12T15:01:14Z</dcterms:created>
  <dcterms:modified xsi:type="dcterms:W3CDTF">2023-09-17T17:15:17Z</dcterms:modified>
</cp:coreProperties>
</file>