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0E8EFD-A48C-4EFB-A565-7D8CFF18B68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4" i="1" l="1"/>
  <c r="F5" i="1"/>
  <c r="E7" i="1"/>
  <c r="E8" i="1"/>
  <c r="F12" i="1"/>
  <c r="F13" i="1"/>
  <c r="F18" i="1"/>
  <c r="F21" i="1"/>
</calcChain>
</file>

<file path=xl/sharedStrings.xml><?xml version="1.0" encoding="utf-8"?>
<sst xmlns="http://schemas.openxmlformats.org/spreadsheetml/2006/main" count="16" uniqueCount="16">
  <si>
    <t>Valuation Date</t>
  </si>
  <si>
    <t>Expiration Date</t>
  </si>
  <si>
    <t>Years to expiry</t>
  </si>
  <si>
    <t>ENE Screen Price</t>
  </si>
  <si>
    <t>Volatility</t>
  </si>
  <si>
    <t>Div. Yield</t>
  </si>
  <si>
    <t>Days to Expiry</t>
  </si>
  <si>
    <t>Div. US$</t>
  </si>
  <si>
    <t>Premium (%)</t>
  </si>
  <si>
    <t>Premium (US$)</t>
  </si>
  <si>
    <t>IR</t>
  </si>
  <si>
    <t>American Put Option Valuation on Forward Contract</t>
  </si>
  <si>
    <t>Strike Price on Fwd</t>
  </si>
  <si>
    <t>Forward Price</t>
  </si>
  <si>
    <t>Call Flag (Put = 0)</t>
  </si>
  <si>
    <t>Ret Type (Premium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</si>
</sst>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%"/>
  </numFmts>
  <fonts count="7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8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2" fillId="0" borderId="0" xfId="0" applyNumberFormat="1" applyFont="1"/>
    <xf numFmtId="167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167" fontId="4" fillId="0" borderId="0" xfId="1" applyNumberFormat="1" applyFont="1"/>
    <xf numFmtId="0" fontId="5" fillId="0" borderId="0" xfId="0" applyFont="1"/>
    <xf numFmtId="10" fontId="6" fillId="0" borderId="0" xfId="0" applyNumberFormat="1" applyFont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zoomScale="120" workbookViewId="0">
      <selection activeCell="J17" sqref="J17"/>
    </sheetView>
  </sheetViews>
  <sheetFormatPr defaultRowHeight="11.25" x14ac:dyDescent="0.2"/>
  <cols>
    <col min="5" max="5" width="13.83203125" customWidth="1"/>
    <col min="6" max="6" width="15.1640625" customWidth="1"/>
  </cols>
  <sheetData>
    <row r="2" spans="2:6" ht="23.25" x14ac:dyDescent="0.35">
      <c r="B2" s="9" t="s">
        <v>11</v>
      </c>
    </row>
    <row r="4" spans="2:6" ht="18" x14ac:dyDescent="0.25">
      <c r="C4" s="6" t="s">
        <v>9</v>
      </c>
      <c r="D4" s="6"/>
      <c r="F4" s="7">
        <f ca="1">_xll.AMERB(F12,F13,F17,F17,F16,F21,F22,400,F23)</f>
        <v>21.319872299764803</v>
      </c>
    </row>
    <row r="5" spans="2:6" ht="18" x14ac:dyDescent="0.25">
      <c r="C5" s="6" t="s">
        <v>8</v>
      </c>
      <c r="D5" s="6"/>
      <c r="F5" s="8">
        <f ca="1">F4/F12</f>
        <v>0.29052407517927153</v>
      </c>
    </row>
    <row r="7" spans="2:6" x14ac:dyDescent="0.2">
      <c r="C7" t="s">
        <v>0</v>
      </c>
      <c r="E7" s="1">
        <f ca="1">TODAY()</f>
        <v>36963</v>
      </c>
    </row>
    <row r="8" spans="2:6" x14ac:dyDescent="0.2">
      <c r="C8" t="s">
        <v>1</v>
      </c>
      <c r="E8" s="1">
        <f ca="1">DATE(YEAR(E7)+E9,MONTH(E7),DAY(E7))</f>
        <v>38424</v>
      </c>
    </row>
    <row r="9" spans="2:6" x14ac:dyDescent="0.2">
      <c r="C9" t="s">
        <v>2</v>
      </c>
      <c r="E9" s="2">
        <v>4</v>
      </c>
    </row>
    <row r="11" spans="2:6" x14ac:dyDescent="0.2">
      <c r="D11" t="s">
        <v>3</v>
      </c>
      <c r="F11" s="2">
        <v>62.05</v>
      </c>
    </row>
    <row r="12" spans="2:6" x14ac:dyDescent="0.2">
      <c r="D12" t="s">
        <v>13</v>
      </c>
      <c r="F12" s="11">
        <f>F11*EXP((F17-F18)*E9)</f>
        <v>73.38418437993171</v>
      </c>
    </row>
    <row r="13" spans="2:6" x14ac:dyDescent="0.2">
      <c r="D13" t="s">
        <v>12</v>
      </c>
      <c r="F13" s="11">
        <f>F12</f>
        <v>73.38418437993171</v>
      </c>
    </row>
    <row r="14" spans="2:6" x14ac:dyDescent="0.2">
      <c r="F14" s="2"/>
    </row>
    <row r="16" spans="2:6" x14ac:dyDescent="0.2">
      <c r="D16" t="s">
        <v>4</v>
      </c>
      <c r="F16" s="3">
        <v>0.43</v>
      </c>
    </row>
    <row r="17" spans="4:6" x14ac:dyDescent="0.2">
      <c r="D17" t="s">
        <v>10</v>
      </c>
      <c r="F17" s="5">
        <v>0.05</v>
      </c>
    </row>
    <row r="18" spans="4:6" x14ac:dyDescent="0.2">
      <c r="D18" t="s">
        <v>5</v>
      </c>
      <c r="F18" s="10">
        <f>F19/F11</f>
        <v>8.0580177276390018E-3</v>
      </c>
    </row>
    <row r="19" spans="4:6" x14ac:dyDescent="0.2">
      <c r="D19" t="s">
        <v>7</v>
      </c>
      <c r="F19" s="2">
        <v>0.5</v>
      </c>
    </row>
    <row r="21" spans="4:6" x14ac:dyDescent="0.2">
      <c r="D21" t="s">
        <v>6</v>
      </c>
      <c r="F21" s="4">
        <f ca="1">E8-E7</f>
        <v>1461</v>
      </c>
    </row>
    <row r="22" spans="4:6" x14ac:dyDescent="0.2">
      <c r="D22" t="s">
        <v>14</v>
      </c>
      <c r="F22">
        <v>0</v>
      </c>
    </row>
    <row r="23" spans="4:6" x14ac:dyDescent="0.2">
      <c r="D23" t="s">
        <v>15</v>
      </c>
      <c r="F23"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Jan Havlíček</cp:lastModifiedBy>
  <cp:lastPrinted>2001-03-13T23:06:18Z</cp:lastPrinted>
  <dcterms:created xsi:type="dcterms:W3CDTF">2001-03-13T22:00:08Z</dcterms:created>
  <dcterms:modified xsi:type="dcterms:W3CDTF">2023-09-17T17:16:09Z</dcterms:modified>
</cp:coreProperties>
</file>