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B485767-9C85-4B4F-B839-60E9CA3EEB21}" xr6:coauthVersionLast="47" xr6:coauthVersionMax="47" xr10:uidLastSave="{00000000-0000-0000-0000-000000000000}"/>
  <bookViews>
    <workbookView xWindow="-120" yWindow="-120" windowWidth="38640" windowHeight="15720" activeTab="1"/>
  </bookViews>
  <sheets>
    <sheet name="Data" sheetId="9" r:id="rId1"/>
    <sheet name="Monthly_Breakout" sheetId="10" r:id="rId2"/>
    <sheet name="Quarterly_Breakout" sheetId="17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9" l="1"/>
  <c r="AA5" i="9"/>
  <c r="CF5" i="9"/>
  <c r="CG5" i="9"/>
  <c r="CH5" i="9"/>
  <c r="CI5" i="9"/>
  <c r="CJ5" i="9"/>
  <c r="CK5" i="9"/>
  <c r="CL5" i="9"/>
  <c r="CM5" i="9"/>
  <c r="CN5" i="9"/>
  <c r="CO5" i="9"/>
  <c r="CP5" i="9"/>
  <c r="CQ5" i="9"/>
  <c r="CR5" i="9"/>
  <c r="CS5" i="9"/>
  <c r="CT5" i="9"/>
  <c r="CU5" i="9"/>
  <c r="CV5" i="9"/>
  <c r="CW5" i="9"/>
  <c r="CX5" i="9"/>
  <c r="CY5" i="9"/>
  <c r="CZ5" i="9"/>
  <c r="DA5" i="9"/>
  <c r="DB5" i="9"/>
  <c r="DC5" i="9"/>
  <c r="DD5" i="9"/>
  <c r="DE5" i="9"/>
  <c r="Z6" i="9"/>
  <c r="AA6" i="9"/>
  <c r="CF6" i="9"/>
  <c r="CG6" i="9"/>
  <c r="CH6" i="9"/>
  <c r="CI6" i="9"/>
  <c r="CJ6" i="9"/>
  <c r="CK6" i="9"/>
  <c r="CL6" i="9"/>
  <c r="CM6" i="9"/>
  <c r="CN6" i="9"/>
  <c r="CO6" i="9"/>
  <c r="CP6" i="9"/>
  <c r="CQ6" i="9"/>
  <c r="CR6" i="9"/>
  <c r="CS6" i="9"/>
  <c r="CT6" i="9"/>
  <c r="CU6" i="9"/>
  <c r="CV6" i="9"/>
  <c r="CW6" i="9"/>
  <c r="CX6" i="9"/>
  <c r="CY6" i="9"/>
  <c r="CZ6" i="9"/>
  <c r="DA6" i="9"/>
  <c r="DB6" i="9"/>
  <c r="DC6" i="9"/>
  <c r="DD6" i="9"/>
  <c r="DE6" i="9"/>
  <c r="Z7" i="9"/>
  <c r="AA7" i="9"/>
  <c r="CF7" i="9"/>
  <c r="CG7" i="9"/>
  <c r="CH7" i="9"/>
  <c r="CI7" i="9"/>
  <c r="CJ7" i="9"/>
  <c r="CK7" i="9"/>
  <c r="CL7" i="9"/>
  <c r="CM7" i="9"/>
  <c r="CN7" i="9"/>
  <c r="CO7" i="9"/>
  <c r="CP7" i="9"/>
  <c r="CQ7" i="9"/>
  <c r="CR7" i="9"/>
  <c r="CS7" i="9"/>
  <c r="CT7" i="9"/>
  <c r="CU7" i="9"/>
  <c r="CV7" i="9"/>
  <c r="CW7" i="9"/>
  <c r="CX7" i="9"/>
  <c r="CY7" i="9"/>
  <c r="CZ7" i="9"/>
  <c r="DA7" i="9"/>
  <c r="DB7" i="9"/>
  <c r="DC7" i="9"/>
  <c r="DD7" i="9"/>
  <c r="DE7" i="9"/>
  <c r="Z8" i="9"/>
  <c r="AA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Z9" i="9"/>
  <c r="AA9" i="9"/>
  <c r="CF9" i="9"/>
  <c r="CG9" i="9"/>
  <c r="CH9" i="9"/>
  <c r="CI9" i="9"/>
  <c r="CJ9" i="9"/>
  <c r="CK9" i="9"/>
  <c r="CL9" i="9"/>
  <c r="CM9" i="9"/>
  <c r="CN9" i="9"/>
  <c r="CO9" i="9"/>
  <c r="CP9" i="9"/>
  <c r="CQ9" i="9"/>
  <c r="CR9" i="9"/>
  <c r="CS9" i="9"/>
  <c r="CT9" i="9"/>
  <c r="CU9" i="9"/>
  <c r="CV9" i="9"/>
  <c r="CW9" i="9"/>
  <c r="CX9" i="9"/>
  <c r="CY9" i="9"/>
  <c r="CZ9" i="9"/>
  <c r="DA9" i="9"/>
  <c r="DB9" i="9"/>
  <c r="DC9" i="9"/>
  <c r="DD9" i="9"/>
  <c r="DE9" i="9"/>
  <c r="Z10" i="9"/>
  <c r="AA10" i="9"/>
  <c r="CF10" i="9"/>
  <c r="CG10" i="9"/>
  <c r="CH10" i="9"/>
  <c r="CI10" i="9"/>
  <c r="CJ10" i="9"/>
  <c r="CK10" i="9"/>
  <c r="CL10" i="9"/>
  <c r="CM10" i="9"/>
  <c r="CN10" i="9"/>
  <c r="CO10" i="9"/>
  <c r="CP10" i="9"/>
  <c r="CQ10" i="9"/>
  <c r="CR10" i="9"/>
  <c r="CS10" i="9"/>
  <c r="CT10" i="9"/>
  <c r="CU10" i="9"/>
  <c r="CV10" i="9"/>
  <c r="CW10" i="9"/>
  <c r="CX10" i="9"/>
  <c r="CY10" i="9"/>
  <c r="CZ10" i="9"/>
  <c r="DA10" i="9"/>
  <c r="DB10" i="9"/>
  <c r="DC10" i="9"/>
  <c r="DD10" i="9"/>
  <c r="DE10" i="9"/>
  <c r="Z11" i="9"/>
  <c r="AA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Z12" i="9"/>
  <c r="AA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Z13" i="9"/>
  <c r="AA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Z14" i="9"/>
  <c r="AA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Z15" i="9"/>
  <c r="AA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Z16" i="9"/>
  <c r="AA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CF23" i="9"/>
  <c r="CG23" i="9"/>
  <c r="CH23" i="9"/>
  <c r="CI23" i="9"/>
  <c r="CJ23" i="9"/>
  <c r="CK23" i="9"/>
  <c r="CL23" i="9"/>
  <c r="CM23" i="9"/>
  <c r="CN23" i="9"/>
  <c r="CO23" i="9"/>
  <c r="CP23" i="9"/>
  <c r="CQ23" i="9"/>
  <c r="CR23" i="9"/>
  <c r="CS23" i="9"/>
  <c r="CT23" i="9"/>
  <c r="CU23" i="9"/>
  <c r="CV23" i="9"/>
  <c r="CW23" i="9"/>
  <c r="CX23" i="9"/>
  <c r="CY23" i="9"/>
  <c r="CZ23" i="9"/>
  <c r="DA23" i="9"/>
  <c r="DB23" i="9"/>
  <c r="DC23" i="9"/>
  <c r="DD23" i="9"/>
  <c r="DE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CF24" i="9"/>
  <c r="CG24" i="9"/>
  <c r="CH24" i="9"/>
  <c r="CI24" i="9"/>
  <c r="CJ24" i="9"/>
  <c r="CK24" i="9"/>
  <c r="CL24" i="9"/>
  <c r="CM24" i="9"/>
  <c r="CN24" i="9"/>
  <c r="CO24" i="9"/>
  <c r="CP24" i="9"/>
  <c r="CQ24" i="9"/>
  <c r="CR24" i="9"/>
  <c r="CS24" i="9"/>
  <c r="CT24" i="9"/>
  <c r="CU24" i="9"/>
  <c r="CV24" i="9"/>
  <c r="CW24" i="9"/>
  <c r="CX24" i="9"/>
  <c r="CY24" i="9"/>
  <c r="CZ24" i="9"/>
  <c r="DA24" i="9"/>
  <c r="DB24" i="9"/>
  <c r="DC24" i="9"/>
  <c r="DD24" i="9"/>
  <c r="DE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CF25" i="9"/>
  <c r="CG25" i="9"/>
  <c r="CH25" i="9"/>
  <c r="CI25" i="9"/>
  <c r="CJ25" i="9"/>
  <c r="CK25" i="9"/>
  <c r="CL25" i="9"/>
  <c r="CM25" i="9"/>
  <c r="CN25" i="9"/>
  <c r="CO25" i="9"/>
  <c r="CP25" i="9"/>
  <c r="CQ25" i="9"/>
  <c r="CR25" i="9"/>
  <c r="CS25" i="9"/>
  <c r="CT25" i="9"/>
  <c r="CU25" i="9"/>
  <c r="CV25" i="9"/>
  <c r="CW25" i="9"/>
  <c r="CX25" i="9"/>
  <c r="CY25" i="9"/>
  <c r="CZ25" i="9"/>
  <c r="DA25" i="9"/>
  <c r="DB25" i="9"/>
  <c r="DC25" i="9"/>
  <c r="DD25" i="9"/>
  <c r="DE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CF26" i="9"/>
  <c r="CG26" i="9"/>
  <c r="CH26" i="9"/>
  <c r="CI26" i="9"/>
  <c r="CJ26" i="9"/>
  <c r="CK26" i="9"/>
  <c r="CL26" i="9"/>
  <c r="CM26" i="9"/>
  <c r="CN26" i="9"/>
  <c r="CO26" i="9"/>
  <c r="CP26" i="9"/>
  <c r="CQ26" i="9"/>
  <c r="CR26" i="9"/>
  <c r="CS26" i="9"/>
  <c r="CT26" i="9"/>
  <c r="CU26" i="9"/>
  <c r="CV26" i="9"/>
  <c r="CW26" i="9"/>
  <c r="CX26" i="9"/>
  <c r="CY26" i="9"/>
  <c r="CZ26" i="9"/>
  <c r="DA26" i="9"/>
  <c r="DB26" i="9"/>
  <c r="DC26" i="9"/>
  <c r="DD26" i="9"/>
  <c r="DE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CF27" i="9"/>
  <c r="CG27" i="9"/>
  <c r="CH27" i="9"/>
  <c r="CI27" i="9"/>
  <c r="CJ27" i="9"/>
  <c r="CK27" i="9"/>
  <c r="CL27" i="9"/>
  <c r="CM27" i="9"/>
  <c r="CN27" i="9"/>
  <c r="CO27" i="9"/>
  <c r="CP27" i="9"/>
  <c r="CQ27" i="9"/>
  <c r="CR27" i="9"/>
  <c r="CS27" i="9"/>
  <c r="CT27" i="9"/>
  <c r="CU27" i="9"/>
  <c r="CV27" i="9"/>
  <c r="CW27" i="9"/>
  <c r="CX27" i="9"/>
  <c r="CY27" i="9"/>
  <c r="CZ27" i="9"/>
  <c r="DA27" i="9"/>
  <c r="DB27" i="9"/>
  <c r="DC27" i="9"/>
  <c r="DD27" i="9"/>
  <c r="DE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CF28" i="9"/>
  <c r="CG28" i="9"/>
  <c r="CH28" i="9"/>
  <c r="CI28" i="9"/>
  <c r="CJ28" i="9"/>
  <c r="CK28" i="9"/>
  <c r="CL28" i="9"/>
  <c r="CM28" i="9"/>
  <c r="CN28" i="9"/>
  <c r="CO28" i="9"/>
  <c r="CP28" i="9"/>
  <c r="CQ28" i="9"/>
  <c r="CR28" i="9"/>
  <c r="CS28" i="9"/>
  <c r="CT28" i="9"/>
  <c r="CU28" i="9"/>
  <c r="CV28" i="9"/>
  <c r="CW28" i="9"/>
  <c r="CX28" i="9"/>
  <c r="CY28" i="9"/>
  <c r="CZ28" i="9"/>
  <c r="DA28" i="9"/>
  <c r="DB28" i="9"/>
  <c r="DC28" i="9"/>
  <c r="DD28" i="9"/>
  <c r="DE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CF29" i="9"/>
  <c r="CG29" i="9"/>
  <c r="CH29" i="9"/>
  <c r="CI29" i="9"/>
  <c r="CJ29" i="9"/>
  <c r="CK29" i="9"/>
  <c r="CL29" i="9"/>
  <c r="CM29" i="9"/>
  <c r="CN29" i="9"/>
  <c r="CO29" i="9"/>
  <c r="CP29" i="9"/>
  <c r="CQ29" i="9"/>
  <c r="CR29" i="9"/>
  <c r="CS29" i="9"/>
  <c r="CT29" i="9"/>
  <c r="CU29" i="9"/>
  <c r="CV29" i="9"/>
  <c r="CW29" i="9"/>
  <c r="CX29" i="9"/>
  <c r="CY29" i="9"/>
  <c r="CZ29" i="9"/>
  <c r="DA29" i="9"/>
  <c r="DB29" i="9"/>
  <c r="DC29" i="9"/>
  <c r="DD29" i="9"/>
  <c r="DE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CF30" i="9"/>
  <c r="CG30" i="9"/>
  <c r="CH30" i="9"/>
  <c r="CI30" i="9"/>
  <c r="CJ30" i="9"/>
  <c r="CK30" i="9"/>
  <c r="CL30" i="9"/>
  <c r="CM30" i="9"/>
  <c r="CN30" i="9"/>
  <c r="CO30" i="9"/>
  <c r="CP30" i="9"/>
  <c r="CQ30" i="9"/>
  <c r="CR30" i="9"/>
  <c r="CS30" i="9"/>
  <c r="CT30" i="9"/>
  <c r="CU30" i="9"/>
  <c r="CV30" i="9"/>
  <c r="CW30" i="9"/>
  <c r="CX30" i="9"/>
  <c r="CY30" i="9"/>
  <c r="CZ30" i="9"/>
  <c r="DA30" i="9"/>
  <c r="DB30" i="9"/>
  <c r="DC30" i="9"/>
  <c r="DD30" i="9"/>
  <c r="DE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CF31" i="9"/>
  <c r="CG31" i="9"/>
  <c r="CH31" i="9"/>
  <c r="CI31" i="9"/>
  <c r="CJ31" i="9"/>
  <c r="CK31" i="9"/>
  <c r="CL31" i="9"/>
  <c r="CM31" i="9"/>
  <c r="CN31" i="9"/>
  <c r="CO31" i="9"/>
  <c r="CP31" i="9"/>
  <c r="CQ31" i="9"/>
  <c r="CR31" i="9"/>
  <c r="CS31" i="9"/>
  <c r="CT31" i="9"/>
  <c r="CU31" i="9"/>
  <c r="CV31" i="9"/>
  <c r="CW31" i="9"/>
  <c r="CX31" i="9"/>
  <c r="CY31" i="9"/>
  <c r="CZ31" i="9"/>
  <c r="DA31" i="9"/>
  <c r="DB31" i="9"/>
  <c r="DC31" i="9"/>
  <c r="DD31" i="9"/>
  <c r="DE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CF32" i="9"/>
  <c r="CG32" i="9"/>
  <c r="CH32" i="9"/>
  <c r="CI32" i="9"/>
  <c r="CJ32" i="9"/>
  <c r="CK32" i="9"/>
  <c r="CL32" i="9"/>
  <c r="CM32" i="9"/>
  <c r="CN32" i="9"/>
  <c r="CO32" i="9"/>
  <c r="CP32" i="9"/>
  <c r="CQ32" i="9"/>
  <c r="CR32" i="9"/>
  <c r="CS32" i="9"/>
  <c r="CT32" i="9"/>
  <c r="CU32" i="9"/>
  <c r="CV32" i="9"/>
  <c r="CW32" i="9"/>
  <c r="CX32" i="9"/>
  <c r="CY32" i="9"/>
  <c r="CZ32" i="9"/>
  <c r="DA32" i="9"/>
  <c r="DB32" i="9"/>
  <c r="DC32" i="9"/>
  <c r="DD32" i="9"/>
  <c r="DE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CF33" i="9"/>
  <c r="CG33" i="9"/>
  <c r="CH33" i="9"/>
  <c r="CI33" i="9"/>
  <c r="CJ33" i="9"/>
  <c r="CK33" i="9"/>
  <c r="CL33" i="9"/>
  <c r="CM33" i="9"/>
  <c r="CN33" i="9"/>
  <c r="CO33" i="9"/>
  <c r="CP33" i="9"/>
  <c r="CQ33" i="9"/>
  <c r="CR33" i="9"/>
  <c r="CS33" i="9"/>
  <c r="CT33" i="9"/>
  <c r="CU33" i="9"/>
  <c r="CV33" i="9"/>
  <c r="CW33" i="9"/>
  <c r="CX33" i="9"/>
  <c r="CY33" i="9"/>
  <c r="CZ33" i="9"/>
  <c r="DA33" i="9"/>
  <c r="DB33" i="9"/>
  <c r="DC33" i="9"/>
  <c r="DD33" i="9"/>
  <c r="DE33" i="9"/>
  <c r="Z34" i="9"/>
  <c r="AA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E34" i="9"/>
  <c r="BF34" i="9"/>
  <c r="BG34" i="9"/>
  <c r="BH34" i="9"/>
  <c r="BI34" i="9"/>
  <c r="BJ34" i="9"/>
  <c r="BK34" i="9"/>
  <c r="BL34" i="9"/>
  <c r="BM34" i="9"/>
  <c r="BN34" i="9"/>
  <c r="BO34" i="9"/>
  <c r="BP34" i="9"/>
  <c r="BQ34" i="9"/>
  <c r="BR34" i="9"/>
  <c r="BS34" i="9"/>
  <c r="BT34" i="9"/>
  <c r="BU34" i="9"/>
  <c r="BV34" i="9"/>
  <c r="BW34" i="9"/>
  <c r="BX34" i="9"/>
  <c r="BY34" i="9"/>
  <c r="BZ34" i="9"/>
  <c r="CA34" i="9"/>
  <c r="CB34" i="9"/>
  <c r="CF34" i="9"/>
  <c r="CG34" i="9"/>
  <c r="CH34" i="9"/>
  <c r="CI34" i="9"/>
  <c r="CJ34" i="9"/>
  <c r="CK34" i="9"/>
  <c r="CL34" i="9"/>
  <c r="CM34" i="9"/>
  <c r="CN34" i="9"/>
  <c r="CO34" i="9"/>
  <c r="CP34" i="9"/>
  <c r="CQ34" i="9"/>
  <c r="CR34" i="9"/>
  <c r="CS34" i="9"/>
  <c r="CT34" i="9"/>
  <c r="CU34" i="9"/>
  <c r="CV34" i="9"/>
  <c r="CW34" i="9"/>
  <c r="CX34" i="9"/>
  <c r="CY34" i="9"/>
  <c r="CZ34" i="9"/>
  <c r="DA34" i="9"/>
  <c r="DB34" i="9"/>
  <c r="DC34" i="9"/>
  <c r="DD34" i="9"/>
  <c r="DE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CF41" i="9"/>
  <c r="CG41" i="9"/>
  <c r="CH41" i="9"/>
  <c r="CI41" i="9"/>
  <c r="CJ41" i="9"/>
  <c r="CK41" i="9"/>
  <c r="CL41" i="9"/>
  <c r="CM41" i="9"/>
  <c r="CN41" i="9"/>
  <c r="CO41" i="9"/>
  <c r="CP41" i="9"/>
  <c r="CQ41" i="9"/>
  <c r="CR41" i="9"/>
  <c r="CS41" i="9"/>
  <c r="CT41" i="9"/>
  <c r="CU41" i="9"/>
  <c r="CV41" i="9"/>
  <c r="CW41" i="9"/>
  <c r="CX41" i="9"/>
  <c r="CY41" i="9"/>
  <c r="CZ41" i="9"/>
  <c r="DA41" i="9"/>
  <c r="DB41" i="9"/>
  <c r="DC41" i="9"/>
  <c r="DD41" i="9"/>
  <c r="DE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CF42" i="9"/>
  <c r="CG42" i="9"/>
  <c r="CH42" i="9"/>
  <c r="CI42" i="9"/>
  <c r="CJ42" i="9"/>
  <c r="CK42" i="9"/>
  <c r="CL42" i="9"/>
  <c r="CM42" i="9"/>
  <c r="CN42" i="9"/>
  <c r="CO42" i="9"/>
  <c r="CP42" i="9"/>
  <c r="CQ42" i="9"/>
  <c r="CR42" i="9"/>
  <c r="CS42" i="9"/>
  <c r="CT42" i="9"/>
  <c r="CU42" i="9"/>
  <c r="CV42" i="9"/>
  <c r="CW42" i="9"/>
  <c r="CX42" i="9"/>
  <c r="CY42" i="9"/>
  <c r="CZ42" i="9"/>
  <c r="DA42" i="9"/>
  <c r="DB42" i="9"/>
  <c r="DC42" i="9"/>
  <c r="DD42" i="9"/>
  <c r="DE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CF43" i="9"/>
  <c r="CG43" i="9"/>
  <c r="CH43" i="9"/>
  <c r="CI43" i="9"/>
  <c r="CJ43" i="9"/>
  <c r="CK43" i="9"/>
  <c r="CL43" i="9"/>
  <c r="CM43" i="9"/>
  <c r="CN43" i="9"/>
  <c r="CO43" i="9"/>
  <c r="CP43" i="9"/>
  <c r="CQ43" i="9"/>
  <c r="CR43" i="9"/>
  <c r="CS43" i="9"/>
  <c r="CT43" i="9"/>
  <c r="CU43" i="9"/>
  <c r="CV43" i="9"/>
  <c r="CW43" i="9"/>
  <c r="CX43" i="9"/>
  <c r="CY43" i="9"/>
  <c r="CZ43" i="9"/>
  <c r="DA43" i="9"/>
  <c r="DB43" i="9"/>
  <c r="DC43" i="9"/>
  <c r="DD43" i="9"/>
  <c r="DE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CF44" i="9"/>
  <c r="CG44" i="9"/>
  <c r="CH44" i="9"/>
  <c r="CI44" i="9"/>
  <c r="CJ44" i="9"/>
  <c r="CK44" i="9"/>
  <c r="CL44" i="9"/>
  <c r="CM44" i="9"/>
  <c r="CN44" i="9"/>
  <c r="CO44" i="9"/>
  <c r="CP44" i="9"/>
  <c r="CQ44" i="9"/>
  <c r="CR44" i="9"/>
  <c r="CS44" i="9"/>
  <c r="CT44" i="9"/>
  <c r="CU44" i="9"/>
  <c r="CV44" i="9"/>
  <c r="CW44" i="9"/>
  <c r="CX44" i="9"/>
  <c r="CY44" i="9"/>
  <c r="CZ44" i="9"/>
  <c r="DA44" i="9"/>
  <c r="DB44" i="9"/>
  <c r="DC44" i="9"/>
  <c r="DD44" i="9"/>
  <c r="DE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CF45" i="9"/>
  <c r="CG45" i="9"/>
  <c r="CH45" i="9"/>
  <c r="CI45" i="9"/>
  <c r="CJ45" i="9"/>
  <c r="CK45" i="9"/>
  <c r="CL45" i="9"/>
  <c r="CM45" i="9"/>
  <c r="CN45" i="9"/>
  <c r="CO45" i="9"/>
  <c r="CP45" i="9"/>
  <c r="CQ45" i="9"/>
  <c r="CR45" i="9"/>
  <c r="CS45" i="9"/>
  <c r="CT45" i="9"/>
  <c r="CU45" i="9"/>
  <c r="CV45" i="9"/>
  <c r="CW45" i="9"/>
  <c r="CX45" i="9"/>
  <c r="CY45" i="9"/>
  <c r="CZ45" i="9"/>
  <c r="DA45" i="9"/>
  <c r="DB45" i="9"/>
  <c r="DC45" i="9"/>
  <c r="DD45" i="9"/>
  <c r="DE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CF46" i="9"/>
  <c r="CG46" i="9"/>
  <c r="CH46" i="9"/>
  <c r="CI46" i="9"/>
  <c r="CJ46" i="9"/>
  <c r="CK46" i="9"/>
  <c r="CL46" i="9"/>
  <c r="CM46" i="9"/>
  <c r="CN46" i="9"/>
  <c r="CO46" i="9"/>
  <c r="CP46" i="9"/>
  <c r="CQ46" i="9"/>
  <c r="CR46" i="9"/>
  <c r="CS46" i="9"/>
  <c r="CT46" i="9"/>
  <c r="CU46" i="9"/>
  <c r="CV46" i="9"/>
  <c r="CW46" i="9"/>
  <c r="CX46" i="9"/>
  <c r="CY46" i="9"/>
  <c r="CZ46" i="9"/>
  <c r="DA46" i="9"/>
  <c r="DB46" i="9"/>
  <c r="DC46" i="9"/>
  <c r="DD46" i="9"/>
  <c r="DE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CF47" i="9"/>
  <c r="CG47" i="9"/>
  <c r="CH47" i="9"/>
  <c r="CI47" i="9"/>
  <c r="CJ47" i="9"/>
  <c r="CK47" i="9"/>
  <c r="CL47" i="9"/>
  <c r="CM47" i="9"/>
  <c r="CN47" i="9"/>
  <c r="CO47" i="9"/>
  <c r="CP47" i="9"/>
  <c r="CQ47" i="9"/>
  <c r="CR47" i="9"/>
  <c r="CS47" i="9"/>
  <c r="CT47" i="9"/>
  <c r="CU47" i="9"/>
  <c r="CV47" i="9"/>
  <c r="CW47" i="9"/>
  <c r="CX47" i="9"/>
  <c r="CY47" i="9"/>
  <c r="CZ47" i="9"/>
  <c r="DA47" i="9"/>
  <c r="DB47" i="9"/>
  <c r="DC47" i="9"/>
  <c r="DD47" i="9"/>
  <c r="DE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CF48" i="9"/>
  <c r="CG48" i="9"/>
  <c r="CH48" i="9"/>
  <c r="CI48" i="9"/>
  <c r="CJ48" i="9"/>
  <c r="CK48" i="9"/>
  <c r="CL48" i="9"/>
  <c r="CM48" i="9"/>
  <c r="CN48" i="9"/>
  <c r="CO48" i="9"/>
  <c r="CP48" i="9"/>
  <c r="CQ48" i="9"/>
  <c r="CR48" i="9"/>
  <c r="CS48" i="9"/>
  <c r="CT48" i="9"/>
  <c r="CU48" i="9"/>
  <c r="CV48" i="9"/>
  <c r="CW48" i="9"/>
  <c r="CX48" i="9"/>
  <c r="CY48" i="9"/>
  <c r="CZ48" i="9"/>
  <c r="DA48" i="9"/>
  <c r="DB48" i="9"/>
  <c r="DC48" i="9"/>
  <c r="DD48" i="9"/>
  <c r="DE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CF49" i="9"/>
  <c r="CG49" i="9"/>
  <c r="CH49" i="9"/>
  <c r="CI49" i="9"/>
  <c r="CJ49" i="9"/>
  <c r="CK49" i="9"/>
  <c r="CL49" i="9"/>
  <c r="CM49" i="9"/>
  <c r="CN49" i="9"/>
  <c r="CO49" i="9"/>
  <c r="CP49" i="9"/>
  <c r="CQ49" i="9"/>
  <c r="CR49" i="9"/>
  <c r="CS49" i="9"/>
  <c r="CT49" i="9"/>
  <c r="CU49" i="9"/>
  <c r="CV49" i="9"/>
  <c r="CW49" i="9"/>
  <c r="CX49" i="9"/>
  <c r="CY49" i="9"/>
  <c r="CZ49" i="9"/>
  <c r="DA49" i="9"/>
  <c r="DB49" i="9"/>
  <c r="DC49" i="9"/>
  <c r="DD49" i="9"/>
  <c r="DE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CF50" i="9"/>
  <c r="CG50" i="9"/>
  <c r="CH50" i="9"/>
  <c r="CI50" i="9"/>
  <c r="CJ50" i="9"/>
  <c r="CK50" i="9"/>
  <c r="CL50" i="9"/>
  <c r="CM50" i="9"/>
  <c r="CN50" i="9"/>
  <c r="CO50" i="9"/>
  <c r="CP50" i="9"/>
  <c r="CQ50" i="9"/>
  <c r="CR50" i="9"/>
  <c r="CS50" i="9"/>
  <c r="CT50" i="9"/>
  <c r="CU50" i="9"/>
  <c r="CV50" i="9"/>
  <c r="CW50" i="9"/>
  <c r="CX50" i="9"/>
  <c r="CY50" i="9"/>
  <c r="CZ50" i="9"/>
  <c r="DA50" i="9"/>
  <c r="DB50" i="9"/>
  <c r="DC50" i="9"/>
  <c r="DD50" i="9"/>
  <c r="DE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CF51" i="9"/>
  <c r="CG51" i="9"/>
  <c r="CH51" i="9"/>
  <c r="CI51" i="9"/>
  <c r="CJ51" i="9"/>
  <c r="CK51" i="9"/>
  <c r="CL51" i="9"/>
  <c r="CM51" i="9"/>
  <c r="CN51" i="9"/>
  <c r="CO51" i="9"/>
  <c r="CP51" i="9"/>
  <c r="CQ51" i="9"/>
  <c r="CR51" i="9"/>
  <c r="CS51" i="9"/>
  <c r="CT51" i="9"/>
  <c r="CU51" i="9"/>
  <c r="CV51" i="9"/>
  <c r="CW51" i="9"/>
  <c r="CX51" i="9"/>
  <c r="CY51" i="9"/>
  <c r="CZ51" i="9"/>
  <c r="DA51" i="9"/>
  <c r="DB51" i="9"/>
  <c r="DC51" i="9"/>
  <c r="DD51" i="9"/>
  <c r="DE51" i="9"/>
  <c r="Z52" i="9"/>
  <c r="AA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CF58" i="9"/>
  <c r="CG58" i="9"/>
  <c r="CH58" i="9"/>
  <c r="CI58" i="9"/>
  <c r="CJ58" i="9"/>
  <c r="CK58" i="9"/>
  <c r="CL58" i="9"/>
  <c r="CM58" i="9"/>
  <c r="CN58" i="9"/>
  <c r="CO58" i="9"/>
  <c r="CP58" i="9"/>
  <c r="CQ58" i="9"/>
  <c r="CR58" i="9"/>
  <c r="CS58" i="9"/>
  <c r="CT58" i="9"/>
  <c r="CU58" i="9"/>
  <c r="CV58" i="9"/>
  <c r="CW58" i="9"/>
  <c r="CX58" i="9"/>
  <c r="CY58" i="9"/>
  <c r="CZ58" i="9"/>
  <c r="DA58" i="9"/>
  <c r="DB58" i="9"/>
  <c r="DC58" i="9"/>
  <c r="DD58" i="9"/>
  <c r="DE58" i="9"/>
  <c r="Z59" i="9"/>
  <c r="AA59" i="9"/>
  <c r="CF59" i="9"/>
  <c r="CG59" i="9"/>
  <c r="CH59" i="9"/>
  <c r="CI59" i="9"/>
  <c r="CJ59" i="9"/>
  <c r="CK59" i="9"/>
  <c r="CL59" i="9"/>
  <c r="CM59" i="9"/>
  <c r="CN59" i="9"/>
  <c r="CO59" i="9"/>
  <c r="CP59" i="9"/>
  <c r="CQ59" i="9"/>
  <c r="CR59" i="9"/>
  <c r="CS59" i="9"/>
  <c r="CT59" i="9"/>
  <c r="CU59" i="9"/>
  <c r="CV59" i="9"/>
  <c r="CW59" i="9"/>
  <c r="CX59" i="9"/>
  <c r="CY59" i="9"/>
  <c r="CZ59" i="9"/>
  <c r="DA59" i="9"/>
  <c r="DB59" i="9"/>
  <c r="DC59" i="9"/>
  <c r="DD59" i="9"/>
  <c r="DE59" i="9"/>
  <c r="Z60" i="9"/>
  <c r="AA60" i="9"/>
  <c r="CF60" i="9"/>
  <c r="CG60" i="9"/>
  <c r="CH60" i="9"/>
  <c r="CI60" i="9"/>
  <c r="CJ60" i="9"/>
  <c r="CK60" i="9"/>
  <c r="CL60" i="9"/>
  <c r="CM60" i="9"/>
  <c r="CN60" i="9"/>
  <c r="CO60" i="9"/>
  <c r="CP60" i="9"/>
  <c r="CQ60" i="9"/>
  <c r="CR60" i="9"/>
  <c r="CS60" i="9"/>
  <c r="CT60" i="9"/>
  <c r="CU60" i="9"/>
  <c r="CV60" i="9"/>
  <c r="CW60" i="9"/>
  <c r="CX60" i="9"/>
  <c r="CY60" i="9"/>
  <c r="CZ60" i="9"/>
  <c r="DA60" i="9"/>
  <c r="DB60" i="9"/>
  <c r="DC60" i="9"/>
  <c r="DD60" i="9"/>
  <c r="DE60" i="9"/>
  <c r="Z61" i="9"/>
  <c r="AA61" i="9"/>
  <c r="CF61" i="9"/>
  <c r="CG61" i="9"/>
  <c r="CH61" i="9"/>
  <c r="CI61" i="9"/>
  <c r="CJ61" i="9"/>
  <c r="CK61" i="9"/>
  <c r="CL61" i="9"/>
  <c r="CM61" i="9"/>
  <c r="CN61" i="9"/>
  <c r="CO61" i="9"/>
  <c r="CP61" i="9"/>
  <c r="CQ61" i="9"/>
  <c r="CR61" i="9"/>
  <c r="CS61" i="9"/>
  <c r="CT61" i="9"/>
  <c r="CU61" i="9"/>
  <c r="CV61" i="9"/>
  <c r="CW61" i="9"/>
  <c r="CX61" i="9"/>
  <c r="CY61" i="9"/>
  <c r="CZ61" i="9"/>
  <c r="DA61" i="9"/>
  <c r="DB61" i="9"/>
  <c r="DC61" i="9"/>
  <c r="DD61" i="9"/>
  <c r="DE61" i="9"/>
  <c r="Z62" i="9"/>
  <c r="AA62" i="9"/>
  <c r="CF62" i="9"/>
  <c r="CG62" i="9"/>
  <c r="CH62" i="9"/>
  <c r="CI62" i="9"/>
  <c r="CJ62" i="9"/>
  <c r="CK62" i="9"/>
  <c r="CL62" i="9"/>
  <c r="CM62" i="9"/>
  <c r="CN62" i="9"/>
  <c r="CO62" i="9"/>
  <c r="CP62" i="9"/>
  <c r="CQ62" i="9"/>
  <c r="CR62" i="9"/>
  <c r="CS62" i="9"/>
  <c r="CT62" i="9"/>
  <c r="CU62" i="9"/>
  <c r="CV62" i="9"/>
  <c r="CW62" i="9"/>
  <c r="CX62" i="9"/>
  <c r="CY62" i="9"/>
  <c r="CZ62" i="9"/>
  <c r="DA62" i="9"/>
  <c r="DB62" i="9"/>
  <c r="DC62" i="9"/>
  <c r="DD62" i="9"/>
  <c r="DE62" i="9"/>
  <c r="Z63" i="9"/>
  <c r="AA63" i="9"/>
  <c r="CF63" i="9"/>
  <c r="CG63" i="9"/>
  <c r="CH63" i="9"/>
  <c r="CI63" i="9"/>
  <c r="CJ63" i="9"/>
  <c r="CK63" i="9"/>
  <c r="CL63" i="9"/>
  <c r="CM63" i="9"/>
  <c r="CN63" i="9"/>
  <c r="CO63" i="9"/>
  <c r="CP63" i="9"/>
  <c r="CQ63" i="9"/>
  <c r="CR63" i="9"/>
  <c r="CS63" i="9"/>
  <c r="CT63" i="9"/>
  <c r="CU63" i="9"/>
  <c r="CV63" i="9"/>
  <c r="CW63" i="9"/>
  <c r="CX63" i="9"/>
  <c r="CY63" i="9"/>
  <c r="CZ63" i="9"/>
  <c r="DA63" i="9"/>
  <c r="DB63" i="9"/>
  <c r="DC63" i="9"/>
  <c r="DD63" i="9"/>
  <c r="DE63" i="9"/>
  <c r="Z64" i="9"/>
  <c r="AA64" i="9"/>
  <c r="CF64" i="9"/>
  <c r="CG64" i="9"/>
  <c r="CH64" i="9"/>
  <c r="CI64" i="9"/>
  <c r="CJ64" i="9"/>
  <c r="CK64" i="9"/>
  <c r="CL64" i="9"/>
  <c r="CM64" i="9"/>
  <c r="CN64" i="9"/>
  <c r="CO64" i="9"/>
  <c r="CP64" i="9"/>
  <c r="CQ64" i="9"/>
  <c r="CR64" i="9"/>
  <c r="CS64" i="9"/>
  <c r="CT64" i="9"/>
  <c r="CU64" i="9"/>
  <c r="CV64" i="9"/>
  <c r="CW64" i="9"/>
  <c r="CX64" i="9"/>
  <c r="CY64" i="9"/>
  <c r="CZ64" i="9"/>
  <c r="DA64" i="9"/>
  <c r="DB64" i="9"/>
  <c r="DC64" i="9"/>
  <c r="DD64" i="9"/>
  <c r="DE64" i="9"/>
  <c r="Z65" i="9"/>
  <c r="AA65" i="9"/>
  <c r="CF65" i="9"/>
  <c r="CG65" i="9"/>
  <c r="CH65" i="9"/>
  <c r="CI65" i="9"/>
  <c r="CJ65" i="9"/>
  <c r="CK65" i="9"/>
  <c r="CL65" i="9"/>
  <c r="CM65" i="9"/>
  <c r="CN65" i="9"/>
  <c r="CO65" i="9"/>
  <c r="CP65" i="9"/>
  <c r="CQ65" i="9"/>
  <c r="CR65" i="9"/>
  <c r="CS65" i="9"/>
  <c r="CT65" i="9"/>
  <c r="CU65" i="9"/>
  <c r="CV65" i="9"/>
  <c r="CW65" i="9"/>
  <c r="CX65" i="9"/>
  <c r="CY65" i="9"/>
  <c r="CZ65" i="9"/>
  <c r="DA65" i="9"/>
  <c r="DB65" i="9"/>
  <c r="DC65" i="9"/>
  <c r="DD65" i="9"/>
  <c r="DE65" i="9"/>
  <c r="Z66" i="9"/>
  <c r="AA66" i="9"/>
  <c r="CF66" i="9"/>
  <c r="CG66" i="9"/>
  <c r="CH66" i="9"/>
  <c r="CI66" i="9"/>
  <c r="CJ66" i="9"/>
  <c r="CK66" i="9"/>
  <c r="CL66" i="9"/>
  <c r="CM66" i="9"/>
  <c r="CN66" i="9"/>
  <c r="CO66" i="9"/>
  <c r="CP66" i="9"/>
  <c r="CQ66" i="9"/>
  <c r="CR66" i="9"/>
  <c r="CS66" i="9"/>
  <c r="CT66" i="9"/>
  <c r="CU66" i="9"/>
  <c r="CV66" i="9"/>
  <c r="CW66" i="9"/>
  <c r="CX66" i="9"/>
  <c r="CY66" i="9"/>
  <c r="CZ66" i="9"/>
  <c r="DA66" i="9"/>
  <c r="DB66" i="9"/>
  <c r="DC66" i="9"/>
  <c r="DD66" i="9"/>
  <c r="DE66" i="9"/>
  <c r="Z67" i="9"/>
  <c r="AA67" i="9"/>
  <c r="CF67" i="9"/>
  <c r="CG67" i="9"/>
  <c r="CH67" i="9"/>
  <c r="CI67" i="9"/>
  <c r="CJ67" i="9"/>
  <c r="CK67" i="9"/>
  <c r="CL67" i="9"/>
  <c r="CM67" i="9"/>
  <c r="CN67" i="9"/>
  <c r="CO67" i="9"/>
  <c r="CP67" i="9"/>
  <c r="CQ67" i="9"/>
  <c r="CR67" i="9"/>
  <c r="CS67" i="9"/>
  <c r="CT67" i="9"/>
  <c r="CU67" i="9"/>
  <c r="CV67" i="9"/>
  <c r="CW67" i="9"/>
  <c r="CX67" i="9"/>
  <c r="CY67" i="9"/>
  <c r="CZ67" i="9"/>
  <c r="DA67" i="9"/>
  <c r="DB67" i="9"/>
  <c r="DC67" i="9"/>
  <c r="DD67" i="9"/>
  <c r="DE67" i="9"/>
  <c r="Z68" i="9"/>
  <c r="AA68" i="9"/>
  <c r="CF68" i="9"/>
  <c r="CG68" i="9"/>
  <c r="CH68" i="9"/>
  <c r="CI68" i="9"/>
  <c r="CJ68" i="9"/>
  <c r="CK68" i="9"/>
  <c r="CL68" i="9"/>
  <c r="CM68" i="9"/>
  <c r="CN68" i="9"/>
  <c r="CO68" i="9"/>
  <c r="CP68" i="9"/>
  <c r="CQ68" i="9"/>
  <c r="CR68" i="9"/>
  <c r="CS68" i="9"/>
  <c r="CT68" i="9"/>
  <c r="CU68" i="9"/>
  <c r="CV68" i="9"/>
  <c r="CW68" i="9"/>
  <c r="CX68" i="9"/>
  <c r="CY68" i="9"/>
  <c r="CZ68" i="9"/>
  <c r="DA68" i="9"/>
  <c r="DB68" i="9"/>
  <c r="DC68" i="9"/>
  <c r="DD68" i="9"/>
  <c r="DE68" i="9"/>
  <c r="Z69" i="9"/>
  <c r="AA69" i="9"/>
  <c r="CF69" i="9"/>
  <c r="CG69" i="9"/>
  <c r="CH69" i="9"/>
  <c r="CI69" i="9"/>
  <c r="CJ69" i="9"/>
  <c r="CK69" i="9"/>
  <c r="CL69" i="9"/>
  <c r="CM69" i="9"/>
  <c r="CN69" i="9"/>
  <c r="CO69" i="9"/>
  <c r="CP69" i="9"/>
  <c r="CQ69" i="9"/>
  <c r="CR69" i="9"/>
  <c r="CS69" i="9"/>
  <c r="CT69" i="9"/>
  <c r="CU69" i="9"/>
  <c r="CV69" i="9"/>
  <c r="CW69" i="9"/>
  <c r="CX69" i="9"/>
  <c r="CY69" i="9"/>
  <c r="CZ69" i="9"/>
  <c r="DA69" i="9"/>
  <c r="DB69" i="9"/>
  <c r="DC69" i="9"/>
  <c r="DD69" i="9"/>
  <c r="DE69" i="9"/>
  <c r="Z70" i="9"/>
  <c r="AA70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Z77" i="9"/>
  <c r="AA77" i="9"/>
  <c r="Z78" i="9"/>
  <c r="AA78" i="9"/>
  <c r="Z79" i="9"/>
  <c r="AA79" i="9"/>
  <c r="Z80" i="9"/>
  <c r="AA80" i="9"/>
  <c r="Z81" i="9"/>
  <c r="AA81" i="9"/>
  <c r="Z82" i="9"/>
  <c r="AA82" i="9"/>
  <c r="Z83" i="9"/>
  <c r="AA83" i="9"/>
  <c r="Z84" i="9"/>
  <c r="AA84" i="9"/>
  <c r="Z85" i="9"/>
  <c r="AA85" i="9"/>
  <c r="Z86" i="9"/>
  <c r="AA86" i="9"/>
  <c r="Z87" i="9"/>
  <c r="AA87" i="9"/>
  <c r="B88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Z88" i="9"/>
  <c r="AA88" i="9"/>
  <c r="Z94" i="9"/>
  <c r="AA94" i="9"/>
  <c r="Z95" i="9"/>
  <c r="AA95" i="9"/>
  <c r="Z96" i="9"/>
  <c r="AA96" i="9"/>
  <c r="Z97" i="9"/>
  <c r="AA97" i="9"/>
  <c r="Z98" i="9"/>
  <c r="AA98" i="9"/>
  <c r="Z99" i="9"/>
  <c r="AA99" i="9"/>
  <c r="Z100" i="9"/>
  <c r="AA100" i="9"/>
  <c r="Z101" i="9"/>
  <c r="AA101" i="9"/>
  <c r="Z102" i="9"/>
  <c r="AA102" i="9"/>
  <c r="Z103" i="9"/>
  <c r="AA103" i="9"/>
  <c r="Z104" i="9"/>
  <c r="AA104" i="9"/>
  <c r="B105" i="9"/>
  <c r="C105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Z105" i="9"/>
  <c r="AA105" i="9"/>
  <c r="C1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C5" i="17"/>
  <c r="D5" i="17"/>
  <c r="E5" i="17"/>
  <c r="F5" i="17"/>
  <c r="G5" i="17"/>
  <c r="H5" i="17"/>
  <c r="I5" i="17"/>
  <c r="J5" i="17"/>
  <c r="L5" i="17"/>
  <c r="M5" i="17"/>
  <c r="C6" i="17"/>
  <c r="D6" i="17"/>
  <c r="E6" i="17"/>
  <c r="F6" i="17"/>
  <c r="G6" i="17"/>
  <c r="H6" i="17"/>
  <c r="I6" i="17"/>
  <c r="J6" i="17"/>
  <c r="L6" i="17"/>
  <c r="M6" i="17"/>
  <c r="C7" i="17"/>
  <c r="D7" i="17"/>
  <c r="E7" i="17"/>
  <c r="F7" i="17"/>
  <c r="G7" i="17"/>
  <c r="H7" i="17"/>
  <c r="I7" i="17"/>
  <c r="J7" i="17"/>
  <c r="L7" i="17"/>
  <c r="M7" i="17"/>
  <c r="C8" i="17"/>
  <c r="D8" i="17"/>
  <c r="E8" i="17"/>
  <c r="F8" i="17"/>
  <c r="G8" i="17"/>
  <c r="H8" i="17"/>
  <c r="I8" i="17"/>
  <c r="J8" i="17"/>
  <c r="L8" i="17"/>
  <c r="M8" i="17"/>
  <c r="C9" i="17"/>
  <c r="D9" i="17"/>
  <c r="E9" i="17"/>
  <c r="F9" i="17"/>
  <c r="G9" i="17"/>
  <c r="H9" i="17"/>
  <c r="I9" i="17"/>
  <c r="J9" i="17"/>
  <c r="L9" i="17"/>
  <c r="M9" i="17"/>
  <c r="C10" i="17"/>
  <c r="D10" i="17"/>
  <c r="E10" i="17"/>
  <c r="F10" i="17"/>
  <c r="G10" i="17"/>
  <c r="H10" i="17"/>
  <c r="I10" i="17"/>
  <c r="J10" i="17"/>
  <c r="L10" i="17"/>
  <c r="M10" i="17"/>
  <c r="C11" i="17"/>
  <c r="D11" i="17"/>
  <c r="E11" i="17"/>
  <c r="F11" i="17"/>
  <c r="G11" i="17"/>
  <c r="H11" i="17"/>
  <c r="I11" i="17"/>
  <c r="J11" i="17"/>
  <c r="L11" i="17"/>
  <c r="M11" i="17"/>
  <c r="C12" i="17"/>
  <c r="D12" i="17"/>
  <c r="E12" i="17"/>
  <c r="F12" i="17"/>
  <c r="G12" i="17"/>
  <c r="H12" i="17"/>
  <c r="I12" i="17"/>
  <c r="J12" i="17"/>
  <c r="L12" i="17"/>
  <c r="M12" i="17"/>
  <c r="C13" i="17"/>
  <c r="D13" i="17"/>
  <c r="E13" i="17"/>
  <c r="F13" i="17"/>
  <c r="G13" i="17"/>
  <c r="H13" i="17"/>
  <c r="I13" i="17"/>
  <c r="J13" i="17"/>
  <c r="L13" i="17"/>
  <c r="M13" i="17"/>
  <c r="C14" i="17"/>
  <c r="D14" i="17"/>
  <c r="E14" i="17"/>
  <c r="F14" i="17"/>
  <c r="G14" i="17"/>
  <c r="H14" i="17"/>
  <c r="I14" i="17"/>
  <c r="J14" i="17"/>
  <c r="L14" i="17"/>
  <c r="M14" i="17"/>
  <c r="C15" i="17"/>
  <c r="D15" i="17"/>
  <c r="E15" i="17"/>
  <c r="F15" i="17"/>
  <c r="G15" i="17"/>
  <c r="H15" i="17"/>
  <c r="I15" i="17"/>
  <c r="J15" i="17"/>
  <c r="L15" i="17"/>
  <c r="M15" i="17"/>
  <c r="C16" i="17"/>
  <c r="D16" i="17"/>
  <c r="E16" i="17"/>
  <c r="F16" i="17"/>
  <c r="G16" i="17"/>
  <c r="H16" i="17"/>
  <c r="I16" i="17"/>
  <c r="J16" i="17"/>
  <c r="L16" i="17"/>
  <c r="M16" i="17"/>
  <c r="C17" i="17"/>
  <c r="D17" i="17"/>
  <c r="E17" i="17"/>
  <c r="F17" i="17"/>
  <c r="G17" i="17"/>
  <c r="H17" i="17"/>
  <c r="I17" i="17"/>
  <c r="J17" i="17"/>
  <c r="L17" i="17"/>
  <c r="M17" i="17"/>
  <c r="C18" i="17"/>
  <c r="D18" i="17"/>
  <c r="E18" i="17"/>
  <c r="F18" i="17"/>
  <c r="G18" i="17"/>
  <c r="H18" i="17"/>
  <c r="I18" i="17"/>
  <c r="J18" i="17"/>
  <c r="L18" i="17"/>
  <c r="M18" i="17"/>
  <c r="C19" i="17"/>
  <c r="D19" i="17"/>
  <c r="E19" i="17"/>
  <c r="F19" i="17"/>
  <c r="G19" i="17"/>
  <c r="H19" i="17"/>
  <c r="I19" i="17"/>
  <c r="J19" i="17"/>
  <c r="L19" i="17"/>
  <c r="M19" i="17"/>
  <c r="C20" i="17"/>
  <c r="D20" i="17"/>
  <c r="E20" i="17"/>
  <c r="F20" i="17"/>
  <c r="G20" i="17"/>
  <c r="H20" i="17"/>
  <c r="I20" i="17"/>
  <c r="J20" i="17"/>
  <c r="L20" i="17"/>
  <c r="M20" i="17"/>
  <c r="C21" i="17"/>
  <c r="D21" i="17"/>
  <c r="E21" i="17"/>
  <c r="F21" i="17"/>
  <c r="G21" i="17"/>
  <c r="H21" i="17"/>
  <c r="I21" i="17"/>
  <c r="J21" i="17"/>
  <c r="L21" i="17"/>
  <c r="M21" i="17"/>
  <c r="C22" i="17"/>
  <c r="D22" i="17"/>
  <c r="E22" i="17"/>
  <c r="F22" i="17"/>
  <c r="G22" i="17"/>
  <c r="H22" i="17"/>
  <c r="I22" i="17"/>
  <c r="J22" i="17"/>
  <c r="L22" i="17"/>
  <c r="M22" i="17"/>
  <c r="C23" i="17"/>
  <c r="D23" i="17"/>
  <c r="E23" i="17"/>
  <c r="F23" i="17"/>
  <c r="G23" i="17"/>
  <c r="H23" i="17"/>
  <c r="I23" i="17"/>
  <c r="J23" i="17"/>
  <c r="L23" i="17"/>
  <c r="M23" i="17"/>
  <c r="C24" i="17"/>
  <c r="D24" i="17"/>
  <c r="E24" i="17"/>
  <c r="F24" i="17"/>
  <c r="G24" i="17"/>
  <c r="H24" i="17"/>
  <c r="I24" i="17"/>
  <c r="J24" i="17"/>
  <c r="L24" i="17"/>
  <c r="M24" i="17"/>
  <c r="C25" i="17"/>
  <c r="D25" i="17"/>
  <c r="E25" i="17"/>
  <c r="F25" i="17"/>
  <c r="G25" i="17"/>
  <c r="H25" i="17"/>
  <c r="I25" i="17"/>
  <c r="J25" i="17"/>
  <c r="L25" i="17"/>
  <c r="M25" i="17"/>
  <c r="C26" i="17"/>
  <c r="D26" i="17"/>
  <c r="E26" i="17"/>
  <c r="F26" i="17"/>
  <c r="G26" i="17"/>
  <c r="H26" i="17"/>
  <c r="I26" i="17"/>
  <c r="J26" i="17"/>
  <c r="L26" i="17"/>
  <c r="M26" i="17"/>
  <c r="C27" i="17"/>
  <c r="D27" i="17"/>
  <c r="E27" i="17"/>
  <c r="F27" i="17"/>
  <c r="G27" i="17"/>
  <c r="H27" i="17"/>
  <c r="I27" i="17"/>
  <c r="J27" i="17"/>
  <c r="L27" i="17"/>
  <c r="M27" i="17"/>
  <c r="C28" i="17"/>
  <c r="D28" i="17"/>
  <c r="E28" i="17"/>
  <c r="F28" i="17"/>
  <c r="G28" i="17"/>
  <c r="H28" i="17"/>
  <c r="I28" i="17"/>
  <c r="J28" i="17"/>
  <c r="L28" i="17"/>
  <c r="M28" i="17"/>
  <c r="C29" i="17"/>
  <c r="D29" i="17"/>
  <c r="E29" i="17"/>
  <c r="F29" i="17"/>
  <c r="G29" i="17"/>
  <c r="H29" i="17"/>
  <c r="I29" i="17"/>
  <c r="J29" i="17"/>
  <c r="L29" i="17"/>
  <c r="M29" i="17"/>
  <c r="C34" i="17"/>
  <c r="D34" i="17"/>
  <c r="E34" i="17"/>
  <c r="F34" i="17"/>
  <c r="G34" i="17"/>
  <c r="H34" i="17"/>
  <c r="I34" i="17"/>
  <c r="J34" i="17"/>
  <c r="L34" i="17"/>
  <c r="M34" i="17"/>
  <c r="C35" i="17"/>
  <c r="D35" i="17"/>
  <c r="E35" i="17"/>
  <c r="F35" i="17"/>
  <c r="G35" i="17"/>
  <c r="H35" i="17"/>
  <c r="I35" i="17"/>
  <c r="J35" i="17"/>
  <c r="L35" i="17"/>
  <c r="M35" i="17"/>
  <c r="C36" i="17"/>
  <c r="D36" i="17"/>
  <c r="E36" i="17"/>
  <c r="F36" i="17"/>
  <c r="G36" i="17"/>
  <c r="H36" i="17"/>
  <c r="I36" i="17"/>
  <c r="J36" i="17"/>
  <c r="L36" i="17"/>
  <c r="M36" i="17"/>
  <c r="C37" i="17"/>
  <c r="D37" i="17"/>
  <c r="E37" i="17"/>
  <c r="F37" i="17"/>
  <c r="G37" i="17"/>
  <c r="H37" i="17"/>
  <c r="I37" i="17"/>
  <c r="J37" i="17"/>
  <c r="L37" i="17"/>
  <c r="M37" i="17"/>
  <c r="C38" i="17"/>
  <c r="D38" i="17"/>
  <c r="E38" i="17"/>
  <c r="F38" i="17"/>
  <c r="G38" i="17"/>
  <c r="H38" i="17"/>
  <c r="I38" i="17"/>
  <c r="J38" i="17"/>
  <c r="L38" i="17"/>
  <c r="M38" i="17"/>
  <c r="C39" i="17"/>
  <c r="D39" i="17"/>
  <c r="E39" i="17"/>
  <c r="F39" i="17"/>
  <c r="G39" i="17"/>
  <c r="H39" i="17"/>
  <c r="I39" i="17"/>
  <c r="J39" i="17"/>
  <c r="L39" i="17"/>
  <c r="M39" i="17"/>
  <c r="C40" i="17"/>
  <c r="D40" i="17"/>
  <c r="E40" i="17"/>
  <c r="F40" i="17"/>
  <c r="G40" i="17"/>
  <c r="H40" i="17"/>
  <c r="I40" i="17"/>
  <c r="J40" i="17"/>
  <c r="L40" i="17"/>
  <c r="M40" i="17"/>
  <c r="C41" i="17"/>
  <c r="D41" i="17"/>
  <c r="E41" i="17"/>
  <c r="F41" i="17"/>
  <c r="G41" i="17"/>
  <c r="H41" i="17"/>
  <c r="I41" i="17"/>
  <c r="J41" i="17"/>
  <c r="L41" i="17"/>
  <c r="M41" i="17"/>
  <c r="C42" i="17"/>
  <c r="D42" i="17"/>
  <c r="E42" i="17"/>
  <c r="F42" i="17"/>
  <c r="G42" i="17"/>
  <c r="H42" i="17"/>
  <c r="I42" i="17"/>
  <c r="J42" i="17"/>
  <c r="L42" i="17"/>
  <c r="M42" i="17"/>
  <c r="C43" i="17"/>
  <c r="D43" i="17"/>
  <c r="E43" i="17"/>
  <c r="F43" i="17"/>
  <c r="G43" i="17"/>
  <c r="H43" i="17"/>
  <c r="I43" i="17"/>
  <c r="J43" i="17"/>
  <c r="L43" i="17"/>
  <c r="M43" i="17"/>
  <c r="C44" i="17"/>
  <c r="D44" i="17"/>
  <c r="E44" i="17"/>
  <c r="F44" i="17"/>
  <c r="G44" i="17"/>
  <c r="H44" i="17"/>
  <c r="I44" i="17"/>
  <c r="J44" i="17"/>
  <c r="L44" i="17"/>
  <c r="M44" i="17"/>
  <c r="C45" i="17"/>
  <c r="D45" i="17"/>
  <c r="E45" i="17"/>
  <c r="F45" i="17"/>
  <c r="G45" i="17"/>
  <c r="H45" i="17"/>
  <c r="I45" i="17"/>
  <c r="J45" i="17"/>
  <c r="L45" i="17"/>
  <c r="M45" i="17"/>
  <c r="C46" i="17"/>
  <c r="D46" i="17"/>
  <c r="E46" i="17"/>
  <c r="F46" i="17"/>
  <c r="G46" i="17"/>
  <c r="H46" i="17"/>
  <c r="I46" i="17"/>
  <c r="J46" i="17"/>
  <c r="L46" i="17"/>
  <c r="M46" i="17"/>
  <c r="C47" i="17"/>
  <c r="D47" i="17"/>
  <c r="E47" i="17"/>
  <c r="F47" i="17"/>
  <c r="G47" i="17"/>
  <c r="H47" i="17"/>
  <c r="I47" i="17"/>
  <c r="J47" i="17"/>
  <c r="L47" i="17"/>
  <c r="M47" i="17"/>
  <c r="C48" i="17"/>
  <c r="D48" i="17"/>
  <c r="E48" i="17"/>
  <c r="F48" i="17"/>
  <c r="G48" i="17"/>
  <c r="H48" i="17"/>
  <c r="I48" i="17"/>
  <c r="J48" i="17"/>
  <c r="L48" i="17"/>
  <c r="M48" i="17"/>
</calcChain>
</file>

<file path=xl/sharedStrings.xml><?xml version="1.0" encoding="utf-8"?>
<sst xmlns="http://schemas.openxmlformats.org/spreadsheetml/2006/main" count="784" uniqueCount="47">
  <si>
    <t>FMONTH</t>
  </si>
  <si>
    <t>Data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</si>
  <si>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</si>
  <si>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</si>
  <si>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</si>
  <si>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</si>
  <si>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</si>
  <si>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</si>
  <si>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</si>
  <si>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</si>
  <si>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</si>
  <si>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</si>
  <si>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</si>
  <si>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</si>
  <si>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pvMWH ON</t>
  </si>
  <si>
    <t>Total pvMWH OFF</t>
  </si>
  <si>
    <t>FYEAR</t>
  </si>
  <si>
    <t>pvMWH ON</t>
  </si>
  <si>
    <t>pvMWH OFF</t>
  </si>
  <si>
    <t>Grand Total</t>
  </si>
  <si>
    <t>Retail Short</t>
  </si>
  <si>
    <t>Ancillary Services</t>
  </si>
  <si>
    <t>Line Losses</t>
  </si>
  <si>
    <t>Wholesale Hedge**</t>
  </si>
  <si>
    <t>Retail Generation</t>
  </si>
  <si>
    <t>Distibution Losses</t>
  </si>
  <si>
    <t>Wholesale Hedge</t>
  </si>
  <si>
    <t>Total</t>
  </si>
  <si>
    <t>2004-2012</t>
  </si>
  <si>
    <t>EWS Positions</t>
  </si>
  <si>
    <t xml:space="preserve">Energy </t>
  </si>
  <si>
    <t>Ancillary/Losses</t>
  </si>
  <si>
    <t>Q4</t>
  </si>
  <si>
    <t>Q1</t>
  </si>
  <si>
    <t>Q2</t>
  </si>
  <si>
    <t>Q3</t>
  </si>
  <si>
    <t>Ancillary Service % - NP15</t>
  </si>
  <si>
    <t>Line Losses % - NP15</t>
  </si>
  <si>
    <t>Average</t>
  </si>
  <si>
    <t>Ancillary Service % - SP15</t>
  </si>
  <si>
    <t>Line Losses % - SP15</t>
  </si>
  <si>
    <t>Retail Short - NP15</t>
  </si>
  <si>
    <t>Retail Short - SP15</t>
  </si>
  <si>
    <t>A/S Short - NP15</t>
  </si>
  <si>
    <t>A/S Short - SP15</t>
  </si>
  <si>
    <t>Line Loss Short - NP15</t>
  </si>
  <si>
    <t>Line Loss Short - SP15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</si>
</sst>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3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6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5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5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/>
      <bottom/>
      <diagonal/>
    </border>
    <border>
      <left style="thin">
        <color indexed="65"/>
      </left>
      <right style="thin">
        <color indexed="64"/>
      </right>
      <top/>
      <bottom/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5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5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65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5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5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164" fontId="1" fillId="0" borderId="1" xfId="0" applyNumberFormat="1" applyFont="1" applyBorder="1"/>
    <xf numFmtId="164" fontId="1" fillId="0" borderId="6" xfId="0" applyNumberFormat="1" applyFont="1" applyBorder="1"/>
    <xf numFmtId="164" fontId="1" fillId="0" borderId="5" xfId="0" applyNumberFormat="1" applyFont="1" applyBorder="1"/>
    <xf numFmtId="0" fontId="1" fillId="0" borderId="8" xfId="0" applyFont="1" applyBorder="1"/>
    <xf numFmtId="164" fontId="1" fillId="0" borderId="8" xfId="0" applyNumberFormat="1" applyFont="1" applyBorder="1"/>
    <xf numFmtId="164" fontId="1" fillId="0" borderId="0" xfId="0" applyNumberFormat="1" applyFont="1"/>
    <xf numFmtId="164" fontId="1" fillId="0" borderId="9" xfId="0" applyNumberFormat="1" applyFont="1" applyBorder="1"/>
    <xf numFmtId="0" fontId="1" fillId="0" borderId="10" xfId="0" applyFont="1" applyBorder="1"/>
    <xf numFmtId="164" fontId="1" fillId="0" borderId="10" xfId="0" applyNumberFormat="1" applyFont="1" applyBorder="1"/>
    <xf numFmtId="164" fontId="1" fillId="0" borderId="11" xfId="0" applyNumberFormat="1" applyFont="1" applyBorder="1"/>
    <xf numFmtId="164" fontId="1" fillId="0" borderId="12" xfId="0" applyNumberFormat="1" applyFont="1" applyBorder="1"/>
    <xf numFmtId="0" fontId="2" fillId="0" borderId="0" xfId="0" applyFont="1"/>
    <xf numFmtId="164" fontId="1" fillId="0" borderId="0" xfId="0" applyNumberFormat="1" applyFont="1" applyBorder="1"/>
    <xf numFmtId="0" fontId="1" fillId="0" borderId="13" xfId="0" applyFont="1" applyBorder="1"/>
    <xf numFmtId="164" fontId="1" fillId="2" borderId="14" xfId="0" applyNumberFormat="1" applyFont="1" applyFill="1" applyBorder="1"/>
    <xf numFmtId="164" fontId="1" fillId="2" borderId="15" xfId="0" applyNumberFormat="1" applyFont="1" applyFill="1" applyBorder="1"/>
    <xf numFmtId="164" fontId="1" fillId="2" borderId="16" xfId="0" applyNumberFormat="1" applyFont="1" applyFill="1" applyBorder="1"/>
    <xf numFmtId="164" fontId="0" fillId="0" borderId="0" xfId="0" applyNumberFormat="1"/>
    <xf numFmtId="0" fontId="1" fillId="0" borderId="0" xfId="0" applyFont="1" applyBorder="1"/>
    <xf numFmtId="0" fontId="1" fillId="0" borderId="15" xfId="0" applyFont="1" applyBorder="1"/>
    <xf numFmtId="0" fontId="1" fillId="0" borderId="14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8" xfId="0" applyFont="1" applyFill="1" applyBorder="1"/>
    <xf numFmtId="0" fontId="1" fillId="2" borderId="15" xfId="0" applyFont="1" applyFill="1" applyBorder="1"/>
    <xf numFmtId="0" fontId="1" fillId="0" borderId="24" xfId="0" applyFont="1" applyBorder="1" applyAlignment="1">
      <alignment horizontal="center"/>
    </xf>
    <xf numFmtId="0" fontId="1" fillId="0" borderId="25" xfId="0" applyFont="1" applyBorder="1"/>
    <xf numFmtId="0" fontId="1" fillId="0" borderId="25" xfId="0" applyFont="1" applyBorder="1" applyAlignment="1">
      <alignment horizontal="center"/>
    </xf>
    <xf numFmtId="0" fontId="0" fillId="0" borderId="26" xfId="0" applyBorder="1"/>
    <xf numFmtId="0" fontId="1" fillId="2" borderId="27" xfId="0" applyFont="1" applyFill="1" applyBorder="1"/>
    <xf numFmtId="10" fontId="1" fillId="0" borderId="1" xfId="0" applyNumberFormat="1" applyFont="1" applyBorder="1"/>
    <xf numFmtId="10" fontId="1" fillId="0" borderId="6" xfId="0" applyNumberFormat="1" applyFont="1" applyBorder="1"/>
    <xf numFmtId="10" fontId="1" fillId="0" borderId="8" xfId="0" applyNumberFormat="1" applyFont="1" applyBorder="1"/>
    <xf numFmtId="10" fontId="1" fillId="0" borderId="0" xfId="0" applyNumberFormat="1" applyFont="1"/>
    <xf numFmtId="10" fontId="1" fillId="0" borderId="10" xfId="0" applyNumberFormat="1" applyFont="1" applyBorder="1"/>
    <xf numFmtId="10" fontId="1" fillId="0" borderId="11" xfId="0" applyNumberFormat="1" applyFont="1" applyBorder="1"/>
    <xf numFmtId="0" fontId="0" fillId="0" borderId="28" xfId="0" applyBorder="1"/>
    <xf numFmtId="10" fontId="1" fillId="0" borderId="29" xfId="0" applyNumberFormat="1" applyFont="1" applyBorder="1"/>
    <xf numFmtId="10" fontId="1" fillId="0" borderId="30" xfId="0" applyNumberFormat="1" applyFont="1" applyBorder="1"/>
    <xf numFmtId="10" fontId="1" fillId="0" borderId="31" xfId="0" applyNumberFormat="1" applyFont="1" applyBorder="1"/>
    <xf numFmtId="10" fontId="1" fillId="0" borderId="32" xfId="0" applyNumberFormat="1" applyFont="1" applyBorder="1"/>
    <xf numFmtId="10" fontId="1" fillId="0" borderId="33" xfId="0" applyNumberFormat="1" applyFont="1" applyBorder="1"/>
    <xf numFmtId="10" fontId="1" fillId="0" borderId="34" xfId="0" applyNumberFormat="1" applyFont="1" applyBorder="1"/>
    <xf numFmtId="0" fontId="1" fillId="0" borderId="35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0" fontId="1" fillId="0" borderId="36" xfId="0" applyFont="1" applyBorder="1"/>
    <xf numFmtId="0" fontId="1" fillId="0" borderId="31" xfId="0" applyFont="1" applyBorder="1"/>
    <xf numFmtId="0" fontId="1" fillId="0" borderId="37" xfId="0" applyFont="1" applyBorder="1"/>
    <xf numFmtId="0" fontId="1" fillId="0" borderId="38" xfId="0" applyFont="1" applyBorder="1"/>
    <xf numFmtId="0" fontId="1" fillId="0" borderId="39" xfId="0" applyFont="1" applyBorder="1"/>
    <xf numFmtId="10" fontId="1" fillId="0" borderId="40" xfId="0" applyNumberFormat="1" applyFont="1" applyBorder="1"/>
    <xf numFmtId="10" fontId="1" fillId="0" borderId="41" xfId="0" applyNumberFormat="1" applyFont="1" applyBorder="1"/>
    <xf numFmtId="10" fontId="1" fillId="0" borderId="42" xfId="0" applyNumberFormat="1" applyFont="1" applyBorder="1"/>
    <xf numFmtId="10" fontId="1" fillId="0" borderId="43" xfId="0" applyNumberFormat="1" applyFont="1" applyBorder="1"/>
    <xf numFmtId="14" fontId="2" fillId="0" borderId="0" xfId="0" applyNumberFormat="1" applyFont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4" xfId="0" applyFont="1" applyFill="1" applyBorder="1"/>
    <xf numFmtId="0" fontId="1" fillId="3" borderId="6" xfId="0" applyFont="1" applyFill="1" applyBorder="1"/>
    <xf numFmtId="0" fontId="1" fillId="3" borderId="22" xfId="0" applyFont="1" applyFill="1" applyBorder="1"/>
    <xf numFmtId="0" fontId="1" fillId="3" borderId="18" xfId="0" applyFont="1" applyFill="1" applyBorder="1"/>
    <xf numFmtId="0" fontId="1" fillId="3" borderId="23" xfId="0" applyFont="1" applyFill="1" applyBorder="1"/>
    <xf numFmtId="0" fontId="1" fillId="3" borderId="44" xfId="0" applyFont="1" applyFill="1" applyBorder="1"/>
    <xf numFmtId="0" fontId="1" fillId="3" borderId="45" xfId="0" applyFont="1" applyFill="1" applyBorder="1"/>
    <xf numFmtId="0" fontId="1" fillId="3" borderId="46" xfId="0" applyFont="1" applyFill="1" applyBorder="1"/>
    <xf numFmtId="0" fontId="1" fillId="3" borderId="47" xfId="0" applyFont="1" applyFill="1" applyBorder="1"/>
    <xf numFmtId="0" fontId="1" fillId="3" borderId="48" xfId="0" applyFont="1" applyFill="1" applyBorder="1"/>
    <xf numFmtId="0" fontId="2" fillId="2" borderId="24" xfId="0" applyFont="1" applyFill="1" applyBorder="1"/>
    <xf numFmtId="0" fontId="1" fillId="2" borderId="44" xfId="0" applyFont="1" applyFill="1" applyBorder="1"/>
    <xf numFmtId="0" fontId="1" fillId="2" borderId="45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46" xfId="0" applyFont="1" applyFill="1" applyBorder="1"/>
    <xf numFmtId="0" fontId="1" fillId="2" borderId="47" xfId="0" applyFont="1" applyFill="1" applyBorder="1"/>
    <xf numFmtId="0" fontId="1" fillId="2" borderId="6" xfId="0" applyFont="1" applyFill="1" applyBorder="1"/>
    <xf numFmtId="0" fontId="1" fillId="2" borderId="4" xfId="0" applyFont="1" applyFill="1" applyBorder="1"/>
    <xf numFmtId="0" fontId="1" fillId="2" borderId="48" xfId="0" applyFont="1" applyFill="1" applyBorder="1"/>
    <xf numFmtId="0" fontId="0" fillId="2" borderId="49" xfId="0" applyFill="1" applyBorder="1"/>
    <xf numFmtId="0" fontId="0" fillId="2" borderId="50" xfId="0" applyFill="1" applyBorder="1"/>
    <xf numFmtId="0" fontId="0" fillId="2" borderId="51" xfId="0" applyFill="1" applyBorder="1"/>
    <xf numFmtId="0" fontId="2" fillId="2" borderId="25" xfId="0" applyFont="1" applyFill="1" applyBorder="1"/>
    <xf numFmtId="0" fontId="2" fillId="3" borderId="24" xfId="0" applyFont="1" applyFill="1" applyBorder="1"/>
    <xf numFmtId="0" fontId="1" fillId="4" borderId="8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164" fontId="1" fillId="4" borderId="1" xfId="0" applyNumberFormat="1" applyFont="1" applyFill="1" applyBorder="1"/>
    <xf numFmtId="164" fontId="1" fillId="4" borderId="5" xfId="0" applyNumberFormat="1" applyFont="1" applyFill="1" applyBorder="1"/>
    <xf numFmtId="164" fontId="1" fillId="4" borderId="10" xfId="0" applyNumberFormat="1" applyFont="1" applyFill="1" applyBorder="1"/>
    <xf numFmtId="164" fontId="1" fillId="4" borderId="12" xfId="0" applyNumberFormat="1" applyFont="1" applyFill="1" applyBorder="1"/>
    <xf numFmtId="0" fontId="2" fillId="4" borderId="52" xfId="0" applyFont="1" applyFill="1" applyBorder="1"/>
    <xf numFmtId="0" fontId="0" fillId="0" borderId="0" xfId="0" applyFill="1"/>
    <xf numFmtId="0" fontId="2" fillId="4" borderId="24" xfId="0" applyFont="1" applyFill="1" applyBorder="1"/>
    <xf numFmtId="0" fontId="1" fillId="4" borderId="22" xfId="0" applyFont="1" applyFill="1" applyBorder="1"/>
    <xf numFmtId="0" fontId="1" fillId="4" borderId="18" xfId="0" applyFont="1" applyFill="1" applyBorder="1"/>
    <xf numFmtId="0" fontId="1" fillId="4" borderId="23" xfId="0" applyFont="1" applyFill="1" applyBorder="1"/>
    <xf numFmtId="0" fontId="1" fillId="4" borderId="44" xfId="0" applyFont="1" applyFill="1" applyBorder="1"/>
    <xf numFmtId="0" fontId="1" fillId="4" borderId="45" xfId="0" applyFont="1" applyFill="1" applyBorder="1"/>
    <xf numFmtId="0" fontId="1" fillId="4" borderId="46" xfId="0" applyFont="1" applyFill="1" applyBorder="1"/>
    <xf numFmtId="0" fontId="1" fillId="4" borderId="47" xfId="0" applyFont="1" applyFill="1" applyBorder="1"/>
    <xf numFmtId="0" fontId="1" fillId="4" borderId="48" xfId="0" applyFont="1" applyFill="1" applyBorder="1"/>
    <xf numFmtId="164" fontId="1" fillId="4" borderId="6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164" fontId="1" fillId="0" borderId="0" xfId="0" applyNumberFormat="1" applyFont="1" applyFill="1" applyBorder="1"/>
    <xf numFmtId="164" fontId="1" fillId="2" borderId="13" xfId="0" applyNumberFormat="1" applyFont="1" applyFill="1" applyBorder="1"/>
    <xf numFmtId="0" fontId="1" fillId="2" borderId="53" xfId="0" applyFont="1" applyFill="1" applyBorder="1"/>
    <xf numFmtId="0" fontId="1" fillId="0" borderId="22" xfId="0" applyFont="1" applyBorder="1"/>
    <xf numFmtId="164" fontId="1" fillId="2" borderId="54" xfId="0" applyNumberFormat="1" applyFont="1" applyFill="1" applyBorder="1"/>
    <xf numFmtId="164" fontId="1" fillId="2" borderId="17" xfId="0" applyNumberFormat="1" applyFont="1" applyFill="1" applyBorder="1"/>
    <xf numFmtId="164" fontId="1" fillId="0" borderId="22" xfId="0" applyNumberFormat="1" applyFont="1" applyBorder="1"/>
    <xf numFmtId="164" fontId="1" fillId="0" borderId="27" xfId="0" applyNumberFormat="1" applyFont="1" applyBorder="1"/>
    <xf numFmtId="164" fontId="1" fillId="0" borderId="55" xfId="0" applyNumberFormat="1" applyFont="1" applyBorder="1"/>
    <xf numFmtId="164" fontId="1" fillId="0" borderId="56" xfId="0" applyNumberFormat="1" applyFont="1" applyBorder="1"/>
    <xf numFmtId="0" fontId="1" fillId="2" borderId="57" xfId="0" applyFont="1" applyFill="1" applyBorder="1"/>
    <xf numFmtId="164" fontId="1" fillId="0" borderId="31" xfId="0" applyNumberFormat="1" applyFont="1" applyBorder="1"/>
    <xf numFmtId="164" fontId="1" fillId="0" borderId="58" xfId="0" applyNumberFormat="1" applyFont="1" applyBorder="1"/>
    <xf numFmtId="164" fontId="1" fillId="0" borderId="59" xfId="0" applyNumberFormat="1" applyFont="1" applyBorder="1"/>
    <xf numFmtId="164" fontId="1" fillId="0" borderId="60" xfId="0" applyNumberFormat="1" applyFont="1" applyBorder="1"/>
    <xf numFmtId="0" fontId="1" fillId="0" borderId="61" xfId="0" applyFont="1" applyBorder="1"/>
    <xf numFmtId="164" fontId="1" fillId="4" borderId="62" xfId="0" applyNumberFormat="1" applyFont="1" applyFill="1" applyBorder="1"/>
    <xf numFmtId="164" fontId="1" fillId="4" borderId="63" xfId="0" applyNumberFormat="1" applyFont="1" applyFill="1" applyBorder="1"/>
    <xf numFmtId="164" fontId="1" fillId="4" borderId="64" xfId="0" applyNumberFormat="1" applyFont="1" applyFill="1" applyBorder="1"/>
    <xf numFmtId="164" fontId="1" fillId="2" borderId="50" xfId="0" applyNumberFormat="1" applyFont="1" applyFill="1" applyBorder="1"/>
    <xf numFmtId="164" fontId="1" fillId="2" borderId="65" xfId="0" applyNumberFormat="1" applyFont="1" applyFill="1" applyBorder="1"/>
    <xf numFmtId="164" fontId="1" fillId="2" borderId="64" xfId="0" applyNumberFormat="1" applyFont="1" applyFill="1" applyBorder="1"/>
    <xf numFmtId="0" fontId="1" fillId="2" borderId="49" xfId="0" applyFont="1" applyFill="1" applyBorder="1"/>
    <xf numFmtId="0" fontId="1" fillId="2" borderId="64" xfId="0" applyFont="1" applyFill="1" applyBorder="1"/>
    <xf numFmtId="0" fontId="1" fillId="4" borderId="63" xfId="0" applyFont="1" applyFill="1" applyBorder="1"/>
    <xf numFmtId="0" fontId="1" fillId="4" borderId="64" xfId="0" applyFont="1" applyFill="1" applyBorder="1"/>
    <xf numFmtId="0" fontId="1" fillId="4" borderId="49" xfId="0" applyFont="1" applyFill="1" applyBorder="1"/>
    <xf numFmtId="164" fontId="1" fillId="4" borderId="54" xfId="0" applyNumberFormat="1" applyFont="1" applyFill="1" applyBorder="1"/>
    <xf numFmtId="164" fontId="1" fillId="4" borderId="50" xfId="0" applyNumberFormat="1" applyFont="1" applyFill="1" applyBorder="1"/>
    <xf numFmtId="164" fontId="1" fillId="4" borderId="65" xfId="0" applyNumberFormat="1" applyFont="1" applyFill="1" applyBorder="1"/>
    <xf numFmtId="0" fontId="1" fillId="3" borderId="49" xfId="0" applyFont="1" applyFill="1" applyBorder="1"/>
    <xf numFmtId="164" fontId="1" fillId="3" borderId="54" xfId="0" applyNumberFormat="1" applyFont="1" applyFill="1" applyBorder="1"/>
    <xf numFmtId="164" fontId="1" fillId="3" borderId="50" xfId="0" applyNumberFormat="1" applyFont="1" applyFill="1" applyBorder="1"/>
    <xf numFmtId="164" fontId="1" fillId="3" borderId="65" xfId="0" applyNumberFormat="1" applyFont="1" applyFill="1" applyBorder="1"/>
    <xf numFmtId="0" fontId="1" fillId="3" borderId="64" xfId="0" applyFont="1" applyFill="1" applyBorder="1"/>
    <xf numFmtId="164" fontId="1" fillId="3" borderId="64" xfId="0" applyNumberFormat="1" applyFont="1" applyFill="1" applyBorder="1"/>
    <xf numFmtId="0" fontId="1" fillId="2" borderId="66" xfId="0" applyFont="1" applyFill="1" applyBorder="1"/>
    <xf numFmtId="164" fontId="1" fillId="2" borderId="63" xfId="0" applyNumberFormat="1" applyFont="1" applyFill="1" applyBorder="1"/>
    <xf numFmtId="164" fontId="1" fillId="2" borderId="62" xfId="0" applyNumberFormat="1" applyFont="1" applyFill="1" applyBorder="1"/>
    <xf numFmtId="164" fontId="1" fillId="2" borderId="67" xfId="0" applyNumberFormat="1" applyFont="1" applyFill="1" applyBorder="1"/>
    <xf numFmtId="0" fontId="1" fillId="2" borderId="13" xfId="0" applyFont="1" applyFill="1" applyBorder="1"/>
    <xf numFmtId="0" fontId="2" fillId="0" borderId="0" xfId="0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40"/>
  <sheetViews>
    <sheetView topLeftCell="A72" zoomScale="75" workbookViewId="0">
      <pane xSplit="1" topLeftCell="B1" activePane="topRight" state="frozen"/>
      <selection pane="topRight" activeCell="C114" sqref="C114"/>
    </sheetView>
  </sheetViews>
  <sheetFormatPr defaultRowHeight="12.75" x14ac:dyDescent="0.2"/>
  <cols>
    <col min="1" max="1" width="29.85546875" bestFit="1" customWidth="1"/>
    <col min="2" max="2" width="17.5703125" bestFit="1" customWidth="1"/>
    <col min="3" max="3" width="15" bestFit="1" customWidth="1"/>
    <col min="4" max="4" width="17.28515625" bestFit="1" customWidth="1"/>
    <col min="5" max="5" width="15" bestFit="1" customWidth="1"/>
    <col min="6" max="6" width="16.140625" bestFit="1" customWidth="1"/>
    <col min="7" max="7" width="15.28515625" bestFit="1" customWidth="1"/>
    <col min="8" max="8" width="15.85546875" bestFit="1" customWidth="1"/>
    <col min="9" max="9" width="15.28515625" bestFit="1" customWidth="1"/>
    <col min="10" max="10" width="15.85546875" bestFit="1" customWidth="1"/>
    <col min="11" max="11" width="15.28515625" bestFit="1" customWidth="1"/>
    <col min="12" max="12" width="15.85546875" bestFit="1" customWidth="1"/>
    <col min="13" max="13" width="15.28515625" bestFit="1" customWidth="1"/>
    <col min="14" max="14" width="17.5703125" bestFit="1" customWidth="1"/>
    <col min="15" max="15" width="15.28515625" bestFit="1" customWidth="1"/>
    <col min="16" max="16" width="17.28515625" bestFit="1" customWidth="1"/>
    <col min="17" max="17" width="15" bestFit="1" customWidth="1"/>
    <col min="18" max="18" width="17.28515625" bestFit="1" customWidth="1"/>
    <col min="19" max="19" width="15" bestFit="1" customWidth="1"/>
    <col min="20" max="20" width="17.28515625" bestFit="1" customWidth="1"/>
    <col min="21" max="21" width="15" bestFit="1" customWidth="1"/>
    <col min="22" max="22" width="15.85546875" bestFit="1" customWidth="1"/>
    <col min="23" max="23" width="15.28515625" bestFit="1" customWidth="1"/>
    <col min="24" max="24" width="17.5703125" bestFit="1" customWidth="1"/>
    <col min="25" max="25" width="16.140625" bestFit="1" customWidth="1"/>
    <col min="26" max="26" width="22.42578125" bestFit="1" customWidth="1"/>
    <col min="27" max="27" width="23" bestFit="1" customWidth="1"/>
    <col min="30" max="30" width="25.140625" bestFit="1" customWidth="1"/>
    <col min="31" max="31" width="11.140625" bestFit="1" customWidth="1"/>
    <col min="32" max="32" width="12.140625" bestFit="1" customWidth="1"/>
    <col min="33" max="33" width="11.140625" bestFit="1" customWidth="1"/>
    <col min="34" max="34" width="12.140625" bestFit="1" customWidth="1"/>
    <col min="35" max="35" width="11.140625" bestFit="1" customWidth="1"/>
    <col min="36" max="36" width="12.140625" bestFit="1" customWidth="1"/>
    <col min="37" max="37" width="11.140625" bestFit="1" customWidth="1"/>
    <col min="38" max="38" width="12.140625" bestFit="1" customWidth="1"/>
    <col min="39" max="39" width="11.140625" bestFit="1" customWidth="1"/>
    <col min="40" max="40" width="12.140625" bestFit="1" customWidth="1"/>
    <col min="41" max="41" width="11.140625" bestFit="1" customWidth="1"/>
    <col min="42" max="42" width="12.140625" bestFit="1" customWidth="1"/>
    <col min="43" max="43" width="11.140625" bestFit="1" customWidth="1"/>
    <col min="44" max="44" width="12.140625" bestFit="1" customWidth="1"/>
    <col min="45" max="45" width="11.140625" bestFit="1" customWidth="1"/>
    <col min="46" max="46" width="12.140625" bestFit="1" customWidth="1"/>
    <col min="47" max="47" width="11.140625" bestFit="1" customWidth="1"/>
    <col min="48" max="48" width="12.140625" bestFit="1" customWidth="1"/>
    <col min="49" max="49" width="11.140625" bestFit="1" customWidth="1"/>
    <col min="50" max="50" width="12.140625" bestFit="1" customWidth="1"/>
    <col min="51" max="51" width="11.140625" bestFit="1" customWidth="1"/>
    <col min="52" max="52" width="12.140625" bestFit="1" customWidth="1"/>
    <col min="53" max="53" width="11.140625" bestFit="1" customWidth="1"/>
    <col min="54" max="54" width="12.140625" bestFit="1" customWidth="1"/>
    <col min="56" max="56" width="25.140625" bestFit="1" customWidth="1"/>
    <col min="57" max="57" width="11.140625" bestFit="1" customWidth="1"/>
    <col min="58" max="58" width="12.140625" bestFit="1" customWidth="1"/>
    <col min="59" max="59" width="11.140625" bestFit="1" customWidth="1"/>
    <col min="60" max="60" width="12.140625" bestFit="1" customWidth="1"/>
    <col min="61" max="61" width="11.140625" bestFit="1" customWidth="1"/>
    <col min="62" max="62" width="12.140625" bestFit="1" customWidth="1"/>
    <col min="63" max="63" width="11.140625" bestFit="1" customWidth="1"/>
    <col min="64" max="64" width="12.140625" bestFit="1" customWidth="1"/>
    <col min="65" max="65" width="11.140625" bestFit="1" customWidth="1"/>
    <col min="66" max="66" width="12.140625" bestFit="1" customWidth="1"/>
    <col min="67" max="67" width="11.140625" bestFit="1" customWidth="1"/>
    <col min="68" max="68" width="12.140625" bestFit="1" customWidth="1"/>
    <col min="69" max="69" width="11.140625" bestFit="1" customWidth="1"/>
    <col min="70" max="70" width="12.140625" bestFit="1" customWidth="1"/>
    <col min="71" max="71" width="11.140625" bestFit="1" customWidth="1"/>
    <col min="72" max="72" width="12.140625" bestFit="1" customWidth="1"/>
    <col min="73" max="73" width="11.140625" bestFit="1" customWidth="1"/>
    <col min="74" max="74" width="12.140625" bestFit="1" customWidth="1"/>
    <col min="75" max="75" width="11.140625" bestFit="1" customWidth="1"/>
    <col min="76" max="76" width="12.140625" bestFit="1" customWidth="1"/>
    <col min="77" max="77" width="11.140625" bestFit="1" customWidth="1"/>
    <col min="78" max="78" width="12.140625" bestFit="1" customWidth="1"/>
    <col min="79" max="79" width="11.140625" bestFit="1" customWidth="1"/>
    <col min="80" max="80" width="12.140625" bestFit="1" customWidth="1"/>
    <col min="83" max="83" width="18.28515625" bestFit="1" customWidth="1"/>
    <col min="84" max="84" width="15" bestFit="1" customWidth="1"/>
    <col min="85" max="85" width="16.42578125" bestFit="1" customWidth="1"/>
    <col min="86" max="86" width="15" bestFit="1" customWidth="1"/>
    <col min="87" max="87" width="16.42578125" bestFit="1" customWidth="1"/>
    <col min="88" max="88" width="15" bestFit="1" customWidth="1"/>
    <col min="89" max="89" width="16.42578125" bestFit="1" customWidth="1"/>
    <col min="90" max="90" width="15" bestFit="1" customWidth="1"/>
    <col min="91" max="91" width="16.42578125" bestFit="1" customWidth="1"/>
    <col min="92" max="92" width="15" bestFit="1" customWidth="1"/>
    <col min="93" max="93" width="16.42578125" bestFit="1" customWidth="1"/>
    <col min="94" max="94" width="15" bestFit="1" customWidth="1"/>
    <col min="95" max="95" width="16.42578125" bestFit="1" customWidth="1"/>
    <col min="96" max="96" width="15" bestFit="1" customWidth="1"/>
    <col min="97" max="97" width="16.42578125" bestFit="1" customWidth="1"/>
    <col min="98" max="98" width="15" bestFit="1" customWidth="1"/>
    <col min="99" max="99" width="16.42578125" bestFit="1" customWidth="1"/>
    <col min="100" max="100" width="15.5703125" bestFit="1" customWidth="1"/>
    <col min="101" max="101" width="16.42578125" bestFit="1" customWidth="1"/>
    <col min="102" max="102" width="15" bestFit="1" customWidth="1"/>
    <col min="103" max="103" width="16.42578125" bestFit="1" customWidth="1"/>
    <col min="104" max="104" width="15" bestFit="1" customWidth="1"/>
    <col min="105" max="105" width="16.42578125" bestFit="1" customWidth="1"/>
    <col min="106" max="106" width="15" bestFit="1" customWidth="1"/>
    <col min="107" max="108" width="16.42578125" bestFit="1" customWidth="1"/>
    <col min="109" max="109" width="17.5703125" bestFit="1" customWidth="1"/>
  </cols>
  <sheetData>
    <row r="1" spans="1:109" ht="13.5" thickBot="1" x14ac:dyDescent="0.25">
      <c r="A1" s="82" t="s">
        <v>20</v>
      </c>
      <c r="AD1" s="19" t="s">
        <v>36</v>
      </c>
      <c r="BD1" s="19" t="s">
        <v>39</v>
      </c>
      <c r="CE1" s="19" t="s">
        <v>43</v>
      </c>
    </row>
    <row r="2" spans="1:109" x14ac:dyDescent="0.2">
      <c r="A2" s="34"/>
      <c r="B2" s="36" t="s">
        <v>0</v>
      </c>
      <c r="C2" s="35" t="s">
        <v>1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83"/>
      <c r="AD2" s="1"/>
      <c r="AE2" s="56" t="s">
        <v>0</v>
      </c>
      <c r="AF2" s="63" t="s">
        <v>1</v>
      </c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4"/>
      <c r="BD2" s="1"/>
      <c r="BE2" s="56" t="s">
        <v>0</v>
      </c>
      <c r="BF2" s="63" t="s">
        <v>1</v>
      </c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4"/>
      <c r="CE2" s="1"/>
      <c r="CF2" s="1" t="s">
        <v>0</v>
      </c>
      <c r="CG2" s="2" t="s">
        <v>1</v>
      </c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3"/>
    </row>
    <row r="3" spans="1:109" x14ac:dyDescent="0.2">
      <c r="A3" s="84"/>
      <c r="B3" s="85" t="s">
        <v>2</v>
      </c>
      <c r="C3" s="86"/>
      <c r="D3" s="85" t="s">
        <v>3</v>
      </c>
      <c r="E3" s="86"/>
      <c r="F3" s="85" t="s">
        <v>4</v>
      </c>
      <c r="G3" s="86"/>
      <c r="H3" s="85" t="s">
        <v>5</v>
      </c>
      <c r="I3" s="86"/>
      <c r="J3" s="85" t="s">
        <v>6</v>
      </c>
      <c r="K3" s="86"/>
      <c r="L3" s="85" t="s">
        <v>7</v>
      </c>
      <c r="M3" s="86"/>
      <c r="N3" s="85" t="s">
        <v>8</v>
      </c>
      <c r="O3" s="86"/>
      <c r="P3" s="85" t="s">
        <v>9</v>
      </c>
      <c r="Q3" s="86"/>
      <c r="R3" s="85" t="s">
        <v>10</v>
      </c>
      <c r="S3" s="86"/>
      <c r="T3" s="85" t="s">
        <v>11</v>
      </c>
      <c r="U3" s="86"/>
      <c r="V3" s="85" t="s">
        <v>12</v>
      </c>
      <c r="W3" s="86"/>
      <c r="X3" s="85" t="s">
        <v>13</v>
      </c>
      <c r="Y3" s="86"/>
      <c r="Z3" s="85" t="s">
        <v>14</v>
      </c>
      <c r="AA3" s="87" t="s">
        <v>15</v>
      </c>
      <c r="AD3" s="4"/>
      <c r="AE3" s="11" t="s">
        <v>2</v>
      </c>
      <c r="AF3" s="60"/>
      <c r="AG3" s="11" t="s">
        <v>3</v>
      </c>
      <c r="AH3" s="60"/>
      <c r="AI3" s="11" t="s">
        <v>4</v>
      </c>
      <c r="AJ3" s="60"/>
      <c r="AK3" s="11" t="s">
        <v>5</v>
      </c>
      <c r="AL3" s="60"/>
      <c r="AM3" s="11" t="s">
        <v>6</v>
      </c>
      <c r="AN3" s="60"/>
      <c r="AO3" s="11" t="s">
        <v>7</v>
      </c>
      <c r="AP3" s="60"/>
      <c r="AQ3" s="11" t="s">
        <v>8</v>
      </c>
      <c r="AR3" s="60"/>
      <c r="AS3" s="11" t="s">
        <v>9</v>
      </c>
      <c r="AT3" s="60"/>
      <c r="AU3" s="11" t="s">
        <v>10</v>
      </c>
      <c r="AV3" s="60"/>
      <c r="AW3" s="11" t="s">
        <v>11</v>
      </c>
      <c r="AX3" s="60"/>
      <c r="AY3" s="11" t="s">
        <v>12</v>
      </c>
      <c r="AZ3" s="60"/>
      <c r="BA3" s="61" t="s">
        <v>13</v>
      </c>
      <c r="BB3" s="62"/>
      <c r="BD3" s="4"/>
      <c r="BE3" s="11" t="s">
        <v>2</v>
      </c>
      <c r="BF3" s="60"/>
      <c r="BG3" s="11" t="s">
        <v>3</v>
      </c>
      <c r="BH3" s="60"/>
      <c r="BI3" s="11" t="s">
        <v>4</v>
      </c>
      <c r="BJ3" s="60"/>
      <c r="BK3" s="11" t="s">
        <v>5</v>
      </c>
      <c r="BL3" s="60"/>
      <c r="BM3" s="11" t="s">
        <v>6</v>
      </c>
      <c r="BN3" s="60"/>
      <c r="BO3" s="11" t="s">
        <v>7</v>
      </c>
      <c r="BP3" s="60"/>
      <c r="BQ3" s="11" t="s">
        <v>8</v>
      </c>
      <c r="BR3" s="60"/>
      <c r="BS3" s="11" t="s">
        <v>9</v>
      </c>
      <c r="BT3" s="60"/>
      <c r="BU3" s="11" t="s">
        <v>10</v>
      </c>
      <c r="BV3" s="60"/>
      <c r="BW3" s="11" t="s">
        <v>11</v>
      </c>
      <c r="BX3" s="60"/>
      <c r="BY3" s="11" t="s">
        <v>12</v>
      </c>
      <c r="BZ3" s="60"/>
      <c r="CA3" s="61" t="s">
        <v>13</v>
      </c>
      <c r="CB3" s="62"/>
      <c r="CE3" s="4"/>
      <c r="CF3" s="1" t="s">
        <v>2</v>
      </c>
      <c r="CG3" s="2"/>
      <c r="CH3" s="1" t="s">
        <v>3</v>
      </c>
      <c r="CI3" s="2"/>
      <c r="CJ3" s="1" t="s">
        <v>4</v>
      </c>
      <c r="CK3" s="2"/>
      <c r="CL3" s="1" t="s">
        <v>5</v>
      </c>
      <c r="CM3" s="2"/>
      <c r="CN3" s="1" t="s">
        <v>6</v>
      </c>
      <c r="CO3" s="2"/>
      <c r="CP3" s="1" t="s">
        <v>7</v>
      </c>
      <c r="CQ3" s="2"/>
      <c r="CR3" s="1" t="s">
        <v>8</v>
      </c>
      <c r="CS3" s="2"/>
      <c r="CT3" s="1" t="s">
        <v>9</v>
      </c>
      <c r="CU3" s="2"/>
      <c r="CV3" s="1" t="s">
        <v>10</v>
      </c>
      <c r="CW3" s="2"/>
      <c r="CX3" s="1" t="s">
        <v>11</v>
      </c>
      <c r="CY3" s="2"/>
      <c r="CZ3" s="1" t="s">
        <v>12</v>
      </c>
      <c r="DA3" s="2"/>
      <c r="DB3" s="1" t="s">
        <v>13</v>
      </c>
      <c r="DC3" s="2"/>
      <c r="DD3" s="1" t="s">
        <v>14</v>
      </c>
      <c r="DE3" s="5" t="s">
        <v>15</v>
      </c>
    </row>
    <row r="4" spans="1:109" x14ac:dyDescent="0.2">
      <c r="A4" s="88" t="s">
        <v>16</v>
      </c>
      <c r="B4" s="85" t="s">
        <v>17</v>
      </c>
      <c r="C4" s="89" t="s">
        <v>18</v>
      </c>
      <c r="D4" s="85" t="s">
        <v>17</v>
      </c>
      <c r="E4" s="89" t="s">
        <v>18</v>
      </c>
      <c r="F4" s="85" t="s">
        <v>17</v>
      </c>
      <c r="G4" s="89" t="s">
        <v>18</v>
      </c>
      <c r="H4" s="85" t="s">
        <v>17</v>
      </c>
      <c r="I4" s="89" t="s">
        <v>18</v>
      </c>
      <c r="J4" s="85" t="s">
        <v>17</v>
      </c>
      <c r="K4" s="89" t="s">
        <v>18</v>
      </c>
      <c r="L4" s="85" t="s">
        <v>17</v>
      </c>
      <c r="M4" s="89" t="s">
        <v>18</v>
      </c>
      <c r="N4" s="85" t="s">
        <v>17</v>
      </c>
      <c r="O4" s="89" t="s">
        <v>18</v>
      </c>
      <c r="P4" s="85" t="s">
        <v>17</v>
      </c>
      <c r="Q4" s="89" t="s">
        <v>18</v>
      </c>
      <c r="R4" s="85" t="s">
        <v>17</v>
      </c>
      <c r="S4" s="89" t="s">
        <v>18</v>
      </c>
      <c r="T4" s="85" t="s">
        <v>17</v>
      </c>
      <c r="U4" s="89" t="s">
        <v>18</v>
      </c>
      <c r="V4" s="85" t="s">
        <v>17</v>
      </c>
      <c r="W4" s="89" t="s">
        <v>18</v>
      </c>
      <c r="X4" s="85" t="s">
        <v>17</v>
      </c>
      <c r="Y4" s="89" t="s">
        <v>18</v>
      </c>
      <c r="Z4" s="90"/>
      <c r="AA4" s="91"/>
      <c r="AD4" s="1" t="s">
        <v>16</v>
      </c>
      <c r="AE4" s="1" t="s">
        <v>17</v>
      </c>
      <c r="AF4" s="6" t="s">
        <v>18</v>
      </c>
      <c r="AG4" s="1" t="s">
        <v>17</v>
      </c>
      <c r="AH4" s="6" t="s">
        <v>18</v>
      </c>
      <c r="AI4" s="1" t="s">
        <v>17</v>
      </c>
      <c r="AJ4" s="6" t="s">
        <v>18</v>
      </c>
      <c r="AK4" s="1" t="s">
        <v>17</v>
      </c>
      <c r="AL4" s="6" t="s">
        <v>18</v>
      </c>
      <c r="AM4" s="1" t="s">
        <v>17</v>
      </c>
      <c r="AN4" s="6" t="s">
        <v>18</v>
      </c>
      <c r="AO4" s="1" t="s">
        <v>17</v>
      </c>
      <c r="AP4" s="6" t="s">
        <v>18</v>
      </c>
      <c r="AQ4" s="1" t="s">
        <v>17</v>
      </c>
      <c r="AR4" s="6" t="s">
        <v>18</v>
      </c>
      <c r="AS4" s="1" t="s">
        <v>17</v>
      </c>
      <c r="AT4" s="6" t="s">
        <v>18</v>
      </c>
      <c r="AU4" s="1" t="s">
        <v>17</v>
      </c>
      <c r="AV4" s="6" t="s">
        <v>18</v>
      </c>
      <c r="AW4" s="1" t="s">
        <v>17</v>
      </c>
      <c r="AX4" s="6" t="s">
        <v>18</v>
      </c>
      <c r="AY4" s="1" t="s">
        <v>17</v>
      </c>
      <c r="AZ4" s="6" t="s">
        <v>18</v>
      </c>
      <c r="BA4" s="56" t="s">
        <v>17</v>
      </c>
      <c r="BB4" s="57" t="s">
        <v>18</v>
      </c>
      <c r="BD4" s="1" t="s">
        <v>16</v>
      </c>
      <c r="BE4" s="1" t="s">
        <v>17</v>
      </c>
      <c r="BF4" s="6" t="s">
        <v>18</v>
      </c>
      <c r="BG4" s="1" t="s">
        <v>17</v>
      </c>
      <c r="BH4" s="6" t="s">
        <v>18</v>
      </c>
      <c r="BI4" s="1" t="s">
        <v>17</v>
      </c>
      <c r="BJ4" s="6" t="s">
        <v>18</v>
      </c>
      <c r="BK4" s="1" t="s">
        <v>17</v>
      </c>
      <c r="BL4" s="6" t="s">
        <v>18</v>
      </c>
      <c r="BM4" s="1" t="s">
        <v>17</v>
      </c>
      <c r="BN4" s="6" t="s">
        <v>18</v>
      </c>
      <c r="BO4" s="1" t="s">
        <v>17</v>
      </c>
      <c r="BP4" s="6" t="s">
        <v>18</v>
      </c>
      <c r="BQ4" s="1" t="s">
        <v>17</v>
      </c>
      <c r="BR4" s="6" t="s">
        <v>18</v>
      </c>
      <c r="BS4" s="1" t="s">
        <v>17</v>
      </c>
      <c r="BT4" s="6" t="s">
        <v>18</v>
      </c>
      <c r="BU4" s="1" t="s">
        <v>17</v>
      </c>
      <c r="BV4" s="6" t="s">
        <v>18</v>
      </c>
      <c r="BW4" s="1" t="s">
        <v>17</v>
      </c>
      <c r="BX4" s="6" t="s">
        <v>18</v>
      </c>
      <c r="BY4" s="1" t="s">
        <v>17</v>
      </c>
      <c r="BZ4" s="6" t="s">
        <v>18</v>
      </c>
      <c r="CA4" s="56" t="s">
        <v>17</v>
      </c>
      <c r="CB4" s="57" t="s">
        <v>18</v>
      </c>
      <c r="CE4" s="1" t="s">
        <v>16</v>
      </c>
      <c r="CF4" s="1" t="s">
        <v>17</v>
      </c>
      <c r="CG4" s="6" t="s">
        <v>18</v>
      </c>
      <c r="CH4" s="1" t="s">
        <v>17</v>
      </c>
      <c r="CI4" s="6" t="s">
        <v>18</v>
      </c>
      <c r="CJ4" s="1" t="s">
        <v>17</v>
      </c>
      <c r="CK4" s="6" t="s">
        <v>18</v>
      </c>
      <c r="CL4" s="1" t="s">
        <v>17</v>
      </c>
      <c r="CM4" s="6" t="s">
        <v>18</v>
      </c>
      <c r="CN4" s="1" t="s">
        <v>17</v>
      </c>
      <c r="CO4" s="6" t="s">
        <v>18</v>
      </c>
      <c r="CP4" s="1" t="s">
        <v>17</v>
      </c>
      <c r="CQ4" s="6" t="s">
        <v>18</v>
      </c>
      <c r="CR4" s="1" t="s">
        <v>17</v>
      </c>
      <c r="CS4" s="6" t="s">
        <v>18</v>
      </c>
      <c r="CT4" s="1" t="s">
        <v>17</v>
      </c>
      <c r="CU4" s="6" t="s">
        <v>18</v>
      </c>
      <c r="CV4" s="1" t="s">
        <v>17</v>
      </c>
      <c r="CW4" s="6" t="s">
        <v>18</v>
      </c>
      <c r="CX4" s="1" t="s">
        <v>17</v>
      </c>
      <c r="CY4" s="6" t="s">
        <v>18</v>
      </c>
      <c r="CZ4" s="1" t="s">
        <v>17</v>
      </c>
      <c r="DA4" s="6" t="s">
        <v>18</v>
      </c>
      <c r="DB4" s="1" t="s">
        <v>17</v>
      </c>
      <c r="DC4" s="6" t="s">
        <v>18</v>
      </c>
      <c r="DD4" s="4"/>
      <c r="DE4" s="7"/>
    </row>
    <row r="5" spans="1:109" x14ac:dyDescent="0.2">
      <c r="A5" s="147">
        <v>2001</v>
      </c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>
        <v>-522025.09331959183</v>
      </c>
      <c r="Y5" s="145">
        <v>-358807.24313421198</v>
      </c>
      <c r="Z5" s="145">
        <f>SUM(B5,D5,F5,H5,J5,L5,N5,P5,R5,T5,V5,X5)</f>
        <v>-522025.09331959183</v>
      </c>
      <c r="AA5" s="145">
        <f>SUM(C5,E5,G5,I5,K5,M5,O5,Q5,S5,U5,W5,Y5)</f>
        <v>-358807.24313421198</v>
      </c>
      <c r="AD5" s="1">
        <v>2001</v>
      </c>
      <c r="AE5" s="43">
        <v>5.1700000000000003E-2</v>
      </c>
      <c r="AF5" s="44">
        <v>6.8400000000000002E-2</v>
      </c>
      <c r="AG5" s="43">
        <v>5.2699999999999997E-2</v>
      </c>
      <c r="AH5" s="44">
        <v>5.7299999999999997E-2</v>
      </c>
      <c r="AI5" s="43">
        <v>6.0100000000000001E-2</v>
      </c>
      <c r="AJ5" s="44">
        <v>5.62E-2</v>
      </c>
      <c r="AK5" s="43">
        <v>6.5100000000000005E-2</v>
      </c>
      <c r="AL5" s="44">
        <v>9.0399999999999994E-2</v>
      </c>
      <c r="AM5" s="43">
        <v>6.9800000000000001E-2</v>
      </c>
      <c r="AN5" s="44">
        <v>6.5600000000000006E-2</v>
      </c>
      <c r="AO5" s="43">
        <v>0.1777</v>
      </c>
      <c r="AP5" s="44">
        <v>0.1454</v>
      </c>
      <c r="AQ5" s="43">
        <v>0.1353</v>
      </c>
      <c r="AR5" s="44">
        <v>0.14430000000000001</v>
      </c>
      <c r="AS5" s="43">
        <v>0.11650000000000001</v>
      </c>
      <c r="AT5" s="44">
        <v>8.4699999999999998E-2</v>
      </c>
      <c r="AU5" s="43">
        <v>9.8799999999999999E-2</v>
      </c>
      <c r="AV5" s="44">
        <v>9.06E-2</v>
      </c>
      <c r="AW5" s="43">
        <v>5.3699999999999998E-2</v>
      </c>
      <c r="AX5" s="44">
        <v>5.3999999999999999E-2</v>
      </c>
      <c r="AY5" s="43">
        <v>5.8599999999999999E-2</v>
      </c>
      <c r="AZ5" s="44">
        <v>5.3800000000000001E-2</v>
      </c>
      <c r="BA5" s="52">
        <v>7.1599999999999997E-2</v>
      </c>
      <c r="BB5" s="53">
        <v>7.7899999999999997E-2</v>
      </c>
      <c r="BD5" s="1">
        <v>2001</v>
      </c>
      <c r="BE5" s="43">
        <v>6.9099999999999995E-2</v>
      </c>
      <c r="BF5" s="44">
        <v>7.9699999999999993E-2</v>
      </c>
      <c r="BG5" s="43">
        <v>6.08E-2</v>
      </c>
      <c r="BH5" s="44">
        <v>6.8400000000000002E-2</v>
      </c>
      <c r="BI5" s="43">
        <v>6.6699999999999995E-2</v>
      </c>
      <c r="BJ5" s="44">
        <v>7.3899999999999993E-2</v>
      </c>
      <c r="BK5" s="43">
        <v>8.5900000000000004E-2</v>
      </c>
      <c r="BL5" s="44">
        <v>0.1333</v>
      </c>
      <c r="BM5" s="43">
        <v>6.1800000000000001E-2</v>
      </c>
      <c r="BN5" s="44">
        <v>0.1061</v>
      </c>
      <c r="BO5" s="43">
        <v>0.16539999999999999</v>
      </c>
      <c r="BP5" s="44">
        <v>0.2127</v>
      </c>
      <c r="BQ5" s="43">
        <v>0.12989999999999999</v>
      </c>
      <c r="BR5" s="44">
        <v>0.1842</v>
      </c>
      <c r="BS5" s="43">
        <v>8.7800000000000003E-2</v>
      </c>
      <c r="BT5" s="44">
        <v>0.12759999999999999</v>
      </c>
      <c r="BU5" s="43">
        <v>8.43E-2</v>
      </c>
      <c r="BV5" s="44">
        <v>7.7600000000000002E-2</v>
      </c>
      <c r="BW5" s="43">
        <v>6.08E-2</v>
      </c>
      <c r="BX5" s="44">
        <v>5.4600000000000003E-2</v>
      </c>
      <c r="BY5" s="43">
        <v>7.4700000000000003E-2</v>
      </c>
      <c r="BZ5" s="44">
        <v>6.1400000000000003E-2</v>
      </c>
      <c r="CA5" s="52">
        <v>9.0499999999999997E-2</v>
      </c>
      <c r="CB5" s="53">
        <v>8.1699999999999995E-2</v>
      </c>
      <c r="CE5" s="1">
        <v>2001</v>
      </c>
      <c r="CF5" s="8">
        <f t="shared" ref="CF5:CF15" si="0">B77*AE5</f>
        <v>0</v>
      </c>
      <c r="CG5" s="9">
        <f t="shared" ref="CG5:CG15" si="1">C77*AF5</f>
        <v>0</v>
      </c>
      <c r="CH5" s="8">
        <f t="shared" ref="CH5:CH15" si="2">D77*AG5</f>
        <v>0</v>
      </c>
      <c r="CI5" s="9">
        <f t="shared" ref="CI5:CI15" si="3">E77*AH5</f>
        <v>0</v>
      </c>
      <c r="CJ5" s="8">
        <f t="shared" ref="CJ5:CJ15" si="4">F77*AI5</f>
        <v>0</v>
      </c>
      <c r="CK5" s="9">
        <f t="shared" ref="CK5:CK15" si="5">G77*AJ5</f>
        <v>0</v>
      </c>
      <c r="CL5" s="8">
        <f t="shared" ref="CL5:CL15" si="6">H77*AK5</f>
        <v>0</v>
      </c>
      <c r="CM5" s="9">
        <f t="shared" ref="CM5:CM15" si="7">I77*AL5</f>
        <v>0</v>
      </c>
      <c r="CN5" s="8">
        <f t="shared" ref="CN5:CN15" si="8">J77*AM5</f>
        <v>0</v>
      </c>
      <c r="CO5" s="9">
        <f t="shared" ref="CO5:CO15" si="9">K77*AN5</f>
        <v>0</v>
      </c>
      <c r="CP5" s="8">
        <f t="shared" ref="CP5:CP15" si="10">L77*AO5</f>
        <v>0</v>
      </c>
      <c r="CQ5" s="9">
        <f t="shared" ref="CQ5:CQ15" si="11">M77*AP5</f>
        <v>0</v>
      </c>
      <c r="CR5" s="8">
        <f t="shared" ref="CR5:CR15" si="12">N77*AQ5</f>
        <v>0</v>
      </c>
      <c r="CS5" s="9">
        <f t="shared" ref="CS5:CS15" si="13">O77*AR5</f>
        <v>0</v>
      </c>
      <c r="CT5" s="8">
        <f t="shared" ref="CT5:CT15" si="14">P77*AS5</f>
        <v>0</v>
      </c>
      <c r="CU5" s="9">
        <f t="shared" ref="CU5:CU15" si="15">Q77*AT5</f>
        <v>0</v>
      </c>
      <c r="CV5" s="8">
        <f t="shared" ref="CV5:CV15" si="16">R77*AU5</f>
        <v>0</v>
      </c>
      <c r="CW5" s="9">
        <f t="shared" ref="CW5:CW15" si="17">S77*AV5</f>
        <v>0</v>
      </c>
      <c r="CX5" s="8">
        <f t="shared" ref="CX5:CX15" si="18">T77*AW5</f>
        <v>0</v>
      </c>
      <c r="CY5" s="9">
        <f t="shared" ref="CY5:CY15" si="19">U77*AX5</f>
        <v>0</v>
      </c>
      <c r="CZ5" s="8">
        <f t="shared" ref="CZ5:CZ15" si="20">V77*AY5</f>
        <v>0</v>
      </c>
      <c r="DA5" s="9">
        <f t="shared" ref="DA5:DA15" si="21">W77*AZ5</f>
        <v>0</v>
      </c>
      <c r="DB5" s="8">
        <f t="shared" ref="DB5:DB15" si="22">X77*BA5</f>
        <v>-19230.666693417341</v>
      </c>
      <c r="DC5" s="9">
        <f t="shared" ref="DC5:DC15" si="23">Y77*BB5</f>
        <v>-14397.72774018798</v>
      </c>
      <c r="DD5" s="8">
        <f>SUM(CF5,CH5,CJ5,CL5,CN5,CP5,CR5,CT5,CV5,CX5,CZ5,DB5)</f>
        <v>-19230.666693417341</v>
      </c>
      <c r="DE5" s="10">
        <f>SUM(CG5,CI5,CK5,CM5,CO5,CQ5,CS5,CU5,CW5,CY5,DA5,DC5)</f>
        <v>-14397.72774018798</v>
      </c>
    </row>
    <row r="6" spans="1:109" x14ac:dyDescent="0.2">
      <c r="A6" s="147">
        <v>2002</v>
      </c>
      <c r="B6" s="145">
        <v>-555643.72150208941</v>
      </c>
      <c r="C6" s="145">
        <v>-340058.73562751937</v>
      </c>
      <c r="D6" s="145">
        <v>-535812.06638559944</v>
      </c>
      <c r="E6" s="145">
        <v>-310790.3412205833</v>
      </c>
      <c r="F6" s="145">
        <v>-566807.11765635037</v>
      </c>
      <c r="G6" s="145">
        <v>-345690.27049885958</v>
      </c>
      <c r="H6" s="145">
        <v>-455372.79397087137</v>
      </c>
      <c r="I6" s="145">
        <v>-247709.44826243626</v>
      </c>
      <c r="J6" s="145">
        <v>-469987.3460464091</v>
      </c>
      <c r="K6" s="145">
        <v>-277518.22996265773</v>
      </c>
      <c r="L6" s="145">
        <v>-461731.79747846338</v>
      </c>
      <c r="M6" s="145">
        <v>-279974.3719455066</v>
      </c>
      <c r="N6" s="145">
        <v>-467657.72004882497</v>
      </c>
      <c r="O6" s="145">
        <v>-278835.9759565118</v>
      </c>
      <c r="P6" s="145">
        <v>-485337.16704609868</v>
      </c>
      <c r="Q6" s="145">
        <v>-263419.92644841445</v>
      </c>
      <c r="R6" s="145">
        <v>-429119.09390428674</v>
      </c>
      <c r="S6" s="145">
        <v>-282754.96773349453</v>
      </c>
      <c r="T6" s="145">
        <v>-455921.12257862202</v>
      </c>
      <c r="U6" s="145">
        <v>-243776.8802773015</v>
      </c>
      <c r="V6" s="145">
        <v>-386686.93268636166</v>
      </c>
      <c r="W6" s="145">
        <v>-243387.74943546878</v>
      </c>
      <c r="X6" s="145">
        <v>-361236.61516763084</v>
      </c>
      <c r="Y6" s="145">
        <v>-245003.23647488511</v>
      </c>
      <c r="Z6" s="145">
        <f t="shared" ref="Z6:Z16" si="24">SUM(B6,D6,F6,H6,J6,L6,N6,P6,R6,T6,V6,X6)</f>
        <v>-5631313.4944716077</v>
      </c>
      <c r="AA6" s="145">
        <f t="shared" ref="AA6:AA16" si="25">SUM(C6,E6,G6,I6,K6,M6,O6,Q6,S6,U6,W6,Y6)</f>
        <v>-3358920.1338436389</v>
      </c>
      <c r="AD6" s="11">
        <v>2002</v>
      </c>
      <c r="AE6" s="45">
        <v>5.1700000000000003E-2</v>
      </c>
      <c r="AF6" s="46">
        <v>6.8400000000000002E-2</v>
      </c>
      <c r="AG6" s="45">
        <v>5.2699999999999997E-2</v>
      </c>
      <c r="AH6" s="46">
        <v>5.7299999999999997E-2</v>
      </c>
      <c r="AI6" s="45">
        <v>6.0100000000000001E-2</v>
      </c>
      <c r="AJ6" s="46">
        <v>5.62E-2</v>
      </c>
      <c r="AK6" s="45">
        <v>6.5100000000000005E-2</v>
      </c>
      <c r="AL6" s="46">
        <v>9.0399999999999994E-2</v>
      </c>
      <c r="AM6" s="45">
        <v>6.9800000000000001E-2</v>
      </c>
      <c r="AN6" s="46">
        <v>6.5600000000000006E-2</v>
      </c>
      <c r="AO6" s="45">
        <v>0.1777</v>
      </c>
      <c r="AP6" s="46">
        <v>0.1454</v>
      </c>
      <c r="AQ6" s="45">
        <v>0.1353</v>
      </c>
      <c r="AR6" s="46">
        <v>0.14430000000000001</v>
      </c>
      <c r="AS6" s="45">
        <v>0.11650000000000001</v>
      </c>
      <c r="AT6" s="46">
        <v>8.4699999999999998E-2</v>
      </c>
      <c r="AU6" s="45">
        <v>9.8799999999999999E-2</v>
      </c>
      <c r="AV6" s="46">
        <v>9.06E-2</v>
      </c>
      <c r="AW6" s="45">
        <v>5.3699999999999998E-2</v>
      </c>
      <c r="AX6" s="46">
        <v>5.3999999999999999E-2</v>
      </c>
      <c r="AY6" s="45">
        <v>5.8599999999999999E-2</v>
      </c>
      <c r="AZ6" s="46">
        <v>5.3800000000000001E-2</v>
      </c>
      <c r="BA6" s="52">
        <v>7.1599999999999997E-2</v>
      </c>
      <c r="BB6" s="53">
        <v>7.7899999999999997E-2</v>
      </c>
      <c r="BD6" s="11">
        <v>2002</v>
      </c>
      <c r="BE6" s="45">
        <v>6.9099999999999995E-2</v>
      </c>
      <c r="BF6" s="46">
        <v>7.9699999999999993E-2</v>
      </c>
      <c r="BG6" s="45">
        <v>6.08E-2</v>
      </c>
      <c r="BH6" s="46">
        <v>6.8400000000000002E-2</v>
      </c>
      <c r="BI6" s="45">
        <v>6.6699999999999995E-2</v>
      </c>
      <c r="BJ6" s="46">
        <v>7.3899999999999993E-2</v>
      </c>
      <c r="BK6" s="45">
        <v>8.5900000000000004E-2</v>
      </c>
      <c r="BL6" s="46">
        <v>0.1333</v>
      </c>
      <c r="BM6" s="45">
        <v>6.1800000000000001E-2</v>
      </c>
      <c r="BN6" s="46">
        <v>0.1061</v>
      </c>
      <c r="BO6" s="45">
        <v>0.16539999999999999</v>
      </c>
      <c r="BP6" s="46">
        <v>0.2127</v>
      </c>
      <c r="BQ6" s="45">
        <v>0.12989999999999999</v>
      </c>
      <c r="BR6" s="46">
        <v>0.1842</v>
      </c>
      <c r="BS6" s="45">
        <v>8.7800000000000003E-2</v>
      </c>
      <c r="BT6" s="46">
        <v>0.12759999999999999</v>
      </c>
      <c r="BU6" s="45">
        <v>8.43E-2</v>
      </c>
      <c r="BV6" s="46">
        <v>7.7600000000000002E-2</v>
      </c>
      <c r="BW6" s="45">
        <v>6.08E-2</v>
      </c>
      <c r="BX6" s="46">
        <v>5.4600000000000003E-2</v>
      </c>
      <c r="BY6" s="45">
        <v>7.4700000000000003E-2</v>
      </c>
      <c r="BZ6" s="46">
        <v>6.1400000000000003E-2</v>
      </c>
      <c r="CA6" s="52">
        <v>9.0499999999999997E-2</v>
      </c>
      <c r="CB6" s="53">
        <v>8.1699999999999995E-2</v>
      </c>
      <c r="CE6" s="11">
        <v>2002</v>
      </c>
      <c r="CF6" s="12">
        <f t="shared" si="0"/>
        <v>-14794.983613664372</v>
      </c>
      <c r="CG6" s="13">
        <f t="shared" si="1"/>
        <v>-12082.327791201178</v>
      </c>
      <c r="CH6" s="12">
        <f t="shared" si="2"/>
        <v>-14423.143723404773</v>
      </c>
      <c r="CI6" s="13">
        <f t="shared" si="3"/>
        <v>-9167.8002826682514</v>
      </c>
      <c r="CJ6" s="12">
        <f t="shared" si="4"/>
        <v>-17458.505280325098</v>
      </c>
      <c r="CK6" s="13">
        <f t="shared" si="5"/>
        <v>-9971.6728598855098</v>
      </c>
      <c r="CL6" s="12">
        <f t="shared" si="6"/>
        <v>-15583.458253137404</v>
      </c>
      <c r="CM6" s="13">
        <f t="shared" si="7"/>
        <v>-12013.254304835145</v>
      </c>
      <c r="CN6" s="12">
        <f t="shared" si="8"/>
        <v>-17110.577587626834</v>
      </c>
      <c r="CO6" s="13">
        <f t="shared" si="9"/>
        <v>-9627.2593088682843</v>
      </c>
      <c r="CP6" s="12">
        <f t="shared" si="10"/>
        <v>-42869.909769940219</v>
      </c>
      <c r="CQ6" s="13">
        <f t="shared" si="11"/>
        <v>-21366.147677341207</v>
      </c>
      <c r="CR6" s="12">
        <f t="shared" si="12"/>
        <v>-31727.054964086663</v>
      </c>
      <c r="CS6" s="13">
        <f t="shared" si="13"/>
        <v>-20455.30815296865</v>
      </c>
      <c r="CT6" s="12">
        <f t="shared" si="14"/>
        <v>-28689.929703445658</v>
      </c>
      <c r="CU6" s="13">
        <f t="shared" si="15"/>
        <v>-11435.729996657674</v>
      </c>
      <c r="CV6" s="12">
        <f t="shared" si="16"/>
        <v>-21746.707477003041</v>
      </c>
      <c r="CW6" s="13">
        <f t="shared" si="17"/>
        <v>-13310.05764677341</v>
      </c>
      <c r="CX6" s="12">
        <f t="shared" si="18"/>
        <v>-12670.873986998033</v>
      </c>
      <c r="CY6" s="13">
        <f t="shared" si="19"/>
        <v>-6966.2605819041291</v>
      </c>
      <c r="CZ6" s="12">
        <f t="shared" si="20"/>
        <v>-11351.790352167525</v>
      </c>
      <c r="DA6" s="13">
        <f t="shared" si="21"/>
        <v>-6632.0403454671668</v>
      </c>
      <c r="DB6" s="12">
        <f t="shared" si="22"/>
        <v>-12876.177997205077</v>
      </c>
      <c r="DC6" s="13">
        <f t="shared" si="23"/>
        <v>-9638.7264920526486</v>
      </c>
      <c r="DD6" s="12">
        <f t="shared" ref="DD6:DD15" si="26">SUM(CF6,CH6,CJ6,CL6,CN6,CP6,CR6,CT6,CV6,CX6,CZ6,DB6)</f>
        <v>-241303.11270900472</v>
      </c>
      <c r="DE6" s="14">
        <f t="shared" ref="DE6:DE15" si="27">SUM(CG6,CI6,CK6,CM6,CO6,CQ6,CS6,CU6,CW6,CY6,DA6,DC6)</f>
        <v>-142666.58544062322</v>
      </c>
    </row>
    <row r="7" spans="1:109" x14ac:dyDescent="0.2">
      <c r="A7" s="147">
        <v>2003</v>
      </c>
      <c r="B7" s="145">
        <v>-387778.2514622598</v>
      </c>
      <c r="C7" s="145">
        <v>-239156.31216723667</v>
      </c>
      <c r="D7" s="145">
        <v>-378230.45696468471</v>
      </c>
      <c r="E7" s="145">
        <v>-221623.4589833864</v>
      </c>
      <c r="F7" s="145">
        <v>-390148.96621593239</v>
      </c>
      <c r="G7" s="145">
        <v>-238944.98763600437</v>
      </c>
      <c r="H7" s="145">
        <v>-324738.67757404246</v>
      </c>
      <c r="I7" s="145">
        <v>-176269.47725393224</v>
      </c>
      <c r="J7" s="145">
        <v>-331515.49283980968</v>
      </c>
      <c r="K7" s="145">
        <v>-200068.40839073804</v>
      </c>
      <c r="L7" s="145">
        <v>-336151.28805018216</v>
      </c>
      <c r="M7" s="145">
        <v>-200705.20843495539</v>
      </c>
      <c r="N7" s="145">
        <v>-347297.5414294955</v>
      </c>
      <c r="O7" s="145">
        <v>-205659.48967687521</v>
      </c>
      <c r="P7" s="145">
        <v>-333244.94557766157</v>
      </c>
      <c r="Q7" s="145">
        <v>-199806.64894411099</v>
      </c>
      <c r="R7" s="145">
        <v>-314286.96403896302</v>
      </c>
      <c r="S7" s="145">
        <v>-187950.0471180123</v>
      </c>
      <c r="T7" s="145">
        <v>-307050.29400583904</v>
      </c>
      <c r="U7" s="145">
        <v>-164051.85963383052</v>
      </c>
      <c r="V7" s="145">
        <v>-251574.92602696692</v>
      </c>
      <c r="W7" s="145">
        <v>-173966.53154835064</v>
      </c>
      <c r="X7" s="145">
        <v>-251122.06890041576</v>
      </c>
      <c r="Y7" s="145">
        <v>-152386.02641852247</v>
      </c>
      <c r="Z7" s="145">
        <f t="shared" si="24"/>
        <v>-3953139.8730862527</v>
      </c>
      <c r="AA7" s="145">
        <f t="shared" si="25"/>
        <v>-2360588.4562059557</v>
      </c>
      <c r="AD7" s="11">
        <v>2003</v>
      </c>
      <c r="AE7" s="45">
        <v>5.1700000000000003E-2</v>
      </c>
      <c r="AF7" s="46">
        <v>6.8400000000000002E-2</v>
      </c>
      <c r="AG7" s="45">
        <v>5.2699999999999997E-2</v>
      </c>
      <c r="AH7" s="46">
        <v>5.7299999999999997E-2</v>
      </c>
      <c r="AI7" s="45">
        <v>6.0100000000000001E-2</v>
      </c>
      <c r="AJ7" s="46">
        <v>5.62E-2</v>
      </c>
      <c r="AK7" s="45">
        <v>6.5100000000000005E-2</v>
      </c>
      <c r="AL7" s="46">
        <v>9.0399999999999994E-2</v>
      </c>
      <c r="AM7" s="45">
        <v>6.9800000000000001E-2</v>
      </c>
      <c r="AN7" s="46">
        <v>6.5600000000000006E-2</v>
      </c>
      <c r="AO7" s="45">
        <v>0.1777</v>
      </c>
      <c r="AP7" s="46">
        <v>0.1454</v>
      </c>
      <c r="AQ7" s="45">
        <v>0.1353</v>
      </c>
      <c r="AR7" s="46">
        <v>0.14430000000000001</v>
      </c>
      <c r="AS7" s="45">
        <v>0.11650000000000001</v>
      </c>
      <c r="AT7" s="46">
        <v>8.4699999999999998E-2</v>
      </c>
      <c r="AU7" s="45">
        <v>9.8799999999999999E-2</v>
      </c>
      <c r="AV7" s="46">
        <v>9.06E-2</v>
      </c>
      <c r="AW7" s="45">
        <v>5.3699999999999998E-2</v>
      </c>
      <c r="AX7" s="46">
        <v>5.3999999999999999E-2</v>
      </c>
      <c r="AY7" s="45">
        <v>5.8599999999999999E-2</v>
      </c>
      <c r="AZ7" s="46">
        <v>5.3800000000000001E-2</v>
      </c>
      <c r="BA7" s="52">
        <v>7.1599999999999997E-2</v>
      </c>
      <c r="BB7" s="53">
        <v>7.7899999999999997E-2</v>
      </c>
      <c r="BD7" s="11">
        <v>2003</v>
      </c>
      <c r="BE7" s="45">
        <v>6.9099999999999995E-2</v>
      </c>
      <c r="BF7" s="46">
        <v>7.9699999999999993E-2</v>
      </c>
      <c r="BG7" s="45">
        <v>6.08E-2</v>
      </c>
      <c r="BH7" s="46">
        <v>6.8400000000000002E-2</v>
      </c>
      <c r="BI7" s="45">
        <v>6.6699999999999995E-2</v>
      </c>
      <c r="BJ7" s="46">
        <v>7.3899999999999993E-2</v>
      </c>
      <c r="BK7" s="45">
        <v>8.5900000000000004E-2</v>
      </c>
      <c r="BL7" s="46">
        <v>0.1333</v>
      </c>
      <c r="BM7" s="45">
        <v>6.1800000000000001E-2</v>
      </c>
      <c r="BN7" s="46">
        <v>0.1061</v>
      </c>
      <c r="BO7" s="45">
        <v>0.16539999999999999</v>
      </c>
      <c r="BP7" s="46">
        <v>0.2127</v>
      </c>
      <c r="BQ7" s="45">
        <v>0.12989999999999999</v>
      </c>
      <c r="BR7" s="46">
        <v>0.1842</v>
      </c>
      <c r="BS7" s="45">
        <v>8.7800000000000003E-2</v>
      </c>
      <c r="BT7" s="46">
        <v>0.12759999999999999</v>
      </c>
      <c r="BU7" s="45">
        <v>8.43E-2</v>
      </c>
      <c r="BV7" s="46">
        <v>7.7600000000000002E-2</v>
      </c>
      <c r="BW7" s="45">
        <v>6.08E-2</v>
      </c>
      <c r="BX7" s="46">
        <v>5.4600000000000003E-2</v>
      </c>
      <c r="BY7" s="45">
        <v>7.4700000000000003E-2</v>
      </c>
      <c r="BZ7" s="46">
        <v>6.1400000000000003E-2</v>
      </c>
      <c r="CA7" s="52">
        <v>9.0499999999999997E-2</v>
      </c>
      <c r="CB7" s="53">
        <v>8.1699999999999995E-2</v>
      </c>
      <c r="CE7" s="11">
        <v>2003</v>
      </c>
      <c r="CF7" s="12">
        <f t="shared" si="0"/>
        <v>-10192.658031106033</v>
      </c>
      <c r="CG7" s="13">
        <f t="shared" si="1"/>
        <v>-8517.7232317012131</v>
      </c>
      <c r="CH7" s="12">
        <f t="shared" si="2"/>
        <v>-10114.798145144016</v>
      </c>
      <c r="CI7" s="13">
        <f t="shared" si="3"/>
        <v>-6587.4198690950425</v>
      </c>
      <c r="CJ7" s="12">
        <f t="shared" si="4"/>
        <v>-11752.880217778196</v>
      </c>
      <c r="CK7" s="13">
        <f t="shared" si="5"/>
        <v>-6840.8697304576754</v>
      </c>
      <c r="CL7" s="12">
        <f t="shared" si="6"/>
        <v>-10979.424500714622</v>
      </c>
      <c r="CM7" s="13">
        <f t="shared" si="7"/>
        <v>-8384.8842638555907</v>
      </c>
      <c r="CN7" s="12">
        <f t="shared" si="8"/>
        <v>-11850.84346056725</v>
      </c>
      <c r="CO7" s="13">
        <f t="shared" si="9"/>
        <v>-6702.3953209449028</v>
      </c>
      <c r="CP7" s="12">
        <f t="shared" si="10"/>
        <v>-30543.520996417323</v>
      </c>
      <c r="CQ7" s="13">
        <f t="shared" si="11"/>
        <v>-14911.805481846748</v>
      </c>
      <c r="CR7" s="12">
        <f t="shared" si="12"/>
        <v>-23880.387269480831</v>
      </c>
      <c r="CS7" s="13">
        <f t="shared" si="13"/>
        <v>-15092.277681745269</v>
      </c>
      <c r="CT7" s="12">
        <f t="shared" si="14"/>
        <v>-19759.882224749181</v>
      </c>
      <c r="CU7" s="13">
        <f t="shared" si="15"/>
        <v>-8553.3862718536766</v>
      </c>
      <c r="CV7" s="12">
        <f t="shared" si="16"/>
        <v>-15539.156367332924</v>
      </c>
      <c r="CW7" s="13">
        <f t="shared" si="17"/>
        <v>-8549.2484148838648</v>
      </c>
      <c r="CX7" s="12">
        <f t="shared" si="18"/>
        <v>-8500.9620867950671</v>
      </c>
      <c r="CY7" s="13">
        <f t="shared" si="19"/>
        <v>-4653.8235738360054</v>
      </c>
      <c r="CZ7" s="12">
        <f t="shared" si="20"/>
        <v>-7513.1463065458411</v>
      </c>
      <c r="DA7" s="13">
        <f t="shared" si="21"/>
        <v>-4790.2218335892021</v>
      </c>
      <c r="DB7" s="12">
        <f t="shared" si="22"/>
        <v>-9049.0985803533167</v>
      </c>
      <c r="DC7" s="13">
        <f t="shared" si="23"/>
        <v>-6020.7134455381683</v>
      </c>
      <c r="DD7" s="12">
        <f t="shared" si="26"/>
        <v>-169676.7581869846</v>
      </c>
      <c r="DE7" s="14">
        <f t="shared" si="27"/>
        <v>-99604.769119347358</v>
      </c>
    </row>
    <row r="8" spans="1:109" x14ac:dyDescent="0.2">
      <c r="A8" s="147">
        <v>2004</v>
      </c>
      <c r="B8" s="145">
        <v>-243304.26585179201</v>
      </c>
      <c r="C8" s="145">
        <v>-149809.74065721652</v>
      </c>
      <c r="D8" s="145">
        <v>-242307.30954007668</v>
      </c>
      <c r="E8" s="145">
        <v>-151362.33251728388</v>
      </c>
      <c r="F8" s="145">
        <v>-260809.4521050606</v>
      </c>
      <c r="G8" s="145">
        <v>-140041.29732473963</v>
      </c>
      <c r="H8" s="145">
        <v>-215723.4777220109</v>
      </c>
      <c r="I8" s="145">
        <v>-114797.13395229724</v>
      </c>
      <c r="J8" s="145">
        <v>-203568.99466708052</v>
      </c>
      <c r="K8" s="145">
        <v>-132902.40564631627</v>
      </c>
      <c r="L8" s="145">
        <v>-217358.77290556915</v>
      </c>
      <c r="M8" s="145">
        <v>-115266.02199421266</v>
      </c>
      <c r="N8" s="145">
        <v>-196762.30277609488</v>
      </c>
      <c r="O8" s="145">
        <v>-116419.66704319642</v>
      </c>
      <c r="P8" s="145">
        <v>-183062.91988959687</v>
      </c>
      <c r="Q8" s="145">
        <v>-107728.70221301954</v>
      </c>
      <c r="R8" s="145">
        <v>-166725.68186901754</v>
      </c>
      <c r="S8" s="145">
        <v>-98020.00752545135</v>
      </c>
      <c r="T8" s="145">
        <v>-155115.11760666204</v>
      </c>
      <c r="U8" s="145">
        <v>-90428.289547754277</v>
      </c>
      <c r="V8" s="145">
        <v>-138904.87268673428</v>
      </c>
      <c r="W8" s="145">
        <v>-81855.734761759828</v>
      </c>
      <c r="X8" s="145">
        <v>-135091.22584523589</v>
      </c>
      <c r="Y8" s="145">
        <v>-77477.656531926419</v>
      </c>
      <c r="Z8" s="145">
        <f t="shared" si="24"/>
        <v>-2358734.3934649308</v>
      </c>
      <c r="AA8" s="145">
        <f t="shared" si="25"/>
        <v>-1376108.9897151738</v>
      </c>
      <c r="AD8" s="11">
        <v>2004</v>
      </c>
      <c r="AE8" s="45">
        <v>5.1700000000000003E-2</v>
      </c>
      <c r="AF8" s="46">
        <v>6.8400000000000002E-2</v>
      </c>
      <c r="AG8" s="45">
        <v>5.2699999999999997E-2</v>
      </c>
      <c r="AH8" s="46">
        <v>5.7299999999999997E-2</v>
      </c>
      <c r="AI8" s="45">
        <v>6.0100000000000001E-2</v>
      </c>
      <c r="AJ8" s="46">
        <v>5.62E-2</v>
      </c>
      <c r="AK8" s="45">
        <v>6.5100000000000005E-2</v>
      </c>
      <c r="AL8" s="46">
        <v>9.0399999999999994E-2</v>
      </c>
      <c r="AM8" s="45">
        <v>6.9800000000000001E-2</v>
      </c>
      <c r="AN8" s="46">
        <v>6.5600000000000006E-2</v>
      </c>
      <c r="AO8" s="45">
        <v>0.1777</v>
      </c>
      <c r="AP8" s="46">
        <v>0.1454</v>
      </c>
      <c r="AQ8" s="45">
        <v>0.1353</v>
      </c>
      <c r="AR8" s="46">
        <v>0.14430000000000001</v>
      </c>
      <c r="AS8" s="45">
        <v>0.11650000000000001</v>
      </c>
      <c r="AT8" s="46">
        <v>8.4699999999999998E-2</v>
      </c>
      <c r="AU8" s="45">
        <v>9.8799999999999999E-2</v>
      </c>
      <c r="AV8" s="46">
        <v>9.06E-2</v>
      </c>
      <c r="AW8" s="45">
        <v>5.3699999999999998E-2</v>
      </c>
      <c r="AX8" s="46">
        <v>5.3999999999999999E-2</v>
      </c>
      <c r="AY8" s="45">
        <v>5.8599999999999999E-2</v>
      </c>
      <c r="AZ8" s="46">
        <v>5.3800000000000001E-2</v>
      </c>
      <c r="BA8" s="52">
        <v>7.1599999999999997E-2</v>
      </c>
      <c r="BB8" s="53">
        <v>7.7899999999999997E-2</v>
      </c>
      <c r="BD8" s="11">
        <v>2004</v>
      </c>
      <c r="BE8" s="45">
        <v>6.9099999999999995E-2</v>
      </c>
      <c r="BF8" s="46">
        <v>7.9699999999999993E-2</v>
      </c>
      <c r="BG8" s="45">
        <v>6.08E-2</v>
      </c>
      <c r="BH8" s="46">
        <v>6.8400000000000002E-2</v>
      </c>
      <c r="BI8" s="45">
        <v>6.6699999999999995E-2</v>
      </c>
      <c r="BJ8" s="46">
        <v>7.3899999999999993E-2</v>
      </c>
      <c r="BK8" s="45">
        <v>8.5900000000000004E-2</v>
      </c>
      <c r="BL8" s="46">
        <v>0.1333</v>
      </c>
      <c r="BM8" s="45">
        <v>6.1800000000000001E-2</v>
      </c>
      <c r="BN8" s="46">
        <v>0.1061</v>
      </c>
      <c r="BO8" s="45">
        <v>0.16539999999999999</v>
      </c>
      <c r="BP8" s="46">
        <v>0.2127</v>
      </c>
      <c r="BQ8" s="45">
        <v>0.12989999999999999</v>
      </c>
      <c r="BR8" s="46">
        <v>0.1842</v>
      </c>
      <c r="BS8" s="45">
        <v>8.7800000000000003E-2</v>
      </c>
      <c r="BT8" s="46">
        <v>0.12759999999999999</v>
      </c>
      <c r="BU8" s="45">
        <v>8.43E-2</v>
      </c>
      <c r="BV8" s="46">
        <v>7.7600000000000002E-2</v>
      </c>
      <c r="BW8" s="45">
        <v>6.08E-2</v>
      </c>
      <c r="BX8" s="46">
        <v>5.4600000000000003E-2</v>
      </c>
      <c r="BY8" s="45">
        <v>7.4700000000000003E-2</v>
      </c>
      <c r="BZ8" s="46">
        <v>6.1400000000000003E-2</v>
      </c>
      <c r="CA8" s="52">
        <v>9.0499999999999997E-2</v>
      </c>
      <c r="CB8" s="53">
        <v>8.1699999999999995E-2</v>
      </c>
      <c r="CE8" s="11">
        <v>2004</v>
      </c>
      <c r="CF8" s="12">
        <f t="shared" si="0"/>
        <v>-6382.4483203903555</v>
      </c>
      <c r="CG8" s="13">
        <f t="shared" si="1"/>
        <v>-5212.1329080363166</v>
      </c>
      <c r="CH8" s="12">
        <f t="shared" si="2"/>
        <v>-6454.4772131534064</v>
      </c>
      <c r="CI8" s="13">
        <f t="shared" si="3"/>
        <v>-4409.2621855152856</v>
      </c>
      <c r="CJ8" s="12">
        <f t="shared" si="4"/>
        <v>-7931.536055938207</v>
      </c>
      <c r="CK8" s="13">
        <f t="shared" si="5"/>
        <v>-4006.1705992275438</v>
      </c>
      <c r="CL8" s="12">
        <f t="shared" si="6"/>
        <v>-7404.1236997393407</v>
      </c>
      <c r="CM8" s="13">
        <f t="shared" si="7"/>
        <v>-5626.5050878433331</v>
      </c>
      <c r="CN8" s="12">
        <f t="shared" si="8"/>
        <v>-7591.5637694117486</v>
      </c>
      <c r="CO8" s="13">
        <f t="shared" si="9"/>
        <v>-4728.5917436595564</v>
      </c>
      <c r="CP8" s="12">
        <f t="shared" si="10"/>
        <v>-20823.708338557244</v>
      </c>
      <c r="CQ8" s="13">
        <f t="shared" si="11"/>
        <v>-9174.1249049036323</v>
      </c>
      <c r="CR8" s="12">
        <f t="shared" si="12"/>
        <v>-14510.064836275133</v>
      </c>
      <c r="CS8" s="13">
        <f t="shared" si="13"/>
        <v>-9122.0091559297034</v>
      </c>
      <c r="CT8" s="12">
        <f t="shared" si="14"/>
        <v>-11964.419056235347</v>
      </c>
      <c r="CU8" s="13">
        <f t="shared" si="15"/>
        <v>-5078.9064340855402</v>
      </c>
      <c r="CV8" s="12">
        <f t="shared" si="16"/>
        <v>-9360.8938622238675</v>
      </c>
      <c r="CW8" s="13">
        <f t="shared" si="17"/>
        <v>-5071.5571886833604</v>
      </c>
      <c r="CX8" s="12">
        <f t="shared" si="18"/>
        <v>-4850.8756269674695</v>
      </c>
      <c r="CY8" s="13">
        <f t="shared" si="19"/>
        <v>-2872.6799152210274</v>
      </c>
      <c r="CZ8" s="12">
        <f t="shared" si="20"/>
        <v>-4775.3394098040926</v>
      </c>
      <c r="DA8" s="13">
        <f t="shared" si="21"/>
        <v>-2665.3114698627833</v>
      </c>
      <c r="DB8" s="12">
        <f t="shared" si="22"/>
        <v>-5567.3323980607474</v>
      </c>
      <c r="DC8" s="13">
        <f t="shared" si="23"/>
        <v>-3632.4881249103451</v>
      </c>
      <c r="DD8" s="12">
        <f t="shared" si="26"/>
        <v>-107616.78258675695</v>
      </c>
      <c r="DE8" s="14">
        <f t="shared" si="27"/>
        <v>-61599.73971787843</v>
      </c>
    </row>
    <row r="9" spans="1:109" x14ac:dyDescent="0.2">
      <c r="A9" s="147">
        <v>2005</v>
      </c>
      <c r="B9" s="145">
        <v>-119405.03287386106</v>
      </c>
      <c r="C9" s="145">
        <v>-74344.834328747878</v>
      </c>
      <c r="D9" s="145">
        <v>-124527.68363661347</v>
      </c>
      <c r="E9" s="145">
        <v>-67360.295634216774</v>
      </c>
      <c r="F9" s="145">
        <v>-134326.35797082313</v>
      </c>
      <c r="G9" s="145">
        <v>-68092.552838147894</v>
      </c>
      <c r="H9" s="145">
        <v>-132772.64203633089</v>
      </c>
      <c r="I9" s="145">
        <v>-67942.4006306425</v>
      </c>
      <c r="J9" s="145">
        <v>-129530.86548618304</v>
      </c>
      <c r="K9" s="145">
        <v>-79353.315058615291</v>
      </c>
      <c r="L9" s="145">
        <v>-142467.10815030124</v>
      </c>
      <c r="M9" s="145">
        <v>-72304.375190454986</v>
      </c>
      <c r="N9" s="145">
        <v>-134853.45773597571</v>
      </c>
      <c r="O9" s="145">
        <v>-83374.13769397515</v>
      </c>
      <c r="P9" s="145">
        <v>-134655.6663080373</v>
      </c>
      <c r="Q9" s="145">
        <v>-69942.759870638431</v>
      </c>
      <c r="R9" s="145">
        <v>-124443.59249717917</v>
      </c>
      <c r="S9" s="145">
        <v>-72740.445525455216</v>
      </c>
      <c r="T9" s="145">
        <v>-121174.2638897859</v>
      </c>
      <c r="U9" s="145">
        <v>-72073.801740801733</v>
      </c>
      <c r="V9" s="145">
        <v>-107705.06314769105</v>
      </c>
      <c r="W9" s="145">
        <v>-65716.56405199939</v>
      </c>
      <c r="X9" s="145">
        <v>-104279.67769397421</v>
      </c>
      <c r="Y9" s="145">
        <v>-63169.939567498346</v>
      </c>
      <c r="Z9" s="145">
        <f t="shared" si="24"/>
        <v>-1510141.4114267561</v>
      </c>
      <c r="AA9" s="145">
        <f t="shared" si="25"/>
        <v>-856415.42213119369</v>
      </c>
      <c r="AD9" s="11">
        <v>2005</v>
      </c>
      <c r="AE9" s="45">
        <v>5.1700000000000003E-2</v>
      </c>
      <c r="AF9" s="46">
        <v>6.8400000000000002E-2</v>
      </c>
      <c r="AG9" s="45">
        <v>5.2699999999999997E-2</v>
      </c>
      <c r="AH9" s="46">
        <v>5.7299999999999997E-2</v>
      </c>
      <c r="AI9" s="45">
        <v>6.0100000000000001E-2</v>
      </c>
      <c r="AJ9" s="46">
        <v>5.62E-2</v>
      </c>
      <c r="AK9" s="45">
        <v>6.5100000000000005E-2</v>
      </c>
      <c r="AL9" s="46">
        <v>9.0399999999999994E-2</v>
      </c>
      <c r="AM9" s="45">
        <v>6.9800000000000001E-2</v>
      </c>
      <c r="AN9" s="46">
        <v>6.5600000000000006E-2</v>
      </c>
      <c r="AO9" s="45">
        <v>0.1777</v>
      </c>
      <c r="AP9" s="46">
        <v>0.1454</v>
      </c>
      <c r="AQ9" s="45">
        <v>0.1353</v>
      </c>
      <c r="AR9" s="46">
        <v>0.14430000000000001</v>
      </c>
      <c r="AS9" s="45">
        <v>0.11650000000000001</v>
      </c>
      <c r="AT9" s="46">
        <v>8.4699999999999998E-2</v>
      </c>
      <c r="AU9" s="45">
        <v>9.8799999999999999E-2</v>
      </c>
      <c r="AV9" s="46">
        <v>9.06E-2</v>
      </c>
      <c r="AW9" s="45">
        <v>5.3699999999999998E-2</v>
      </c>
      <c r="AX9" s="46">
        <v>5.3999999999999999E-2</v>
      </c>
      <c r="AY9" s="45">
        <v>5.8599999999999999E-2</v>
      </c>
      <c r="AZ9" s="46">
        <v>5.3800000000000001E-2</v>
      </c>
      <c r="BA9" s="52">
        <v>7.1599999999999997E-2</v>
      </c>
      <c r="BB9" s="53">
        <v>7.7899999999999997E-2</v>
      </c>
      <c r="BD9" s="11">
        <v>2005</v>
      </c>
      <c r="BE9" s="45">
        <v>6.9099999999999995E-2</v>
      </c>
      <c r="BF9" s="46">
        <v>7.9699999999999993E-2</v>
      </c>
      <c r="BG9" s="45">
        <v>6.08E-2</v>
      </c>
      <c r="BH9" s="46">
        <v>6.8400000000000002E-2</v>
      </c>
      <c r="BI9" s="45">
        <v>6.6699999999999995E-2</v>
      </c>
      <c r="BJ9" s="46">
        <v>7.3899999999999993E-2</v>
      </c>
      <c r="BK9" s="45">
        <v>8.5900000000000004E-2</v>
      </c>
      <c r="BL9" s="46">
        <v>0.1333</v>
      </c>
      <c r="BM9" s="45">
        <v>6.1800000000000001E-2</v>
      </c>
      <c r="BN9" s="46">
        <v>0.1061</v>
      </c>
      <c r="BO9" s="45">
        <v>0.16539999999999999</v>
      </c>
      <c r="BP9" s="46">
        <v>0.2127</v>
      </c>
      <c r="BQ9" s="45">
        <v>0.12989999999999999</v>
      </c>
      <c r="BR9" s="46">
        <v>0.1842</v>
      </c>
      <c r="BS9" s="45">
        <v>8.7800000000000003E-2</v>
      </c>
      <c r="BT9" s="46">
        <v>0.12759999999999999</v>
      </c>
      <c r="BU9" s="45">
        <v>8.43E-2</v>
      </c>
      <c r="BV9" s="46">
        <v>7.7600000000000002E-2</v>
      </c>
      <c r="BW9" s="45">
        <v>6.08E-2</v>
      </c>
      <c r="BX9" s="46">
        <v>5.4600000000000003E-2</v>
      </c>
      <c r="BY9" s="45">
        <v>7.4700000000000003E-2</v>
      </c>
      <c r="BZ9" s="46">
        <v>6.1400000000000003E-2</v>
      </c>
      <c r="CA9" s="52">
        <v>9.0499999999999997E-2</v>
      </c>
      <c r="CB9" s="53">
        <v>8.1699999999999995E-2</v>
      </c>
      <c r="CE9" s="11">
        <v>2005</v>
      </c>
      <c r="CF9" s="12">
        <f t="shared" si="0"/>
        <v>-3610.8372653333754</v>
      </c>
      <c r="CG9" s="13">
        <f t="shared" si="1"/>
        <v>-3131.0773659786992</v>
      </c>
      <c r="CH9" s="12">
        <f t="shared" si="2"/>
        <v>-3846.4988629082213</v>
      </c>
      <c r="CI9" s="13">
        <f t="shared" si="3"/>
        <v>-2383.9671063522701</v>
      </c>
      <c r="CJ9" s="12">
        <f t="shared" si="4"/>
        <v>-4751.074537375599</v>
      </c>
      <c r="CK9" s="13">
        <f t="shared" si="5"/>
        <v>-2367.7904738598077</v>
      </c>
      <c r="CL9" s="12">
        <f t="shared" si="6"/>
        <v>-5043.7924656637742</v>
      </c>
      <c r="CM9" s="13">
        <f t="shared" si="7"/>
        <v>-3758.5502250292466</v>
      </c>
      <c r="CN9" s="12">
        <f t="shared" si="8"/>
        <v>-5279.9341961996433</v>
      </c>
      <c r="CO9" s="13">
        <f t="shared" si="9"/>
        <v>-3153.8598682930592</v>
      </c>
      <c r="CP9" s="12">
        <f t="shared" si="10"/>
        <v>-14769.983962652026</v>
      </c>
      <c r="CQ9" s="13">
        <f t="shared" si="11"/>
        <v>-6348.3597192759125</v>
      </c>
      <c r="CR9" s="12">
        <f t="shared" si="12"/>
        <v>-10522.104156025447</v>
      </c>
      <c r="CS9" s="13">
        <f t="shared" si="13"/>
        <v>-7151.7116051606463</v>
      </c>
      <c r="CT9" s="12">
        <f t="shared" si="14"/>
        <v>-9904.7723674458975</v>
      </c>
      <c r="CU9" s="13">
        <f t="shared" si="15"/>
        <v>-3729.5782779662109</v>
      </c>
      <c r="CV9" s="12">
        <f t="shared" si="16"/>
        <v>-7788.6469539092404</v>
      </c>
      <c r="CW9" s="13">
        <f t="shared" si="17"/>
        <v>-4162.2868764101768</v>
      </c>
      <c r="CX9" s="12">
        <f t="shared" si="18"/>
        <v>-4149.7499494463827</v>
      </c>
      <c r="CY9" s="13">
        <f t="shared" si="19"/>
        <v>-2458.1910609653928</v>
      </c>
      <c r="CZ9" s="12">
        <f t="shared" si="20"/>
        <v>-3979.2601940565114</v>
      </c>
      <c r="DA9" s="13">
        <f t="shared" si="21"/>
        <v>-2225.6383804141888</v>
      </c>
      <c r="DB9" s="12">
        <f t="shared" si="22"/>
        <v>-4703.4541292259964</v>
      </c>
      <c r="DC9" s="13">
        <f t="shared" si="23"/>
        <v>-3092.6750497962812</v>
      </c>
      <c r="DD9" s="12">
        <f t="shared" si="26"/>
        <v>-78350.10904024211</v>
      </c>
      <c r="DE9" s="14">
        <f t="shared" si="27"/>
        <v>-43963.686009501893</v>
      </c>
    </row>
    <row r="10" spans="1:109" x14ac:dyDescent="0.2">
      <c r="A10" s="147">
        <v>2006</v>
      </c>
      <c r="B10" s="145">
        <v>-97448.378891259272</v>
      </c>
      <c r="C10" s="145">
        <v>-63711.253566134706</v>
      </c>
      <c r="D10" s="145">
        <v>-68333.744464045667</v>
      </c>
      <c r="E10" s="145">
        <v>-37852.176052878698</v>
      </c>
      <c r="F10" s="145">
        <v>-72278.64451608494</v>
      </c>
      <c r="G10" s="145">
        <v>-37273.348813113509</v>
      </c>
      <c r="H10" s="145">
        <v>-56583.390420106887</v>
      </c>
      <c r="I10" s="145">
        <v>-29994.127323659337</v>
      </c>
      <c r="J10" s="145">
        <v>-59533.523069282688</v>
      </c>
      <c r="K10" s="145">
        <v>-30485.547370673932</v>
      </c>
      <c r="L10" s="145">
        <v>-63825.259077572235</v>
      </c>
      <c r="M10" s="145">
        <v>-29362.358838252294</v>
      </c>
      <c r="N10" s="145">
        <v>-60224.973943266305</v>
      </c>
      <c r="O10" s="145">
        <v>-33303.167526970959</v>
      </c>
      <c r="P10" s="145">
        <v>-34910.293193078389</v>
      </c>
      <c r="Q10" s="145">
        <v>-21484.499687483752</v>
      </c>
      <c r="R10" s="145">
        <v>-31385.430897474071</v>
      </c>
      <c r="S10" s="145">
        <v>-21849.342062299769</v>
      </c>
      <c r="T10" s="145">
        <v>-30592.080994467378</v>
      </c>
      <c r="U10" s="145">
        <v>-20739.019839648474</v>
      </c>
      <c r="V10" s="145">
        <v>-28356.613229277464</v>
      </c>
      <c r="W10" s="145">
        <v>-19444.114547003664</v>
      </c>
      <c r="X10" s="145">
        <v>-26531.904971195494</v>
      </c>
      <c r="Y10" s="145">
        <v>-19487.946388406293</v>
      </c>
      <c r="Z10" s="145">
        <f t="shared" si="24"/>
        <v>-630004.23766711075</v>
      </c>
      <c r="AA10" s="145">
        <f t="shared" si="25"/>
        <v>-364986.90201652533</v>
      </c>
      <c r="AD10" s="11">
        <v>2006</v>
      </c>
      <c r="AE10" s="45">
        <v>5.1700000000000003E-2</v>
      </c>
      <c r="AF10" s="46">
        <v>6.8400000000000002E-2</v>
      </c>
      <c r="AG10" s="45">
        <v>5.2699999999999997E-2</v>
      </c>
      <c r="AH10" s="46">
        <v>5.7299999999999997E-2</v>
      </c>
      <c r="AI10" s="45">
        <v>6.0100000000000001E-2</v>
      </c>
      <c r="AJ10" s="46">
        <v>5.62E-2</v>
      </c>
      <c r="AK10" s="45">
        <v>6.5100000000000005E-2</v>
      </c>
      <c r="AL10" s="46">
        <v>9.0399999999999994E-2</v>
      </c>
      <c r="AM10" s="45">
        <v>6.9800000000000001E-2</v>
      </c>
      <c r="AN10" s="46">
        <v>6.5600000000000006E-2</v>
      </c>
      <c r="AO10" s="45">
        <v>0.1777</v>
      </c>
      <c r="AP10" s="46">
        <v>0.1454</v>
      </c>
      <c r="AQ10" s="45">
        <v>0.1353</v>
      </c>
      <c r="AR10" s="46">
        <v>0.14430000000000001</v>
      </c>
      <c r="AS10" s="45">
        <v>0.11650000000000001</v>
      </c>
      <c r="AT10" s="46">
        <v>8.4699999999999998E-2</v>
      </c>
      <c r="AU10" s="45">
        <v>9.8799999999999999E-2</v>
      </c>
      <c r="AV10" s="46">
        <v>9.06E-2</v>
      </c>
      <c r="AW10" s="45">
        <v>5.3699999999999998E-2</v>
      </c>
      <c r="AX10" s="46">
        <v>5.3999999999999999E-2</v>
      </c>
      <c r="AY10" s="45">
        <v>5.8599999999999999E-2</v>
      </c>
      <c r="AZ10" s="46">
        <v>5.3800000000000001E-2</v>
      </c>
      <c r="BA10" s="52">
        <v>7.1599999999999997E-2</v>
      </c>
      <c r="BB10" s="53">
        <v>7.7899999999999997E-2</v>
      </c>
      <c r="BD10" s="11">
        <v>2006</v>
      </c>
      <c r="BE10" s="45">
        <v>6.9099999999999995E-2</v>
      </c>
      <c r="BF10" s="46">
        <v>7.9699999999999993E-2</v>
      </c>
      <c r="BG10" s="45">
        <v>6.08E-2</v>
      </c>
      <c r="BH10" s="46">
        <v>6.8400000000000002E-2</v>
      </c>
      <c r="BI10" s="45">
        <v>6.6699999999999995E-2</v>
      </c>
      <c r="BJ10" s="46">
        <v>7.3899999999999993E-2</v>
      </c>
      <c r="BK10" s="45">
        <v>8.5900000000000004E-2</v>
      </c>
      <c r="BL10" s="46">
        <v>0.1333</v>
      </c>
      <c r="BM10" s="45">
        <v>6.1800000000000001E-2</v>
      </c>
      <c r="BN10" s="46">
        <v>0.1061</v>
      </c>
      <c r="BO10" s="45">
        <v>0.16539999999999999</v>
      </c>
      <c r="BP10" s="46">
        <v>0.2127</v>
      </c>
      <c r="BQ10" s="45">
        <v>0.12989999999999999</v>
      </c>
      <c r="BR10" s="46">
        <v>0.1842</v>
      </c>
      <c r="BS10" s="45">
        <v>8.7800000000000003E-2</v>
      </c>
      <c r="BT10" s="46">
        <v>0.12759999999999999</v>
      </c>
      <c r="BU10" s="45">
        <v>8.43E-2</v>
      </c>
      <c r="BV10" s="46">
        <v>7.7600000000000002E-2</v>
      </c>
      <c r="BW10" s="45">
        <v>6.08E-2</v>
      </c>
      <c r="BX10" s="46">
        <v>5.4600000000000003E-2</v>
      </c>
      <c r="BY10" s="45">
        <v>7.4700000000000003E-2</v>
      </c>
      <c r="BZ10" s="46">
        <v>6.1400000000000003E-2</v>
      </c>
      <c r="CA10" s="52">
        <v>9.0499999999999997E-2</v>
      </c>
      <c r="CB10" s="53">
        <v>8.1699999999999995E-2</v>
      </c>
      <c r="CE10" s="11">
        <v>2006</v>
      </c>
      <c r="CF10" s="12">
        <f t="shared" si="0"/>
        <v>-3202.0476390867848</v>
      </c>
      <c r="CG10" s="13">
        <f t="shared" si="1"/>
        <v>-2768.0545392024992</v>
      </c>
      <c r="CH10" s="12">
        <f t="shared" si="2"/>
        <v>-2288.1723973142707</v>
      </c>
      <c r="CI10" s="13">
        <f t="shared" si="3"/>
        <v>-1432.4967524497035</v>
      </c>
      <c r="CJ10" s="12">
        <f t="shared" si="4"/>
        <v>-2757.2815968301402</v>
      </c>
      <c r="CK10" s="13">
        <f t="shared" si="5"/>
        <v>-1391.1713544594443</v>
      </c>
      <c r="CL10" s="12">
        <f t="shared" si="6"/>
        <v>-2297.9443923305271</v>
      </c>
      <c r="CM10" s="13">
        <f t="shared" si="7"/>
        <v>-1751.5128517531962</v>
      </c>
      <c r="CN10" s="12">
        <f t="shared" si="8"/>
        <v>-2591.2818453461923</v>
      </c>
      <c r="CO10" s="13">
        <f t="shared" si="9"/>
        <v>-1298.0635910906578</v>
      </c>
      <c r="CP10" s="12">
        <f t="shared" si="10"/>
        <v>-7056.1652709434666</v>
      </c>
      <c r="CQ10" s="13">
        <f t="shared" si="11"/>
        <v>-2769.8153669396852</v>
      </c>
      <c r="CR10" s="12">
        <f t="shared" si="12"/>
        <v>-5018.1397820018547</v>
      </c>
      <c r="CS10" s="13">
        <f t="shared" si="13"/>
        <v>-3065.6457246857749</v>
      </c>
      <c r="CT10" s="12">
        <f t="shared" si="14"/>
        <v>-2633.4176825892409</v>
      </c>
      <c r="CU10" s="13">
        <f t="shared" si="15"/>
        <v>-1221.1202723820056</v>
      </c>
      <c r="CV10" s="12">
        <f t="shared" si="16"/>
        <v>-2029.5695633248215</v>
      </c>
      <c r="CW10" s="13">
        <f t="shared" si="17"/>
        <v>-1329.5058641732144</v>
      </c>
      <c r="CX10" s="12">
        <f t="shared" si="18"/>
        <v>-1102.1793802748407</v>
      </c>
      <c r="CY10" s="13">
        <f t="shared" si="19"/>
        <v>-789.32580621729187</v>
      </c>
      <c r="CZ10" s="12">
        <f t="shared" si="20"/>
        <v>-1111.6091275070398</v>
      </c>
      <c r="DA10" s="13">
        <f t="shared" si="21"/>
        <v>-743.26050192473122</v>
      </c>
      <c r="DB10" s="12">
        <f t="shared" si="22"/>
        <v>-1284.5955928243013</v>
      </c>
      <c r="DC10" s="13">
        <f t="shared" si="23"/>
        <v>-1093.2122330219145</v>
      </c>
      <c r="DD10" s="12">
        <f t="shared" si="26"/>
        <v>-33372.404270373481</v>
      </c>
      <c r="DE10" s="14">
        <f t="shared" si="27"/>
        <v>-19653.184858300123</v>
      </c>
    </row>
    <row r="11" spans="1:109" x14ac:dyDescent="0.2">
      <c r="A11" s="147">
        <v>2007</v>
      </c>
      <c r="B11" s="145">
        <v>-56641.816648446162</v>
      </c>
      <c r="C11" s="145">
        <v>-37712.160930354374</v>
      </c>
      <c r="D11" s="145">
        <v>-54302.656658283675</v>
      </c>
      <c r="E11" s="145">
        <v>-34482.818144814752</v>
      </c>
      <c r="F11" s="145">
        <v>-58838.648001919631</v>
      </c>
      <c r="G11" s="145">
        <v>-34612.883797170813</v>
      </c>
      <c r="H11" s="145">
        <v>-37613.538575063867</v>
      </c>
      <c r="I11" s="145">
        <v>-25467.764919345285</v>
      </c>
      <c r="J11" s="145">
        <v>-39540.349065390183</v>
      </c>
      <c r="K11" s="145">
        <v>-26424.067282963937</v>
      </c>
      <c r="L11" s="145">
        <v>-42477.117025777887</v>
      </c>
      <c r="M11" s="145">
        <v>-26379.48589714093</v>
      </c>
      <c r="N11" s="145">
        <v>-41490.620591762978</v>
      </c>
      <c r="O11" s="145">
        <v>-30147.899119758968</v>
      </c>
      <c r="P11" s="145">
        <v>-43890.622563437602</v>
      </c>
      <c r="Q11" s="145">
        <v>-26756.479155456531</v>
      </c>
      <c r="R11" s="145">
        <v>-38359.615772434088</v>
      </c>
      <c r="S11" s="145">
        <v>-28878.23190775741</v>
      </c>
      <c r="T11" s="145">
        <v>-39759.307573251928</v>
      </c>
      <c r="U11" s="145">
        <v>-24519.215590231066</v>
      </c>
      <c r="V11" s="145">
        <v>-35782.467378800822</v>
      </c>
      <c r="W11" s="145">
        <v>-24768.314155856493</v>
      </c>
      <c r="X11" s="145">
        <v>-33653.094921274816</v>
      </c>
      <c r="Y11" s="145">
        <v>-25161.929362768493</v>
      </c>
      <c r="Z11" s="145">
        <f t="shared" si="24"/>
        <v>-522349.85477584368</v>
      </c>
      <c r="AA11" s="145">
        <f t="shared" si="25"/>
        <v>-345311.25026361906</v>
      </c>
      <c r="AD11" s="11">
        <v>2007</v>
      </c>
      <c r="AE11" s="45">
        <v>5.1700000000000003E-2</v>
      </c>
      <c r="AF11" s="46">
        <v>6.8400000000000002E-2</v>
      </c>
      <c r="AG11" s="45">
        <v>5.2699999999999997E-2</v>
      </c>
      <c r="AH11" s="46">
        <v>5.7299999999999997E-2</v>
      </c>
      <c r="AI11" s="45">
        <v>6.0100000000000001E-2</v>
      </c>
      <c r="AJ11" s="46">
        <v>5.62E-2</v>
      </c>
      <c r="AK11" s="45">
        <v>6.5100000000000005E-2</v>
      </c>
      <c r="AL11" s="46">
        <v>9.0399999999999994E-2</v>
      </c>
      <c r="AM11" s="45">
        <v>6.9800000000000001E-2</v>
      </c>
      <c r="AN11" s="46">
        <v>6.5600000000000006E-2</v>
      </c>
      <c r="AO11" s="45">
        <v>0.1777</v>
      </c>
      <c r="AP11" s="46">
        <v>0.1454</v>
      </c>
      <c r="AQ11" s="45">
        <v>0.1353</v>
      </c>
      <c r="AR11" s="46">
        <v>0.14430000000000001</v>
      </c>
      <c r="AS11" s="45">
        <v>0.11650000000000001</v>
      </c>
      <c r="AT11" s="46">
        <v>8.4699999999999998E-2</v>
      </c>
      <c r="AU11" s="45">
        <v>9.8799999999999999E-2</v>
      </c>
      <c r="AV11" s="46">
        <v>9.06E-2</v>
      </c>
      <c r="AW11" s="45">
        <v>5.3699999999999998E-2</v>
      </c>
      <c r="AX11" s="46">
        <v>5.3999999999999999E-2</v>
      </c>
      <c r="AY11" s="45">
        <v>5.8599999999999999E-2</v>
      </c>
      <c r="AZ11" s="46">
        <v>5.3800000000000001E-2</v>
      </c>
      <c r="BA11" s="52">
        <v>7.1599999999999997E-2</v>
      </c>
      <c r="BB11" s="53">
        <v>7.7899999999999997E-2</v>
      </c>
      <c r="BD11" s="11">
        <v>2007</v>
      </c>
      <c r="BE11" s="45">
        <v>6.9099999999999995E-2</v>
      </c>
      <c r="BF11" s="46">
        <v>7.9699999999999993E-2</v>
      </c>
      <c r="BG11" s="45">
        <v>6.08E-2</v>
      </c>
      <c r="BH11" s="46">
        <v>6.8400000000000002E-2</v>
      </c>
      <c r="BI11" s="45">
        <v>6.6699999999999995E-2</v>
      </c>
      <c r="BJ11" s="46">
        <v>7.3899999999999993E-2</v>
      </c>
      <c r="BK11" s="45">
        <v>8.5900000000000004E-2</v>
      </c>
      <c r="BL11" s="46">
        <v>0.1333</v>
      </c>
      <c r="BM11" s="45">
        <v>6.1800000000000001E-2</v>
      </c>
      <c r="BN11" s="46">
        <v>0.1061</v>
      </c>
      <c r="BO11" s="45">
        <v>0.16539999999999999</v>
      </c>
      <c r="BP11" s="46">
        <v>0.2127</v>
      </c>
      <c r="BQ11" s="45">
        <v>0.12989999999999999</v>
      </c>
      <c r="BR11" s="46">
        <v>0.1842</v>
      </c>
      <c r="BS11" s="45">
        <v>8.7800000000000003E-2</v>
      </c>
      <c r="BT11" s="46">
        <v>0.12759999999999999</v>
      </c>
      <c r="BU11" s="45">
        <v>8.43E-2</v>
      </c>
      <c r="BV11" s="46">
        <v>7.7600000000000002E-2</v>
      </c>
      <c r="BW11" s="45">
        <v>6.08E-2</v>
      </c>
      <c r="BX11" s="46">
        <v>5.4600000000000003E-2</v>
      </c>
      <c r="BY11" s="45">
        <v>7.4700000000000003E-2</v>
      </c>
      <c r="BZ11" s="46">
        <v>6.1400000000000003E-2</v>
      </c>
      <c r="CA11" s="52">
        <v>9.0499999999999997E-2</v>
      </c>
      <c r="CB11" s="53">
        <v>8.1699999999999995E-2</v>
      </c>
      <c r="CE11" s="11">
        <v>2007</v>
      </c>
      <c r="CF11" s="12">
        <f t="shared" si="0"/>
        <v>-958.49588241283845</v>
      </c>
      <c r="CG11" s="13">
        <f t="shared" si="1"/>
        <v>-888.91537461533312</v>
      </c>
      <c r="CH11" s="12">
        <f t="shared" si="2"/>
        <v>-953.61517164045347</v>
      </c>
      <c r="CI11" s="13">
        <f t="shared" si="3"/>
        <v>-698.87085260117226</v>
      </c>
      <c r="CJ11" s="12">
        <f t="shared" si="4"/>
        <v>-1170.7578936683178</v>
      </c>
      <c r="CK11" s="13">
        <f t="shared" si="5"/>
        <v>-703.30258055161596</v>
      </c>
      <c r="CL11" s="12">
        <f t="shared" si="6"/>
        <v>-1183.3873754672788</v>
      </c>
      <c r="CM11" s="13">
        <f t="shared" si="7"/>
        <v>-1162.9647835368078</v>
      </c>
      <c r="CN11" s="12">
        <f t="shared" si="8"/>
        <v>-1333.476680574712</v>
      </c>
      <c r="CO11" s="13">
        <f t="shared" si="9"/>
        <v>-874.26094374967568</v>
      </c>
      <c r="CP11" s="12">
        <f t="shared" si="10"/>
        <v>-3523.1490824166667</v>
      </c>
      <c r="CQ11" s="13">
        <f t="shared" si="11"/>
        <v>-1850.9104161806501</v>
      </c>
      <c r="CR11" s="12">
        <f t="shared" si="12"/>
        <v>-2587.7521204985492</v>
      </c>
      <c r="CS11" s="13">
        <f t="shared" si="13"/>
        <v>-2079.172573627176</v>
      </c>
      <c r="CT11" s="12">
        <f t="shared" si="14"/>
        <v>-2410.0493557685245</v>
      </c>
      <c r="CU11" s="13">
        <f t="shared" si="15"/>
        <v>-1115.4345737779699</v>
      </c>
      <c r="CV11" s="12">
        <f t="shared" si="16"/>
        <v>-1783.9089329412316</v>
      </c>
      <c r="CW11" s="13">
        <f t="shared" si="17"/>
        <v>-1275.9258297039803</v>
      </c>
      <c r="CX11" s="12">
        <f t="shared" si="18"/>
        <v>-1077.3743341145735</v>
      </c>
      <c r="CY11" s="13">
        <f t="shared" si="19"/>
        <v>-704.38742611481268</v>
      </c>
      <c r="CZ11" s="12">
        <f t="shared" si="20"/>
        <v>-1046.0371278192913</v>
      </c>
      <c r="DA11" s="13">
        <f t="shared" si="21"/>
        <v>-699.41678366611563</v>
      </c>
      <c r="DB11" s="12">
        <f t="shared" si="22"/>
        <v>-1208.7136203268926</v>
      </c>
      <c r="DC11" s="13">
        <f t="shared" si="23"/>
        <v>-1028.6354112864335</v>
      </c>
      <c r="DD11" s="12">
        <f t="shared" si="26"/>
        <v>-19236.717577649328</v>
      </c>
      <c r="DE11" s="14">
        <f t="shared" si="27"/>
        <v>-13082.197549411741</v>
      </c>
    </row>
    <row r="12" spans="1:109" x14ac:dyDescent="0.2">
      <c r="A12" s="147">
        <v>2008</v>
      </c>
      <c r="B12" s="145">
        <v>-34949.328769534477</v>
      </c>
      <c r="C12" s="145">
        <v>-23458.662487741025</v>
      </c>
      <c r="D12" s="145">
        <v>-35685.675477889024</v>
      </c>
      <c r="E12" s="145">
        <v>-22739.403254591485</v>
      </c>
      <c r="F12" s="145">
        <v>-35261.625010975433</v>
      </c>
      <c r="G12" s="145">
        <v>-23788.464735713856</v>
      </c>
      <c r="H12" s="145">
        <v>-36711.060681546252</v>
      </c>
      <c r="I12" s="145">
        <v>-22675.28413684704</v>
      </c>
      <c r="J12" s="145">
        <v>-36720.656091862154</v>
      </c>
      <c r="K12" s="145">
        <v>-24819.707822809753</v>
      </c>
      <c r="L12" s="145">
        <v>-38471.670556917859</v>
      </c>
      <c r="M12" s="145">
        <v>-25978.889350463731</v>
      </c>
      <c r="N12" s="145">
        <v>-40490.791936580164</v>
      </c>
      <c r="O12" s="145">
        <v>-26890.720833243144</v>
      </c>
      <c r="P12" s="145">
        <v>-28017.248561652232</v>
      </c>
      <c r="Q12" s="145">
        <v>-19258.068342432485</v>
      </c>
      <c r="R12" s="145">
        <v>-26443.811784164838</v>
      </c>
      <c r="S12" s="145">
        <v>-18352.426959016684</v>
      </c>
      <c r="T12" s="145">
        <v>-27663.123009532894</v>
      </c>
      <c r="U12" s="145">
        <v>-17318.945172943608</v>
      </c>
      <c r="V12" s="145">
        <v>-23451.471108087244</v>
      </c>
      <c r="W12" s="145">
        <v>-17955.383985023691</v>
      </c>
      <c r="X12" s="145">
        <v>-24230.476410265714</v>
      </c>
      <c r="Y12" s="145">
        <v>-16235.532120437343</v>
      </c>
      <c r="Z12" s="145">
        <f t="shared" si="24"/>
        <v>-388096.93939900835</v>
      </c>
      <c r="AA12" s="145">
        <f t="shared" si="25"/>
        <v>-259471.48920126382</v>
      </c>
      <c r="AD12" s="11">
        <v>2008</v>
      </c>
      <c r="AE12" s="45">
        <v>5.1700000000000003E-2</v>
      </c>
      <c r="AF12" s="46">
        <v>6.8400000000000002E-2</v>
      </c>
      <c r="AG12" s="45">
        <v>5.2699999999999997E-2</v>
      </c>
      <c r="AH12" s="46">
        <v>5.7299999999999997E-2</v>
      </c>
      <c r="AI12" s="45">
        <v>6.0100000000000001E-2</v>
      </c>
      <c r="AJ12" s="46">
        <v>5.62E-2</v>
      </c>
      <c r="AK12" s="45">
        <v>6.5100000000000005E-2</v>
      </c>
      <c r="AL12" s="46">
        <v>9.0399999999999994E-2</v>
      </c>
      <c r="AM12" s="45">
        <v>6.9800000000000001E-2</v>
      </c>
      <c r="AN12" s="46">
        <v>6.5600000000000006E-2</v>
      </c>
      <c r="AO12" s="45">
        <v>0.1777</v>
      </c>
      <c r="AP12" s="46">
        <v>0.1454</v>
      </c>
      <c r="AQ12" s="45">
        <v>0.1353</v>
      </c>
      <c r="AR12" s="46">
        <v>0.14430000000000001</v>
      </c>
      <c r="AS12" s="45">
        <v>0.11650000000000001</v>
      </c>
      <c r="AT12" s="46">
        <v>8.4699999999999998E-2</v>
      </c>
      <c r="AU12" s="45">
        <v>9.8799999999999999E-2</v>
      </c>
      <c r="AV12" s="46">
        <v>9.06E-2</v>
      </c>
      <c r="AW12" s="45">
        <v>5.3699999999999998E-2</v>
      </c>
      <c r="AX12" s="46">
        <v>5.3999999999999999E-2</v>
      </c>
      <c r="AY12" s="45">
        <v>5.8599999999999999E-2</v>
      </c>
      <c r="AZ12" s="46">
        <v>5.3800000000000001E-2</v>
      </c>
      <c r="BA12" s="52">
        <v>7.1599999999999997E-2</v>
      </c>
      <c r="BB12" s="53">
        <v>7.7899999999999997E-2</v>
      </c>
      <c r="BC12" s="49"/>
      <c r="BD12" s="11">
        <v>2008</v>
      </c>
      <c r="BE12" s="45">
        <v>6.9099999999999995E-2</v>
      </c>
      <c r="BF12" s="46">
        <v>7.9699999999999993E-2</v>
      </c>
      <c r="BG12" s="45">
        <v>6.08E-2</v>
      </c>
      <c r="BH12" s="46">
        <v>6.8400000000000002E-2</v>
      </c>
      <c r="BI12" s="45">
        <v>6.6699999999999995E-2</v>
      </c>
      <c r="BJ12" s="46">
        <v>7.3899999999999993E-2</v>
      </c>
      <c r="BK12" s="45">
        <v>8.5900000000000004E-2</v>
      </c>
      <c r="BL12" s="46">
        <v>0.1333</v>
      </c>
      <c r="BM12" s="45">
        <v>6.1800000000000001E-2</v>
      </c>
      <c r="BN12" s="46">
        <v>0.1061</v>
      </c>
      <c r="BO12" s="45">
        <v>0.16539999999999999</v>
      </c>
      <c r="BP12" s="46">
        <v>0.2127</v>
      </c>
      <c r="BQ12" s="45">
        <v>0.12989999999999999</v>
      </c>
      <c r="BR12" s="46">
        <v>0.1842</v>
      </c>
      <c r="BS12" s="45">
        <v>8.7800000000000003E-2</v>
      </c>
      <c r="BT12" s="46">
        <v>0.12759999999999999</v>
      </c>
      <c r="BU12" s="45">
        <v>8.43E-2</v>
      </c>
      <c r="BV12" s="46">
        <v>7.7600000000000002E-2</v>
      </c>
      <c r="BW12" s="45">
        <v>6.08E-2</v>
      </c>
      <c r="BX12" s="46">
        <v>5.4600000000000003E-2</v>
      </c>
      <c r="BY12" s="45">
        <v>7.4700000000000003E-2</v>
      </c>
      <c r="BZ12" s="46">
        <v>6.1400000000000003E-2</v>
      </c>
      <c r="CA12" s="52">
        <v>9.0499999999999997E-2</v>
      </c>
      <c r="CB12" s="53">
        <v>8.1699999999999995E-2</v>
      </c>
      <c r="CE12" s="11">
        <v>2008</v>
      </c>
      <c r="CF12" s="12">
        <f t="shared" si="0"/>
        <v>-901.55475891228957</v>
      </c>
      <c r="CG12" s="13">
        <f t="shared" si="1"/>
        <v>-836.10780281847542</v>
      </c>
      <c r="CH12" s="12">
        <f t="shared" si="2"/>
        <v>-934.47021281361549</v>
      </c>
      <c r="CI12" s="13">
        <f t="shared" si="3"/>
        <v>-675.2943236963531</v>
      </c>
      <c r="CJ12" s="12">
        <f t="shared" si="4"/>
        <v>-1058.7567738316648</v>
      </c>
      <c r="CK12" s="13">
        <f t="shared" si="5"/>
        <v>-695.84294977218394</v>
      </c>
      <c r="CL12" s="12">
        <f t="shared" si="6"/>
        <v>-1156.8055169477075</v>
      </c>
      <c r="CM12" s="13">
        <f t="shared" si="7"/>
        <v>-1036.326370102521</v>
      </c>
      <c r="CN12" s="12">
        <f t="shared" si="8"/>
        <v>-1248.0906028835586</v>
      </c>
      <c r="CO12" s="13">
        <f t="shared" si="9"/>
        <v>-820.5777637537725</v>
      </c>
      <c r="CP12" s="12">
        <f t="shared" si="10"/>
        <v>-3188.2623596209396</v>
      </c>
      <c r="CQ12" s="13">
        <f t="shared" si="11"/>
        <v>-1835.18434938938</v>
      </c>
      <c r="CR12" s="12">
        <f t="shared" si="12"/>
        <v>-2526.9052838296539</v>
      </c>
      <c r="CS12" s="13">
        <f t="shared" si="13"/>
        <v>-1856.2902405865996</v>
      </c>
      <c r="CT12" s="12">
        <f t="shared" si="14"/>
        <v>-2170.9256887992619</v>
      </c>
      <c r="CU12" s="13">
        <f t="shared" si="15"/>
        <v>-1103.0821235959795</v>
      </c>
      <c r="CV12" s="12">
        <f t="shared" si="16"/>
        <v>-1748.9516991225826</v>
      </c>
      <c r="CW12" s="13">
        <f t="shared" si="17"/>
        <v>-1137.9396697083844</v>
      </c>
      <c r="CX12" s="12">
        <f t="shared" si="18"/>
        <v>-1010.0064154191513</v>
      </c>
      <c r="CY12" s="13">
        <f t="shared" si="19"/>
        <v>-660.34227546475677</v>
      </c>
      <c r="CZ12" s="12">
        <f t="shared" si="20"/>
        <v>-939.14058452674089</v>
      </c>
      <c r="DA12" s="13">
        <f t="shared" si="21"/>
        <v>-689.44443571868567</v>
      </c>
      <c r="DB12" s="12">
        <f t="shared" si="22"/>
        <v>-1180.8386685795101</v>
      </c>
      <c r="DC12" s="13">
        <f t="shared" si="23"/>
        <v>-917.55007131290449</v>
      </c>
      <c r="DD12" s="12">
        <f t="shared" si="26"/>
        <v>-18064.708565286674</v>
      </c>
      <c r="DE12" s="14">
        <f t="shared" si="27"/>
        <v>-12263.982375919997</v>
      </c>
    </row>
    <row r="13" spans="1:109" x14ac:dyDescent="0.2">
      <c r="A13" s="147">
        <v>2009</v>
      </c>
      <c r="B13" s="145">
        <v>-23511.057310033761</v>
      </c>
      <c r="C13" s="145">
        <v>-15774.943509109013</v>
      </c>
      <c r="D13" s="145">
        <v>-23694.756969812563</v>
      </c>
      <c r="E13" s="145">
        <v>-15217.05556562056</v>
      </c>
      <c r="F13" s="145">
        <v>-24655.411356918219</v>
      </c>
      <c r="G13" s="145">
        <v>-16390.202660452218</v>
      </c>
      <c r="H13" s="145">
        <v>-25022.274205991631</v>
      </c>
      <c r="I13" s="145">
        <v>-15572.303980741441</v>
      </c>
      <c r="J13" s="145">
        <v>-24404.710375026534</v>
      </c>
      <c r="K13" s="145">
        <v>-18339.719099812399</v>
      </c>
      <c r="L13" s="145">
        <v>-26673.542578798912</v>
      </c>
      <c r="M13" s="145">
        <v>-16703.677449493189</v>
      </c>
      <c r="N13" s="145">
        <v>-27557.999771948042</v>
      </c>
      <c r="O13" s="145">
        <v>-18381.048415794605</v>
      </c>
      <c r="P13" s="145">
        <v>-26509.535952073027</v>
      </c>
      <c r="Q13" s="145">
        <v>-18227.292525525187</v>
      </c>
      <c r="R13" s="145">
        <v>-24192.38206352196</v>
      </c>
      <c r="S13" s="145">
        <v>-16747.814145270851</v>
      </c>
      <c r="T13" s="145">
        <v>-24490.238076226709</v>
      </c>
      <c r="U13" s="145">
        <v>-15515.124090425628</v>
      </c>
      <c r="V13" s="145">
        <v>-21027.850044286457</v>
      </c>
      <c r="W13" s="145">
        <v>-16043.961960910183</v>
      </c>
      <c r="X13" s="145">
        <v>-19970.16696325034</v>
      </c>
      <c r="Y13" s="145">
        <v>-13862.97065248939</v>
      </c>
      <c r="Z13" s="145">
        <f t="shared" si="24"/>
        <v>-291709.92566788808</v>
      </c>
      <c r="AA13" s="145">
        <f t="shared" si="25"/>
        <v>-196776.11405564466</v>
      </c>
      <c r="AD13" s="11">
        <v>2009</v>
      </c>
      <c r="AE13" s="45">
        <v>5.1700000000000003E-2</v>
      </c>
      <c r="AF13" s="46">
        <v>6.8400000000000002E-2</v>
      </c>
      <c r="AG13" s="45">
        <v>5.2699999999999997E-2</v>
      </c>
      <c r="AH13" s="46">
        <v>5.7299999999999997E-2</v>
      </c>
      <c r="AI13" s="45">
        <v>6.0100000000000001E-2</v>
      </c>
      <c r="AJ13" s="46">
        <v>5.62E-2</v>
      </c>
      <c r="AK13" s="45">
        <v>6.5100000000000005E-2</v>
      </c>
      <c r="AL13" s="46">
        <v>9.0399999999999994E-2</v>
      </c>
      <c r="AM13" s="45">
        <v>6.9800000000000001E-2</v>
      </c>
      <c r="AN13" s="46">
        <v>6.5600000000000006E-2</v>
      </c>
      <c r="AO13" s="45">
        <v>0.1777</v>
      </c>
      <c r="AP13" s="46">
        <v>0.1454</v>
      </c>
      <c r="AQ13" s="45">
        <v>0.1353</v>
      </c>
      <c r="AR13" s="46">
        <v>0.14430000000000001</v>
      </c>
      <c r="AS13" s="45">
        <v>0.11650000000000001</v>
      </c>
      <c r="AT13" s="46">
        <v>8.4699999999999998E-2</v>
      </c>
      <c r="AU13" s="45">
        <v>9.8799999999999999E-2</v>
      </c>
      <c r="AV13" s="46">
        <v>9.06E-2</v>
      </c>
      <c r="AW13" s="45">
        <v>5.3699999999999998E-2</v>
      </c>
      <c r="AX13" s="46">
        <v>5.3999999999999999E-2</v>
      </c>
      <c r="AY13" s="45">
        <v>5.8599999999999999E-2</v>
      </c>
      <c r="AZ13" s="46">
        <v>5.3800000000000001E-2</v>
      </c>
      <c r="BA13" s="52">
        <v>7.1599999999999997E-2</v>
      </c>
      <c r="BB13" s="53">
        <v>7.7899999999999997E-2</v>
      </c>
      <c r="BD13" s="11">
        <v>2009</v>
      </c>
      <c r="BE13" s="45">
        <v>6.9099999999999995E-2</v>
      </c>
      <c r="BF13" s="46">
        <v>7.9699999999999993E-2</v>
      </c>
      <c r="BG13" s="45">
        <v>6.08E-2</v>
      </c>
      <c r="BH13" s="46">
        <v>6.8400000000000002E-2</v>
      </c>
      <c r="BI13" s="45">
        <v>6.6699999999999995E-2</v>
      </c>
      <c r="BJ13" s="46">
        <v>7.3899999999999993E-2</v>
      </c>
      <c r="BK13" s="45">
        <v>8.5900000000000004E-2</v>
      </c>
      <c r="BL13" s="46">
        <v>0.1333</v>
      </c>
      <c r="BM13" s="45">
        <v>6.1800000000000001E-2</v>
      </c>
      <c r="BN13" s="46">
        <v>0.1061</v>
      </c>
      <c r="BO13" s="45">
        <v>0.16539999999999999</v>
      </c>
      <c r="BP13" s="46">
        <v>0.2127</v>
      </c>
      <c r="BQ13" s="45">
        <v>0.12989999999999999</v>
      </c>
      <c r="BR13" s="46">
        <v>0.1842</v>
      </c>
      <c r="BS13" s="45">
        <v>8.7800000000000003E-2</v>
      </c>
      <c r="BT13" s="46">
        <v>0.12759999999999999</v>
      </c>
      <c r="BU13" s="45">
        <v>8.43E-2</v>
      </c>
      <c r="BV13" s="46">
        <v>7.7600000000000002E-2</v>
      </c>
      <c r="BW13" s="45">
        <v>6.08E-2</v>
      </c>
      <c r="BX13" s="46">
        <v>5.4600000000000003E-2</v>
      </c>
      <c r="BY13" s="45">
        <v>7.4700000000000003E-2</v>
      </c>
      <c r="BZ13" s="46">
        <v>6.1400000000000003E-2</v>
      </c>
      <c r="CA13" s="52">
        <v>9.0499999999999997E-2</v>
      </c>
      <c r="CB13" s="53">
        <v>8.1699999999999995E-2</v>
      </c>
      <c r="CE13" s="11">
        <v>2009</v>
      </c>
      <c r="CF13" s="12">
        <f t="shared" si="0"/>
        <v>-841.69730691004952</v>
      </c>
      <c r="CG13" s="13">
        <f t="shared" si="1"/>
        <v>-782.93913703160536</v>
      </c>
      <c r="CH13" s="12">
        <f t="shared" si="2"/>
        <v>-840.38604111868892</v>
      </c>
      <c r="CI13" s="13">
        <f t="shared" si="3"/>
        <v>-615.8892250638213</v>
      </c>
      <c r="CJ13" s="12">
        <f t="shared" si="4"/>
        <v>-996.13864560459899</v>
      </c>
      <c r="CK13" s="13">
        <f t="shared" si="5"/>
        <v>-652.86325258081695</v>
      </c>
      <c r="CL13" s="12">
        <f t="shared" si="6"/>
        <v>-1084.8369915905103</v>
      </c>
      <c r="CM13" s="13">
        <f t="shared" si="7"/>
        <v>-971.8532330432804</v>
      </c>
      <c r="CN13" s="12">
        <f t="shared" si="8"/>
        <v>-1124.9994373061754</v>
      </c>
      <c r="CO13" s="13">
        <f t="shared" si="9"/>
        <v>-808.62305932557661</v>
      </c>
      <c r="CP13" s="12">
        <f t="shared" si="10"/>
        <v>-3112.4220015172305</v>
      </c>
      <c r="CQ13" s="13">
        <f t="shared" si="11"/>
        <v>-1631.0668742661981</v>
      </c>
      <c r="CR13" s="12">
        <f t="shared" si="12"/>
        <v>-2379.131276423077</v>
      </c>
      <c r="CS13" s="13">
        <f t="shared" si="13"/>
        <v>-1743.3575359944628</v>
      </c>
      <c r="CT13" s="12">
        <f t="shared" si="14"/>
        <v>-2037.8029399455318</v>
      </c>
      <c r="CU13" s="13">
        <f t="shared" si="15"/>
        <v>-1035.4403220998961</v>
      </c>
      <c r="CV13" s="12">
        <f t="shared" si="16"/>
        <v>-1642.1525289100157</v>
      </c>
      <c r="CW13" s="13">
        <f t="shared" si="17"/>
        <v>-1068.4517515813213</v>
      </c>
      <c r="CX13" s="12">
        <f t="shared" si="18"/>
        <v>-947.03188369648149</v>
      </c>
      <c r="CY13" s="13">
        <f t="shared" si="19"/>
        <v>-619.97781156309213</v>
      </c>
      <c r="CZ13" s="12">
        <f t="shared" si="20"/>
        <v>-883.8809991065923</v>
      </c>
      <c r="DA13" s="13">
        <f t="shared" si="21"/>
        <v>-648.0685726754881</v>
      </c>
      <c r="DB13" s="12">
        <f t="shared" si="22"/>
        <v>-1091.0011189777395</v>
      </c>
      <c r="DC13" s="13">
        <f t="shared" si="23"/>
        <v>-854.62288024840473</v>
      </c>
      <c r="DD13" s="12">
        <f t="shared" si="26"/>
        <v>-16981.48117110669</v>
      </c>
      <c r="DE13" s="14">
        <f t="shared" si="27"/>
        <v>-11433.153655473961</v>
      </c>
    </row>
    <row r="14" spans="1:109" x14ac:dyDescent="0.2">
      <c r="A14" s="147">
        <v>2010</v>
      </c>
      <c r="B14" s="145">
        <v>-18769.975364569931</v>
      </c>
      <c r="C14" s="145">
        <v>-14315.13932074253</v>
      </c>
      <c r="D14" s="145">
        <v>-19376.014887157791</v>
      </c>
      <c r="E14" s="145">
        <v>-12845.246859598894</v>
      </c>
      <c r="F14" s="145">
        <v>-20942.693801106809</v>
      </c>
      <c r="G14" s="145">
        <v>-13213.244495248959</v>
      </c>
      <c r="H14" s="145">
        <v>-20105.333550816114</v>
      </c>
      <c r="I14" s="145">
        <v>-12826.991561332661</v>
      </c>
      <c r="J14" s="145">
        <v>-19469.168875403044</v>
      </c>
      <c r="K14" s="145">
        <v>-14955.404027764738</v>
      </c>
      <c r="L14" s="145">
        <v>-20368.772425050331</v>
      </c>
      <c r="M14" s="145">
        <v>-13001.721381028203</v>
      </c>
      <c r="N14" s="145">
        <v>-17913.810448458658</v>
      </c>
      <c r="O14" s="145">
        <v>-12571.135696659339</v>
      </c>
      <c r="P14" s="145">
        <v>-17883.093622030658</v>
      </c>
      <c r="Q14" s="145">
        <v>-12526.907280329355</v>
      </c>
      <c r="R14" s="145">
        <v>-14598.02493813557</v>
      </c>
      <c r="S14" s="145">
        <v>-10050.709053988558</v>
      </c>
      <c r="T14" s="145">
        <v>-3797.0788363374363</v>
      </c>
      <c r="U14" s="145">
        <v>-2066.2435730832617</v>
      </c>
      <c r="V14" s="145">
        <v>-3318.5290968251088</v>
      </c>
      <c r="W14" s="145">
        <v>-1752.2361715859743</v>
      </c>
      <c r="X14" s="145">
        <v>-3456.4189991049661</v>
      </c>
      <c r="Y14" s="145">
        <v>-1667.1000479815198</v>
      </c>
      <c r="Z14" s="145">
        <f t="shared" si="24"/>
        <v>-179998.91484499641</v>
      </c>
      <c r="AA14" s="145">
        <f t="shared" si="25"/>
        <v>-121792.079469344</v>
      </c>
      <c r="AD14" s="11">
        <v>2010</v>
      </c>
      <c r="AE14" s="45">
        <v>5.1700000000000003E-2</v>
      </c>
      <c r="AF14" s="46">
        <v>6.8400000000000002E-2</v>
      </c>
      <c r="AG14" s="45">
        <v>5.2699999999999997E-2</v>
      </c>
      <c r="AH14" s="46">
        <v>5.7299999999999997E-2</v>
      </c>
      <c r="AI14" s="45">
        <v>6.0100000000000001E-2</v>
      </c>
      <c r="AJ14" s="46">
        <v>5.62E-2</v>
      </c>
      <c r="AK14" s="45">
        <v>6.5100000000000005E-2</v>
      </c>
      <c r="AL14" s="46">
        <v>9.0399999999999994E-2</v>
      </c>
      <c r="AM14" s="45">
        <v>6.9800000000000001E-2</v>
      </c>
      <c r="AN14" s="46">
        <v>6.5600000000000006E-2</v>
      </c>
      <c r="AO14" s="45">
        <v>0.1777</v>
      </c>
      <c r="AP14" s="46">
        <v>0.1454</v>
      </c>
      <c r="AQ14" s="45">
        <v>0.1353</v>
      </c>
      <c r="AR14" s="46">
        <v>0.14430000000000001</v>
      </c>
      <c r="AS14" s="45">
        <v>0.11650000000000001</v>
      </c>
      <c r="AT14" s="46">
        <v>8.4699999999999998E-2</v>
      </c>
      <c r="AU14" s="45">
        <v>9.8799999999999999E-2</v>
      </c>
      <c r="AV14" s="46">
        <v>9.06E-2</v>
      </c>
      <c r="AW14" s="45">
        <v>5.3699999999999998E-2</v>
      </c>
      <c r="AX14" s="46">
        <v>5.3999999999999999E-2</v>
      </c>
      <c r="AY14" s="45">
        <v>5.8599999999999999E-2</v>
      </c>
      <c r="AZ14" s="46">
        <v>5.3800000000000001E-2</v>
      </c>
      <c r="BA14" s="52">
        <v>7.1599999999999997E-2</v>
      </c>
      <c r="BB14" s="53">
        <v>7.7899999999999997E-2</v>
      </c>
      <c r="BD14" s="11">
        <v>2010</v>
      </c>
      <c r="BE14" s="45">
        <v>6.9099999999999995E-2</v>
      </c>
      <c r="BF14" s="46">
        <v>7.9699999999999993E-2</v>
      </c>
      <c r="BG14" s="45">
        <v>6.08E-2</v>
      </c>
      <c r="BH14" s="46">
        <v>6.8400000000000002E-2</v>
      </c>
      <c r="BI14" s="45">
        <v>6.6699999999999995E-2</v>
      </c>
      <c r="BJ14" s="46">
        <v>7.3899999999999993E-2</v>
      </c>
      <c r="BK14" s="45">
        <v>8.5900000000000004E-2</v>
      </c>
      <c r="BL14" s="46">
        <v>0.1333</v>
      </c>
      <c r="BM14" s="45">
        <v>6.1800000000000001E-2</v>
      </c>
      <c r="BN14" s="46">
        <v>0.1061</v>
      </c>
      <c r="BO14" s="45">
        <v>0.16539999999999999</v>
      </c>
      <c r="BP14" s="46">
        <v>0.2127</v>
      </c>
      <c r="BQ14" s="45">
        <v>0.12989999999999999</v>
      </c>
      <c r="BR14" s="46">
        <v>0.1842</v>
      </c>
      <c r="BS14" s="45">
        <v>8.7800000000000003E-2</v>
      </c>
      <c r="BT14" s="46">
        <v>0.12759999999999999</v>
      </c>
      <c r="BU14" s="45">
        <v>8.43E-2</v>
      </c>
      <c r="BV14" s="46">
        <v>7.7600000000000002E-2</v>
      </c>
      <c r="BW14" s="45">
        <v>6.08E-2</v>
      </c>
      <c r="BX14" s="46">
        <v>5.4600000000000003E-2</v>
      </c>
      <c r="BY14" s="45">
        <v>7.4700000000000003E-2</v>
      </c>
      <c r="BZ14" s="46">
        <v>6.1400000000000003E-2</v>
      </c>
      <c r="CA14" s="52">
        <v>9.0499999999999997E-2</v>
      </c>
      <c r="CB14" s="53">
        <v>8.1699999999999995E-2</v>
      </c>
      <c r="CE14" s="11">
        <v>2010</v>
      </c>
      <c r="CF14" s="12">
        <f t="shared" si="0"/>
        <v>-740.05031761966779</v>
      </c>
      <c r="CG14" s="13">
        <f t="shared" si="1"/>
        <v>-761.59936422492137</v>
      </c>
      <c r="CH14" s="12">
        <f t="shared" si="2"/>
        <v>-767.28972041810277</v>
      </c>
      <c r="CI14" s="13">
        <f t="shared" si="3"/>
        <v>-567.98437339341524</v>
      </c>
      <c r="CJ14" s="12">
        <f t="shared" si="4"/>
        <v>-945.53910529963241</v>
      </c>
      <c r="CK14" s="13">
        <f t="shared" si="5"/>
        <v>-573.02512643377281</v>
      </c>
      <c r="CL14" s="12">
        <f t="shared" si="6"/>
        <v>-979.29098982616949</v>
      </c>
      <c r="CM14" s="13">
        <f t="shared" si="7"/>
        <v>-884.71624742522977</v>
      </c>
      <c r="CN14" s="12">
        <f t="shared" si="8"/>
        <v>-1017.0687223632447</v>
      </c>
      <c r="CO14" s="13">
        <f t="shared" si="9"/>
        <v>-736.54235668071169</v>
      </c>
      <c r="CP14" s="12">
        <f t="shared" si="10"/>
        <v>-2803.8912600172516</v>
      </c>
      <c r="CQ14" s="13">
        <f t="shared" si="11"/>
        <v>-1481.0093563082851</v>
      </c>
      <c r="CR14" s="12">
        <f t="shared" si="12"/>
        <v>-1946.0319867508886</v>
      </c>
      <c r="CS14" s="13">
        <f t="shared" si="13"/>
        <v>-1450.7425480125396</v>
      </c>
      <c r="CT14" s="12">
        <f t="shared" si="14"/>
        <v>-1674.8413180525381</v>
      </c>
      <c r="CU14" s="13">
        <f t="shared" si="15"/>
        <v>-858.55194499453478</v>
      </c>
      <c r="CV14" s="12">
        <f t="shared" si="16"/>
        <v>-1248.5363428504472</v>
      </c>
      <c r="CW14" s="13">
        <f t="shared" si="17"/>
        <v>-813.78659330191147</v>
      </c>
      <c r="CX14" s="12">
        <f t="shared" si="18"/>
        <v>-106.74389732345971</v>
      </c>
      <c r="CY14" s="13">
        <f t="shared" si="19"/>
        <v>-61.829875623014843</v>
      </c>
      <c r="CZ14" s="12">
        <f t="shared" si="20"/>
        <v>-103.0330473396339</v>
      </c>
      <c r="DA14" s="13">
        <f t="shared" si="21"/>
        <v>-53.861627204410595</v>
      </c>
      <c r="DB14" s="12">
        <f t="shared" si="22"/>
        <v>-131.36930657914135</v>
      </c>
      <c r="DC14" s="13">
        <f t="shared" si="23"/>
        <v>-76.580234261366428</v>
      </c>
      <c r="DD14" s="12">
        <f t="shared" si="26"/>
        <v>-12463.686014440178</v>
      </c>
      <c r="DE14" s="14">
        <f t="shared" si="27"/>
        <v>-8320.2296478641128</v>
      </c>
    </row>
    <row r="15" spans="1:109" x14ac:dyDescent="0.2">
      <c r="A15" s="147">
        <v>2011</v>
      </c>
      <c r="B15" s="145">
        <v>-2722.6589858015295</v>
      </c>
      <c r="C15" s="145">
        <v>-1547.3598233783123</v>
      </c>
      <c r="D15" s="145">
        <v>-2927.930387250326</v>
      </c>
      <c r="E15" s="145">
        <v>-1598.6602343528136</v>
      </c>
      <c r="F15" s="145">
        <v>-3025.5834821622957</v>
      </c>
      <c r="G15" s="145">
        <v>-1521.7943991592342</v>
      </c>
      <c r="H15" s="145">
        <v>-3017.5959352495584</v>
      </c>
      <c r="I15" s="145">
        <v>-1628.9123289008355</v>
      </c>
      <c r="J15" s="145">
        <v>-2042.5342033510237</v>
      </c>
      <c r="K15" s="145">
        <v>-1253.1367146554962</v>
      </c>
      <c r="L15" s="145">
        <v>-1712.3278790574211</v>
      </c>
      <c r="M15" s="145">
        <v>-939.44258163380641</v>
      </c>
      <c r="N15" s="145">
        <v>-1581.5185302243144</v>
      </c>
      <c r="O15" s="145">
        <v>-1048.0462565357052</v>
      </c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>
        <f t="shared" si="24"/>
        <v>-17030.149403096468</v>
      </c>
      <c r="AA15" s="145">
        <f t="shared" si="25"/>
        <v>-9537.3523386162033</v>
      </c>
      <c r="AD15" s="11">
        <v>2011</v>
      </c>
      <c r="AE15" s="45">
        <v>5.1700000000000003E-2</v>
      </c>
      <c r="AF15" s="46">
        <v>6.8400000000000002E-2</v>
      </c>
      <c r="AG15" s="45">
        <v>5.2699999999999997E-2</v>
      </c>
      <c r="AH15" s="46">
        <v>5.7299999999999997E-2</v>
      </c>
      <c r="AI15" s="45">
        <v>6.0100000000000001E-2</v>
      </c>
      <c r="AJ15" s="46">
        <v>5.62E-2</v>
      </c>
      <c r="AK15" s="45">
        <v>6.5100000000000005E-2</v>
      </c>
      <c r="AL15" s="46">
        <v>9.0399999999999994E-2</v>
      </c>
      <c r="AM15" s="45">
        <v>6.9800000000000001E-2</v>
      </c>
      <c r="AN15" s="46">
        <v>6.5600000000000006E-2</v>
      </c>
      <c r="AO15" s="45">
        <v>0.1777</v>
      </c>
      <c r="AP15" s="46">
        <v>0.1454</v>
      </c>
      <c r="AQ15" s="45">
        <v>0.1353</v>
      </c>
      <c r="AR15" s="46">
        <v>0.14430000000000001</v>
      </c>
      <c r="AS15" s="45">
        <v>0.11650000000000001</v>
      </c>
      <c r="AT15" s="46">
        <v>8.4699999999999998E-2</v>
      </c>
      <c r="AU15" s="45">
        <v>9.8799999999999999E-2</v>
      </c>
      <c r="AV15" s="46">
        <v>9.06E-2</v>
      </c>
      <c r="AW15" s="45">
        <v>5.3699999999999998E-2</v>
      </c>
      <c r="AX15" s="46">
        <v>5.3999999999999999E-2</v>
      </c>
      <c r="AY15" s="45">
        <v>5.8599999999999999E-2</v>
      </c>
      <c r="AZ15" s="46">
        <v>5.3800000000000001E-2</v>
      </c>
      <c r="BA15" s="52">
        <v>7.1599999999999997E-2</v>
      </c>
      <c r="BB15" s="53">
        <v>7.7899999999999997E-2</v>
      </c>
      <c r="BD15" s="11">
        <v>2011</v>
      </c>
      <c r="BE15" s="45">
        <v>6.9099999999999995E-2</v>
      </c>
      <c r="BF15" s="46">
        <v>7.9699999999999993E-2</v>
      </c>
      <c r="BG15" s="45">
        <v>6.08E-2</v>
      </c>
      <c r="BH15" s="46">
        <v>6.8400000000000002E-2</v>
      </c>
      <c r="BI15" s="45">
        <v>6.6699999999999995E-2</v>
      </c>
      <c r="BJ15" s="46">
        <v>7.3899999999999993E-2</v>
      </c>
      <c r="BK15" s="45">
        <v>8.5900000000000004E-2</v>
      </c>
      <c r="BL15" s="46">
        <v>0.1333</v>
      </c>
      <c r="BM15" s="45">
        <v>6.1800000000000001E-2</v>
      </c>
      <c r="BN15" s="46">
        <v>0.1061</v>
      </c>
      <c r="BO15" s="45">
        <v>0.16539999999999999</v>
      </c>
      <c r="BP15" s="46">
        <v>0.2127</v>
      </c>
      <c r="BQ15" s="45">
        <v>0.12989999999999999</v>
      </c>
      <c r="BR15" s="46">
        <v>0.1842</v>
      </c>
      <c r="BS15" s="45">
        <v>8.7800000000000003E-2</v>
      </c>
      <c r="BT15" s="46">
        <v>0.12759999999999999</v>
      </c>
      <c r="BU15" s="45">
        <v>8.43E-2</v>
      </c>
      <c r="BV15" s="46">
        <v>7.7600000000000002E-2</v>
      </c>
      <c r="BW15" s="45">
        <v>6.08E-2</v>
      </c>
      <c r="BX15" s="46">
        <v>5.4600000000000003E-2</v>
      </c>
      <c r="BY15" s="45">
        <v>7.4700000000000003E-2</v>
      </c>
      <c r="BZ15" s="46">
        <v>6.1400000000000003E-2</v>
      </c>
      <c r="CA15" s="52">
        <v>9.0499999999999997E-2</v>
      </c>
      <c r="CB15" s="53">
        <v>8.1699999999999995E-2</v>
      </c>
      <c r="CE15" s="11">
        <v>2011</v>
      </c>
      <c r="CF15" s="12">
        <f t="shared" si="0"/>
        <v>-67.620835015628032</v>
      </c>
      <c r="CG15" s="13">
        <f t="shared" si="1"/>
        <v>-52.289901646232337</v>
      </c>
      <c r="CH15" s="12">
        <f t="shared" si="2"/>
        <v>-75.697629932500405</v>
      </c>
      <c r="CI15" s="13">
        <f t="shared" si="3"/>
        <v>-48.05928395868122</v>
      </c>
      <c r="CJ15" s="12">
        <f t="shared" si="4"/>
        <v>-89.72256049291525</v>
      </c>
      <c r="CK15" s="13">
        <f t="shared" si="5"/>
        <v>-43.842756992163928</v>
      </c>
      <c r="CL15" s="12">
        <f t="shared" si="6"/>
        <v>-91.504308869141951</v>
      </c>
      <c r="CM15" s="13">
        <f t="shared" si="7"/>
        <v>-70.819332206997515</v>
      </c>
      <c r="CN15" s="12">
        <f t="shared" si="8"/>
        <v>-82.299061595223236</v>
      </c>
      <c r="CO15" s="13">
        <f t="shared" si="9"/>
        <v>-51.248047509863767</v>
      </c>
      <c r="CP15" s="12">
        <f t="shared" si="10"/>
        <v>-160.63956731697459</v>
      </c>
      <c r="CQ15" s="13">
        <f t="shared" si="11"/>
        <v>-80.498077876835893</v>
      </c>
      <c r="CR15" s="12">
        <f t="shared" si="12"/>
        <v>-107.5220994922621</v>
      </c>
      <c r="CS15" s="13">
        <f t="shared" si="13"/>
        <v>-85.890327184650005</v>
      </c>
      <c r="CT15" s="12">
        <f t="shared" si="14"/>
        <v>0</v>
      </c>
      <c r="CU15" s="13">
        <f t="shared" si="15"/>
        <v>0</v>
      </c>
      <c r="CV15" s="12">
        <f t="shared" si="16"/>
        <v>0</v>
      </c>
      <c r="CW15" s="13">
        <f t="shared" si="17"/>
        <v>0</v>
      </c>
      <c r="CX15" s="12">
        <f t="shared" si="18"/>
        <v>0</v>
      </c>
      <c r="CY15" s="13">
        <f t="shared" si="19"/>
        <v>0</v>
      </c>
      <c r="CZ15" s="12">
        <f t="shared" si="20"/>
        <v>0</v>
      </c>
      <c r="DA15" s="13">
        <f t="shared" si="21"/>
        <v>0</v>
      </c>
      <c r="DB15" s="12">
        <f t="shared" si="22"/>
        <v>0</v>
      </c>
      <c r="DC15" s="13">
        <f t="shared" si="23"/>
        <v>0</v>
      </c>
      <c r="DD15" s="12">
        <f t="shared" si="26"/>
        <v>-675.00606271464551</v>
      </c>
      <c r="DE15" s="14">
        <f t="shared" si="27"/>
        <v>-432.64772737542472</v>
      </c>
    </row>
    <row r="16" spans="1:109" x14ac:dyDescent="0.2">
      <c r="A16" s="147">
        <v>2012</v>
      </c>
      <c r="B16" s="145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>
        <f t="shared" si="24"/>
        <v>0</v>
      </c>
      <c r="AA16" s="145">
        <f t="shared" si="25"/>
        <v>0</v>
      </c>
      <c r="AD16" s="11"/>
      <c r="AE16" s="45"/>
      <c r="AF16" s="46"/>
      <c r="AG16" s="45"/>
      <c r="AH16" s="46"/>
      <c r="AI16" s="45"/>
      <c r="AJ16" s="46"/>
      <c r="AK16" s="45"/>
      <c r="AL16" s="46"/>
      <c r="AM16" s="45"/>
      <c r="AN16" s="46"/>
      <c r="AO16" s="45"/>
      <c r="AP16" s="46"/>
      <c r="AQ16" s="45"/>
      <c r="AR16" s="46"/>
      <c r="AS16" s="45"/>
      <c r="AT16" s="46"/>
      <c r="AU16" s="45"/>
      <c r="AV16" s="46"/>
      <c r="AW16" s="45"/>
      <c r="AX16" s="46"/>
      <c r="AY16" s="45"/>
      <c r="AZ16" s="46"/>
      <c r="BA16" s="52"/>
      <c r="BB16" s="53"/>
      <c r="BD16" s="11"/>
      <c r="BE16" s="45"/>
      <c r="BF16" s="46"/>
      <c r="BG16" s="45"/>
      <c r="BH16" s="46"/>
      <c r="BI16" s="45"/>
      <c r="BJ16" s="46"/>
      <c r="BK16" s="45"/>
      <c r="BL16" s="46"/>
      <c r="BM16" s="45"/>
      <c r="BN16" s="46"/>
      <c r="BO16" s="45"/>
      <c r="BP16" s="46"/>
      <c r="BQ16" s="45"/>
      <c r="BR16" s="46"/>
      <c r="BS16" s="45"/>
      <c r="BT16" s="46"/>
      <c r="BU16" s="45"/>
      <c r="BV16" s="46"/>
      <c r="BW16" s="45"/>
      <c r="BX16" s="46"/>
      <c r="BY16" s="45"/>
      <c r="BZ16" s="46"/>
      <c r="CA16" s="52"/>
      <c r="CB16" s="53"/>
      <c r="CE16" s="11"/>
      <c r="CF16" s="12"/>
      <c r="CG16" s="13"/>
      <c r="CH16" s="12"/>
      <c r="CI16" s="13"/>
      <c r="CJ16" s="12"/>
      <c r="CK16" s="13"/>
      <c r="CL16" s="12"/>
      <c r="CM16" s="13"/>
      <c r="CN16" s="12"/>
      <c r="CO16" s="13"/>
      <c r="CP16" s="12"/>
      <c r="CQ16" s="13"/>
      <c r="CR16" s="12"/>
      <c r="CS16" s="13"/>
      <c r="CT16" s="12"/>
      <c r="CU16" s="13"/>
      <c r="CV16" s="12"/>
      <c r="CW16" s="13"/>
      <c r="CX16" s="12"/>
      <c r="CY16" s="13"/>
      <c r="CZ16" s="12"/>
      <c r="DA16" s="13"/>
      <c r="DB16" s="12"/>
      <c r="DC16" s="13"/>
      <c r="DD16" s="12"/>
      <c r="DE16" s="14"/>
    </row>
    <row r="17" spans="1:109" ht="13.5" thickBot="1" x14ac:dyDescent="0.25">
      <c r="A17" s="146" t="s">
        <v>19</v>
      </c>
      <c r="B17" s="128">
        <f>SUM(B5:B16)</f>
        <v>-1540174.4876596474</v>
      </c>
      <c r="C17" s="143">
        <f t="shared" ref="C17:Y17" si="28">SUM(C5:C16)</f>
        <v>-959889.14241818036</v>
      </c>
      <c r="D17" s="128">
        <f t="shared" si="28"/>
        <v>-1485198.2953714135</v>
      </c>
      <c r="E17" s="143">
        <f t="shared" si="28"/>
        <v>-875871.78846732748</v>
      </c>
      <c r="F17" s="128">
        <f t="shared" si="28"/>
        <v>-1567094.5001173341</v>
      </c>
      <c r="G17" s="143">
        <f t="shared" si="28"/>
        <v>-919569.04719861015</v>
      </c>
      <c r="H17" s="128">
        <f t="shared" si="28"/>
        <v>-1307660.78467203</v>
      </c>
      <c r="I17" s="143">
        <f t="shared" si="28"/>
        <v>-714883.84435013495</v>
      </c>
      <c r="J17" s="128">
        <f t="shared" si="28"/>
        <v>-1316313.6407197979</v>
      </c>
      <c r="K17" s="143">
        <f t="shared" si="28"/>
        <v>-806119.9413770074</v>
      </c>
      <c r="L17" s="128">
        <f t="shared" si="28"/>
        <v>-1351237.6561276908</v>
      </c>
      <c r="M17" s="143">
        <f t="shared" si="28"/>
        <v>-780615.55306314176</v>
      </c>
      <c r="N17" s="128">
        <f t="shared" si="28"/>
        <v>-1335830.7372126312</v>
      </c>
      <c r="O17" s="143">
        <f t="shared" si="28"/>
        <v>-806631.28821952117</v>
      </c>
      <c r="P17" s="128">
        <f t="shared" si="28"/>
        <v>-1287511.4927136663</v>
      </c>
      <c r="Q17" s="143">
        <f t="shared" si="28"/>
        <v>-739151.28446741076</v>
      </c>
      <c r="R17" s="128">
        <f t="shared" si="28"/>
        <v>-1169554.597765177</v>
      </c>
      <c r="S17" s="143">
        <f t="shared" si="28"/>
        <v>-737343.99203074665</v>
      </c>
      <c r="T17" s="128">
        <f t="shared" si="28"/>
        <v>-1165562.6265707253</v>
      </c>
      <c r="U17" s="143">
        <f t="shared" si="28"/>
        <v>-650489.37946602027</v>
      </c>
      <c r="V17" s="128">
        <f t="shared" si="28"/>
        <v>-996808.72540503112</v>
      </c>
      <c r="W17" s="143">
        <f t="shared" si="28"/>
        <v>-644890.59061795869</v>
      </c>
      <c r="X17" s="128">
        <f t="shared" si="28"/>
        <v>-1481596.7431919398</v>
      </c>
      <c r="Y17" s="143">
        <f t="shared" si="28"/>
        <v>-973259.58069912752</v>
      </c>
      <c r="Z17" s="128">
        <f>SUM(Z5:Z16)</f>
        <v>-16004544.287527082</v>
      </c>
      <c r="AA17" s="144">
        <f>SUM(AA5:AA16)</f>
        <v>-9608715.4323751871</v>
      </c>
      <c r="AD17" s="15" t="s">
        <v>38</v>
      </c>
      <c r="AE17" s="47">
        <f>AVERAGE(AE5:AE15)</f>
        <v>5.170000000000001E-2</v>
      </c>
      <c r="AF17" s="48">
        <f t="shared" ref="AF17:BB17" si="29">AVERAGE(AF5:AF15)</f>
        <v>6.8400000000000002E-2</v>
      </c>
      <c r="AG17" s="47">
        <f t="shared" si="29"/>
        <v>5.2699999999999976E-2</v>
      </c>
      <c r="AH17" s="48">
        <f t="shared" si="29"/>
        <v>5.7300000000000011E-2</v>
      </c>
      <c r="AI17" s="47">
        <f t="shared" si="29"/>
        <v>6.0100000000000001E-2</v>
      </c>
      <c r="AJ17" s="48">
        <f t="shared" si="29"/>
        <v>5.6200000000000021E-2</v>
      </c>
      <c r="AK17" s="47">
        <f t="shared" si="29"/>
        <v>6.5100000000000019E-2</v>
      </c>
      <c r="AL17" s="48">
        <f t="shared" si="29"/>
        <v>9.0400000000000022E-2</v>
      </c>
      <c r="AM17" s="47">
        <f t="shared" si="29"/>
        <v>6.9799999999999987E-2</v>
      </c>
      <c r="AN17" s="48">
        <f t="shared" si="29"/>
        <v>6.5600000000000006E-2</v>
      </c>
      <c r="AO17" s="47">
        <f t="shared" si="29"/>
        <v>0.1777</v>
      </c>
      <c r="AP17" s="48">
        <f t="shared" si="29"/>
        <v>0.1454</v>
      </c>
      <c r="AQ17" s="47">
        <f t="shared" si="29"/>
        <v>0.1353</v>
      </c>
      <c r="AR17" s="48">
        <f t="shared" si="29"/>
        <v>0.14430000000000004</v>
      </c>
      <c r="AS17" s="47">
        <f t="shared" si="29"/>
        <v>0.11650000000000003</v>
      </c>
      <c r="AT17" s="48">
        <f t="shared" si="29"/>
        <v>8.4699999999999998E-2</v>
      </c>
      <c r="AU17" s="47">
        <f t="shared" si="29"/>
        <v>9.8799999999999999E-2</v>
      </c>
      <c r="AV17" s="48">
        <f t="shared" si="29"/>
        <v>9.06E-2</v>
      </c>
      <c r="AW17" s="47">
        <f t="shared" si="29"/>
        <v>5.3699999999999977E-2</v>
      </c>
      <c r="AX17" s="48">
        <f t="shared" si="29"/>
        <v>5.4000000000000006E-2</v>
      </c>
      <c r="AY17" s="47">
        <f t="shared" si="29"/>
        <v>5.8599999999999992E-2</v>
      </c>
      <c r="AZ17" s="48">
        <f t="shared" si="29"/>
        <v>5.3800000000000001E-2</v>
      </c>
      <c r="BA17" s="54">
        <f t="shared" si="29"/>
        <v>7.1599999999999997E-2</v>
      </c>
      <c r="BB17" s="55">
        <f t="shared" si="29"/>
        <v>7.7899999999999983E-2</v>
      </c>
      <c r="BD17" s="15" t="s">
        <v>38</v>
      </c>
      <c r="BE17" s="47">
        <v>5.170000000000001E-2</v>
      </c>
      <c r="BF17" s="48">
        <v>6.8400000000000002E-2</v>
      </c>
      <c r="BG17" s="47">
        <v>5.2699999999999976E-2</v>
      </c>
      <c r="BH17" s="48">
        <v>5.7300000000000011E-2</v>
      </c>
      <c r="BI17" s="47">
        <v>6.0100000000000001E-2</v>
      </c>
      <c r="BJ17" s="48">
        <v>5.6200000000000021E-2</v>
      </c>
      <c r="BK17" s="47">
        <v>6.5100000000000019E-2</v>
      </c>
      <c r="BL17" s="48">
        <v>9.0400000000000022E-2</v>
      </c>
      <c r="BM17" s="47">
        <v>6.9799999999999987E-2</v>
      </c>
      <c r="BN17" s="48">
        <v>6.5600000000000006E-2</v>
      </c>
      <c r="BO17" s="47">
        <v>0.1777</v>
      </c>
      <c r="BP17" s="48">
        <v>0.1454</v>
      </c>
      <c r="BQ17" s="47">
        <v>0.1353</v>
      </c>
      <c r="BR17" s="48">
        <v>0.14430000000000004</v>
      </c>
      <c r="BS17" s="47">
        <v>0.11650000000000003</v>
      </c>
      <c r="BT17" s="48">
        <v>8.4699999999999998E-2</v>
      </c>
      <c r="BU17" s="47">
        <v>9.8799999999999999E-2</v>
      </c>
      <c r="BV17" s="48">
        <v>9.06E-2</v>
      </c>
      <c r="BW17" s="47">
        <v>5.3699999999999977E-2</v>
      </c>
      <c r="BX17" s="48">
        <v>5.4000000000000006E-2</v>
      </c>
      <c r="BY17" s="47">
        <v>5.8599999999999992E-2</v>
      </c>
      <c r="BZ17" s="48">
        <v>5.3800000000000001E-2</v>
      </c>
      <c r="CA17" s="54">
        <v>7.1599999999999997E-2</v>
      </c>
      <c r="CB17" s="55">
        <v>7.7899999999999983E-2</v>
      </c>
      <c r="CE17" s="15" t="s">
        <v>19</v>
      </c>
      <c r="CF17" s="16">
        <f t="shared" ref="CF17:DE17" si="30">SUM(CF5:CF15)</f>
        <v>-41692.39397045139</v>
      </c>
      <c r="CG17" s="17">
        <f t="shared" si="30"/>
        <v>-35033.167416456476</v>
      </c>
      <c r="CH17" s="16">
        <f t="shared" si="30"/>
        <v>-40698.549117848059</v>
      </c>
      <c r="CI17" s="17">
        <f t="shared" si="30"/>
        <v>-26587.044254793997</v>
      </c>
      <c r="CJ17" s="16">
        <f t="shared" si="30"/>
        <v>-48912.192667144373</v>
      </c>
      <c r="CK17" s="17">
        <f t="shared" si="30"/>
        <v>-27246.551684220532</v>
      </c>
      <c r="CL17" s="16">
        <f t="shared" si="30"/>
        <v>-45804.568494286497</v>
      </c>
      <c r="CM17" s="17">
        <f t="shared" si="30"/>
        <v>-35661.386699631359</v>
      </c>
      <c r="CN17" s="16">
        <f t="shared" si="30"/>
        <v>-49230.135363874579</v>
      </c>
      <c r="CO17" s="17">
        <f t="shared" si="30"/>
        <v>-28801.422003876058</v>
      </c>
      <c r="CP17" s="16">
        <f t="shared" si="30"/>
        <v>-128851.65260939936</v>
      </c>
      <c r="CQ17" s="17">
        <f t="shared" si="30"/>
        <v>-61448.92222432854</v>
      </c>
      <c r="CR17" s="16">
        <f t="shared" si="30"/>
        <v>-95205.093774864377</v>
      </c>
      <c r="CS17" s="17">
        <f t="shared" si="30"/>
        <v>-62102.405545895461</v>
      </c>
      <c r="CT17" s="16">
        <f t="shared" si="30"/>
        <v>-81246.040337031169</v>
      </c>
      <c r="CU17" s="17">
        <f t="shared" si="30"/>
        <v>-34131.230217413489</v>
      </c>
      <c r="CV17" s="16">
        <f t="shared" si="30"/>
        <v>-62888.523727618172</v>
      </c>
      <c r="CW17" s="17">
        <f t="shared" si="30"/>
        <v>-36718.759835219629</v>
      </c>
      <c r="CX17" s="16">
        <f t="shared" si="30"/>
        <v>-34415.797561035462</v>
      </c>
      <c r="CY17" s="17">
        <f t="shared" si="30"/>
        <v>-19786.818326909524</v>
      </c>
      <c r="CZ17" s="16">
        <f t="shared" si="30"/>
        <v>-31703.237148873268</v>
      </c>
      <c r="DA17" s="17">
        <f t="shared" si="30"/>
        <v>-19147.263950522767</v>
      </c>
      <c r="DB17" s="16">
        <f t="shared" si="30"/>
        <v>-56323.248105550061</v>
      </c>
      <c r="DC17" s="17">
        <f t="shared" si="30"/>
        <v>-40752.931682616443</v>
      </c>
      <c r="DD17" s="16">
        <f t="shared" si="30"/>
        <v>-716971.4328779768</v>
      </c>
      <c r="DE17" s="18">
        <f t="shared" si="30"/>
        <v>-427417.90384188428</v>
      </c>
    </row>
    <row r="18" spans="1:109" ht="13.5" thickBot="1" x14ac:dyDescent="0.25"/>
    <row r="19" spans="1:109" ht="13.5" thickBot="1" x14ac:dyDescent="0.25">
      <c r="A19" s="109" t="s">
        <v>21</v>
      </c>
      <c r="AD19" s="19" t="s">
        <v>37</v>
      </c>
      <c r="BD19" s="19" t="s">
        <v>40</v>
      </c>
      <c r="CE19" s="19" t="s">
        <v>44</v>
      </c>
    </row>
    <row r="20" spans="1:109" x14ac:dyDescent="0.2">
      <c r="A20" s="97"/>
      <c r="B20" s="98" t="s">
        <v>0</v>
      </c>
      <c r="C20" s="99" t="s">
        <v>1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100"/>
      <c r="AD20" s="1"/>
      <c r="AE20" s="56" t="s">
        <v>0</v>
      </c>
      <c r="AF20" s="63" t="s">
        <v>1</v>
      </c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4"/>
      <c r="BD20" s="1"/>
      <c r="BE20" s="56" t="s">
        <v>0</v>
      </c>
      <c r="BF20" s="63" t="s">
        <v>1</v>
      </c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4"/>
      <c r="CE20" s="1"/>
      <c r="CF20" s="1" t="s">
        <v>0</v>
      </c>
      <c r="CG20" s="2" t="s">
        <v>1</v>
      </c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3"/>
    </row>
    <row r="21" spans="1:109" x14ac:dyDescent="0.2">
      <c r="A21" s="101"/>
      <c r="B21" s="98" t="s">
        <v>2</v>
      </c>
      <c r="C21" s="99"/>
      <c r="D21" s="98" t="s">
        <v>3</v>
      </c>
      <c r="E21" s="99"/>
      <c r="F21" s="98" t="s">
        <v>4</v>
      </c>
      <c r="G21" s="99"/>
      <c r="H21" s="98" t="s">
        <v>5</v>
      </c>
      <c r="I21" s="99"/>
      <c r="J21" s="98" t="s">
        <v>6</v>
      </c>
      <c r="K21" s="99"/>
      <c r="L21" s="98" t="s">
        <v>7</v>
      </c>
      <c r="M21" s="99"/>
      <c r="N21" s="98" t="s">
        <v>8</v>
      </c>
      <c r="O21" s="99"/>
      <c r="P21" s="98" t="s">
        <v>9</v>
      </c>
      <c r="Q21" s="99"/>
      <c r="R21" s="98" t="s">
        <v>10</v>
      </c>
      <c r="S21" s="99"/>
      <c r="T21" s="98" t="s">
        <v>11</v>
      </c>
      <c r="U21" s="99"/>
      <c r="V21" s="98" t="s">
        <v>12</v>
      </c>
      <c r="W21" s="99"/>
      <c r="X21" s="98" t="s">
        <v>13</v>
      </c>
      <c r="Y21" s="99"/>
      <c r="Z21" s="98" t="s">
        <v>14</v>
      </c>
      <c r="AA21" s="102" t="s">
        <v>15</v>
      </c>
      <c r="AD21" s="4"/>
      <c r="AE21" s="11" t="s">
        <v>2</v>
      </c>
      <c r="AF21" s="60"/>
      <c r="AG21" s="11" t="s">
        <v>3</v>
      </c>
      <c r="AH21" s="60"/>
      <c r="AI21" s="11" t="s">
        <v>4</v>
      </c>
      <c r="AJ21" s="60"/>
      <c r="AK21" s="11" t="s">
        <v>5</v>
      </c>
      <c r="AL21" s="60"/>
      <c r="AM21" s="11" t="s">
        <v>6</v>
      </c>
      <c r="AN21" s="60"/>
      <c r="AO21" s="11" t="s">
        <v>7</v>
      </c>
      <c r="AP21" s="60"/>
      <c r="AQ21" s="11" t="s">
        <v>8</v>
      </c>
      <c r="AR21" s="60"/>
      <c r="AS21" s="11" t="s">
        <v>9</v>
      </c>
      <c r="AT21" s="60"/>
      <c r="AU21" s="11" t="s">
        <v>10</v>
      </c>
      <c r="AV21" s="60"/>
      <c r="AW21" s="11" t="s">
        <v>11</v>
      </c>
      <c r="AX21" s="60"/>
      <c r="AY21" s="11" t="s">
        <v>12</v>
      </c>
      <c r="AZ21" s="60"/>
      <c r="BA21" s="61" t="s">
        <v>13</v>
      </c>
      <c r="BB21" s="62"/>
      <c r="BD21" s="4"/>
      <c r="BE21" s="11" t="s">
        <v>2</v>
      </c>
      <c r="BF21" s="60"/>
      <c r="BG21" s="11" t="s">
        <v>3</v>
      </c>
      <c r="BH21" s="60"/>
      <c r="BI21" s="11" t="s">
        <v>4</v>
      </c>
      <c r="BJ21" s="60"/>
      <c r="BK21" s="11" t="s">
        <v>5</v>
      </c>
      <c r="BL21" s="60"/>
      <c r="BM21" s="11" t="s">
        <v>6</v>
      </c>
      <c r="BN21" s="60"/>
      <c r="BO21" s="11" t="s">
        <v>7</v>
      </c>
      <c r="BP21" s="60"/>
      <c r="BQ21" s="11" t="s">
        <v>8</v>
      </c>
      <c r="BR21" s="60"/>
      <c r="BS21" s="11" t="s">
        <v>9</v>
      </c>
      <c r="BT21" s="60"/>
      <c r="BU21" s="11" t="s">
        <v>10</v>
      </c>
      <c r="BV21" s="60"/>
      <c r="BW21" s="11" t="s">
        <v>11</v>
      </c>
      <c r="BX21" s="60"/>
      <c r="BY21" s="11" t="s">
        <v>12</v>
      </c>
      <c r="BZ21" s="60"/>
      <c r="CA21" s="61" t="s">
        <v>13</v>
      </c>
      <c r="CB21" s="62"/>
      <c r="CE21" s="4"/>
      <c r="CF21" s="1" t="s">
        <v>2</v>
      </c>
      <c r="CG21" s="2"/>
      <c r="CH21" s="1" t="s">
        <v>3</v>
      </c>
      <c r="CI21" s="2"/>
      <c r="CJ21" s="1" t="s">
        <v>4</v>
      </c>
      <c r="CK21" s="2"/>
      <c r="CL21" s="1" t="s">
        <v>5</v>
      </c>
      <c r="CM21" s="2"/>
      <c r="CN21" s="1" t="s">
        <v>6</v>
      </c>
      <c r="CO21" s="2"/>
      <c r="CP21" s="1" t="s">
        <v>7</v>
      </c>
      <c r="CQ21" s="2"/>
      <c r="CR21" s="1" t="s">
        <v>8</v>
      </c>
      <c r="CS21" s="2"/>
      <c r="CT21" s="1" t="s">
        <v>9</v>
      </c>
      <c r="CU21" s="2"/>
      <c r="CV21" s="1" t="s">
        <v>10</v>
      </c>
      <c r="CW21" s="2"/>
      <c r="CX21" s="1" t="s">
        <v>11</v>
      </c>
      <c r="CY21" s="2"/>
      <c r="CZ21" s="1" t="s">
        <v>12</v>
      </c>
      <c r="DA21" s="2"/>
      <c r="DB21" s="1" t="s">
        <v>13</v>
      </c>
      <c r="DC21" s="2"/>
      <c r="DD21" s="1" t="s">
        <v>14</v>
      </c>
      <c r="DE21" s="5" t="s">
        <v>15</v>
      </c>
    </row>
    <row r="22" spans="1:109" x14ac:dyDescent="0.2">
      <c r="A22" s="98" t="s">
        <v>16</v>
      </c>
      <c r="B22" s="98" t="s">
        <v>17</v>
      </c>
      <c r="C22" s="103" t="s">
        <v>18</v>
      </c>
      <c r="D22" s="98" t="s">
        <v>17</v>
      </c>
      <c r="E22" s="103" t="s">
        <v>18</v>
      </c>
      <c r="F22" s="98" t="s">
        <v>17</v>
      </c>
      <c r="G22" s="103" t="s">
        <v>18</v>
      </c>
      <c r="H22" s="98" t="s">
        <v>17</v>
      </c>
      <c r="I22" s="103" t="s">
        <v>18</v>
      </c>
      <c r="J22" s="98" t="s">
        <v>17</v>
      </c>
      <c r="K22" s="103" t="s">
        <v>18</v>
      </c>
      <c r="L22" s="98" t="s">
        <v>17</v>
      </c>
      <c r="M22" s="103" t="s">
        <v>18</v>
      </c>
      <c r="N22" s="98" t="s">
        <v>17</v>
      </c>
      <c r="O22" s="103" t="s">
        <v>18</v>
      </c>
      <c r="P22" s="98" t="s">
        <v>17</v>
      </c>
      <c r="Q22" s="103" t="s">
        <v>18</v>
      </c>
      <c r="R22" s="98" t="s">
        <v>17</v>
      </c>
      <c r="S22" s="103" t="s">
        <v>18</v>
      </c>
      <c r="T22" s="98" t="s">
        <v>17</v>
      </c>
      <c r="U22" s="103" t="s">
        <v>18</v>
      </c>
      <c r="V22" s="98" t="s">
        <v>17</v>
      </c>
      <c r="W22" s="103" t="s">
        <v>18</v>
      </c>
      <c r="X22" s="98" t="s">
        <v>17</v>
      </c>
      <c r="Y22" s="103" t="s">
        <v>18</v>
      </c>
      <c r="Z22" s="101"/>
      <c r="AA22" s="104"/>
      <c r="AD22" s="1" t="s">
        <v>16</v>
      </c>
      <c r="AE22" s="1" t="s">
        <v>17</v>
      </c>
      <c r="AF22" s="6" t="s">
        <v>18</v>
      </c>
      <c r="AG22" s="1" t="s">
        <v>17</v>
      </c>
      <c r="AH22" s="6" t="s">
        <v>18</v>
      </c>
      <c r="AI22" s="1" t="s">
        <v>17</v>
      </c>
      <c r="AJ22" s="6" t="s">
        <v>18</v>
      </c>
      <c r="AK22" s="1" t="s">
        <v>17</v>
      </c>
      <c r="AL22" s="6" t="s">
        <v>18</v>
      </c>
      <c r="AM22" s="1" t="s">
        <v>17</v>
      </c>
      <c r="AN22" s="6" t="s">
        <v>18</v>
      </c>
      <c r="AO22" s="1" t="s">
        <v>17</v>
      </c>
      <c r="AP22" s="6" t="s">
        <v>18</v>
      </c>
      <c r="AQ22" s="1" t="s">
        <v>17</v>
      </c>
      <c r="AR22" s="6" t="s">
        <v>18</v>
      </c>
      <c r="AS22" s="1" t="s">
        <v>17</v>
      </c>
      <c r="AT22" s="6" t="s">
        <v>18</v>
      </c>
      <c r="AU22" s="1" t="s">
        <v>17</v>
      </c>
      <c r="AV22" s="6" t="s">
        <v>18</v>
      </c>
      <c r="AW22" s="1" t="s">
        <v>17</v>
      </c>
      <c r="AX22" s="6" t="s">
        <v>18</v>
      </c>
      <c r="AY22" s="1" t="s">
        <v>17</v>
      </c>
      <c r="AZ22" s="6" t="s">
        <v>18</v>
      </c>
      <c r="BA22" s="58" t="s">
        <v>17</v>
      </c>
      <c r="BB22" s="59" t="s">
        <v>18</v>
      </c>
      <c r="BD22" s="1" t="s">
        <v>16</v>
      </c>
      <c r="BE22" s="1" t="s">
        <v>17</v>
      </c>
      <c r="BF22" s="6" t="s">
        <v>18</v>
      </c>
      <c r="BG22" s="1" t="s">
        <v>17</v>
      </c>
      <c r="BH22" s="6" t="s">
        <v>18</v>
      </c>
      <c r="BI22" s="1" t="s">
        <v>17</v>
      </c>
      <c r="BJ22" s="6" t="s">
        <v>18</v>
      </c>
      <c r="BK22" s="1" t="s">
        <v>17</v>
      </c>
      <c r="BL22" s="6" t="s">
        <v>18</v>
      </c>
      <c r="BM22" s="1" t="s">
        <v>17</v>
      </c>
      <c r="BN22" s="6" t="s">
        <v>18</v>
      </c>
      <c r="BO22" s="1" t="s">
        <v>17</v>
      </c>
      <c r="BP22" s="6" t="s">
        <v>18</v>
      </c>
      <c r="BQ22" s="1" t="s">
        <v>17</v>
      </c>
      <c r="BR22" s="6" t="s">
        <v>18</v>
      </c>
      <c r="BS22" s="1" t="s">
        <v>17</v>
      </c>
      <c r="BT22" s="6" t="s">
        <v>18</v>
      </c>
      <c r="BU22" s="1" t="s">
        <v>17</v>
      </c>
      <c r="BV22" s="6" t="s">
        <v>18</v>
      </c>
      <c r="BW22" s="1" t="s">
        <v>17</v>
      </c>
      <c r="BX22" s="6" t="s">
        <v>18</v>
      </c>
      <c r="BY22" s="1" t="s">
        <v>17</v>
      </c>
      <c r="BZ22" s="6" t="s">
        <v>18</v>
      </c>
      <c r="CA22" s="58" t="s">
        <v>17</v>
      </c>
      <c r="CB22" s="59" t="s">
        <v>18</v>
      </c>
      <c r="CE22" s="1" t="s">
        <v>16</v>
      </c>
      <c r="CF22" s="1" t="s">
        <v>17</v>
      </c>
      <c r="CG22" s="6" t="s">
        <v>18</v>
      </c>
      <c r="CH22" s="1" t="s">
        <v>17</v>
      </c>
      <c r="CI22" s="6" t="s">
        <v>18</v>
      </c>
      <c r="CJ22" s="1" t="s">
        <v>17</v>
      </c>
      <c r="CK22" s="6" t="s">
        <v>18</v>
      </c>
      <c r="CL22" s="1" t="s">
        <v>17</v>
      </c>
      <c r="CM22" s="6" t="s">
        <v>18</v>
      </c>
      <c r="CN22" s="1" t="s">
        <v>17</v>
      </c>
      <c r="CO22" s="6" t="s">
        <v>18</v>
      </c>
      <c r="CP22" s="1" t="s">
        <v>17</v>
      </c>
      <c r="CQ22" s="6" t="s">
        <v>18</v>
      </c>
      <c r="CR22" s="1" t="s">
        <v>17</v>
      </c>
      <c r="CS22" s="6" t="s">
        <v>18</v>
      </c>
      <c r="CT22" s="1" t="s">
        <v>17</v>
      </c>
      <c r="CU22" s="6" t="s">
        <v>18</v>
      </c>
      <c r="CV22" s="1" t="s">
        <v>17</v>
      </c>
      <c r="CW22" s="6" t="s">
        <v>18</v>
      </c>
      <c r="CX22" s="1" t="s">
        <v>17</v>
      </c>
      <c r="CY22" s="6" t="s">
        <v>18</v>
      </c>
      <c r="CZ22" s="1" t="s">
        <v>17</v>
      </c>
      <c r="DA22" s="6" t="s">
        <v>18</v>
      </c>
      <c r="DB22" s="1" t="s">
        <v>17</v>
      </c>
      <c r="DC22" s="6" t="s">
        <v>18</v>
      </c>
      <c r="DD22" s="4"/>
      <c r="DE22" s="7"/>
    </row>
    <row r="23" spans="1:109" x14ac:dyDescent="0.2">
      <c r="A23" s="149">
        <v>2001</v>
      </c>
      <c r="B23" s="120">
        <f t="shared" ref="B23:B33" si="31">SUM(CF5,CF23)</f>
        <v>0</v>
      </c>
      <c r="C23" s="105">
        <f t="shared" ref="C23:C33" si="32">SUM(CG5,CG23)</f>
        <v>0</v>
      </c>
      <c r="D23" s="105">
        <f t="shared" ref="D23:D33" si="33">SUM(CH5,CH23)</f>
        <v>0</v>
      </c>
      <c r="E23" s="105">
        <f t="shared" ref="E23:E33" si="34">SUM(CI5,CI23)</f>
        <v>0</v>
      </c>
      <c r="F23" s="105">
        <f t="shared" ref="F23:F33" si="35">SUM(CJ5,CJ23)</f>
        <v>0</v>
      </c>
      <c r="G23" s="105">
        <f t="shared" ref="G23:G33" si="36">SUM(CK5,CK23)</f>
        <v>0</v>
      </c>
      <c r="H23" s="105">
        <f t="shared" ref="H23:H33" si="37">SUM(CL5,CL23)</f>
        <v>0</v>
      </c>
      <c r="I23" s="105">
        <f t="shared" ref="I23:I33" si="38">SUM(CM5,CM23)</f>
        <v>0</v>
      </c>
      <c r="J23" s="105">
        <f t="shared" ref="J23:J33" si="39">SUM(CN5,CN23)</f>
        <v>0</v>
      </c>
      <c r="K23" s="105">
        <f t="shared" ref="K23:K33" si="40">SUM(CO5,CO23)</f>
        <v>0</v>
      </c>
      <c r="L23" s="105">
        <f t="shared" ref="L23:L33" si="41">SUM(CP5,CP23)</f>
        <v>0</v>
      </c>
      <c r="M23" s="105">
        <f t="shared" ref="M23:M33" si="42">SUM(CQ5,CQ23)</f>
        <v>0</v>
      </c>
      <c r="N23" s="105">
        <f t="shared" ref="N23:N33" si="43">SUM(CR5,CR23)</f>
        <v>0</v>
      </c>
      <c r="O23" s="105">
        <f t="shared" ref="O23:O33" si="44">SUM(CS5,CS23)</f>
        <v>0</v>
      </c>
      <c r="P23" s="105">
        <f t="shared" ref="P23:P33" si="45">SUM(CT5,CT23)</f>
        <v>0</v>
      </c>
      <c r="Q23" s="105">
        <f t="shared" ref="Q23:Q33" si="46">SUM(CU5,CU23)</f>
        <v>0</v>
      </c>
      <c r="R23" s="105">
        <f t="shared" ref="R23:R33" si="47">SUM(CV5,CV23)</f>
        <v>0</v>
      </c>
      <c r="S23" s="105">
        <f t="shared" ref="S23:S33" si="48">SUM(CW5,CW23)</f>
        <v>0</v>
      </c>
      <c r="T23" s="105">
        <f t="shared" ref="T23:T33" si="49">SUM(CX5,CX23)</f>
        <v>0</v>
      </c>
      <c r="U23" s="105">
        <f t="shared" ref="U23:U33" si="50">SUM(CY5,CY23)</f>
        <v>0</v>
      </c>
      <c r="V23" s="105">
        <f t="shared" ref="V23:V33" si="51">SUM(CZ5,CZ23)</f>
        <v>0</v>
      </c>
      <c r="W23" s="105">
        <f t="shared" ref="W23:W33" si="52">SUM(DA5,DA23)</f>
        <v>0</v>
      </c>
      <c r="X23" s="105">
        <f t="shared" ref="X23:X33" si="53">SUM(DB5,DB23)</f>
        <v>-41507.191618386132</v>
      </c>
      <c r="Y23" s="105">
        <f t="shared" ref="Y23:Y33" si="54">SUM(DC5,DC23)</f>
        <v>-28199.669649337487</v>
      </c>
      <c r="Z23" s="105">
        <f>SUM(B23,D23,F23,H23,J23,L23,N23,P23,R23,T23,V23,X23)</f>
        <v>-41507.191618386132</v>
      </c>
      <c r="AA23" s="106">
        <f>SUM(C23,E23,G23,I23,K23,M23,O23,Q23,S23,U23,W23,Y23)</f>
        <v>-28199.669649337487</v>
      </c>
      <c r="AD23" s="1">
        <v>2001</v>
      </c>
      <c r="AE23" s="43">
        <v>2.5600000000000001E-2</v>
      </c>
      <c r="AF23" s="44">
        <v>2.5600000000000001E-2</v>
      </c>
      <c r="AG23" s="43">
        <v>2.5600000000000001E-2</v>
      </c>
      <c r="AH23" s="44">
        <v>2.5600000000000001E-2</v>
      </c>
      <c r="AI23" s="43">
        <v>2.5600000000000001E-2</v>
      </c>
      <c r="AJ23" s="44">
        <v>2.5600000000000001E-2</v>
      </c>
      <c r="AK23" s="43">
        <v>2.5600000000000001E-2</v>
      </c>
      <c r="AL23" s="44">
        <v>2.5600000000000001E-2</v>
      </c>
      <c r="AM23" s="43">
        <v>2.5600000000000001E-2</v>
      </c>
      <c r="AN23" s="44">
        <v>2.5600000000000001E-2</v>
      </c>
      <c r="AO23" s="43">
        <v>2.5600000000000001E-2</v>
      </c>
      <c r="AP23" s="44">
        <v>2.5600000000000001E-2</v>
      </c>
      <c r="AQ23" s="43">
        <v>2.5600000000000001E-2</v>
      </c>
      <c r="AR23" s="44">
        <v>2.5600000000000001E-2</v>
      </c>
      <c r="AS23" s="43">
        <v>2.5600000000000001E-2</v>
      </c>
      <c r="AT23" s="44">
        <v>2.5600000000000001E-2</v>
      </c>
      <c r="AU23" s="43">
        <v>2.5600000000000001E-2</v>
      </c>
      <c r="AV23" s="44">
        <v>2.5600000000000001E-2</v>
      </c>
      <c r="AW23" s="43">
        <v>2.5600000000000001E-2</v>
      </c>
      <c r="AX23" s="44">
        <v>2.5600000000000001E-2</v>
      </c>
      <c r="AY23" s="43">
        <v>2.5600000000000001E-2</v>
      </c>
      <c r="AZ23" s="44">
        <v>2.5600000000000001E-2</v>
      </c>
      <c r="BA23" s="50">
        <v>2.5600000000000001E-2</v>
      </c>
      <c r="BB23" s="51">
        <v>2.5600000000000001E-2</v>
      </c>
      <c r="BD23" s="1">
        <v>2001</v>
      </c>
      <c r="BE23" s="43">
        <v>3.7900000000000003E-2</v>
      </c>
      <c r="BF23" s="44">
        <v>3.3500000000000002E-2</v>
      </c>
      <c r="BG23" s="43">
        <v>3.7900000000000003E-2</v>
      </c>
      <c r="BH23" s="44">
        <v>3.3500000000000002E-2</v>
      </c>
      <c r="BI23" s="43">
        <v>3.7900000000000003E-2</v>
      </c>
      <c r="BJ23" s="44">
        <v>3.3500000000000002E-2</v>
      </c>
      <c r="BK23" s="43">
        <v>3.7900000000000003E-2</v>
      </c>
      <c r="BL23" s="44">
        <v>3.3500000000000002E-2</v>
      </c>
      <c r="BM23" s="43">
        <v>3.7900000000000003E-2</v>
      </c>
      <c r="BN23" s="44">
        <v>3.3500000000000002E-2</v>
      </c>
      <c r="BO23" s="43">
        <v>3.7900000000000003E-2</v>
      </c>
      <c r="BP23" s="44">
        <v>3.3500000000000002E-2</v>
      </c>
      <c r="BQ23" s="43">
        <v>3.7900000000000003E-2</v>
      </c>
      <c r="BR23" s="44">
        <v>3.3500000000000002E-2</v>
      </c>
      <c r="BS23" s="43">
        <v>3.7900000000000003E-2</v>
      </c>
      <c r="BT23" s="44">
        <v>3.3500000000000002E-2</v>
      </c>
      <c r="BU23" s="43">
        <v>3.7900000000000003E-2</v>
      </c>
      <c r="BV23" s="44">
        <v>3.3500000000000002E-2</v>
      </c>
      <c r="BW23" s="43">
        <v>3.7900000000000003E-2</v>
      </c>
      <c r="BX23" s="44">
        <v>3.3500000000000002E-2</v>
      </c>
      <c r="BY23" s="43">
        <v>3.7900000000000003E-2</v>
      </c>
      <c r="BZ23" s="44">
        <v>3.3500000000000002E-2</v>
      </c>
      <c r="CA23" s="67">
        <v>3.7900000000000003E-2</v>
      </c>
      <c r="CB23" s="68">
        <v>3.3500000000000002E-2</v>
      </c>
      <c r="CE23" s="1">
        <v>2001</v>
      </c>
      <c r="CF23" s="8">
        <f t="shared" ref="CF23:CF33" si="55">B94*BE5</f>
        <v>0</v>
      </c>
      <c r="CG23" s="9">
        <f t="shared" ref="CG23:CG33" si="56">C94*BF5</f>
        <v>0</v>
      </c>
      <c r="CH23" s="8">
        <f t="shared" ref="CH23:CH33" si="57">D94*BG5</f>
        <v>0</v>
      </c>
      <c r="CI23" s="9">
        <f t="shared" ref="CI23:CI33" si="58">E94*BH5</f>
        <v>0</v>
      </c>
      <c r="CJ23" s="8">
        <f t="shared" ref="CJ23:CJ33" si="59">F94*BI5</f>
        <v>0</v>
      </c>
      <c r="CK23" s="9">
        <f t="shared" ref="CK23:CK33" si="60">G94*BJ5</f>
        <v>0</v>
      </c>
      <c r="CL23" s="8">
        <f t="shared" ref="CL23:CL33" si="61">H94*BK5</f>
        <v>0</v>
      </c>
      <c r="CM23" s="9">
        <f t="shared" ref="CM23:CM33" si="62">I94*BL5</f>
        <v>0</v>
      </c>
      <c r="CN23" s="8">
        <f t="shared" ref="CN23:CN33" si="63">J94*BM5</f>
        <v>0</v>
      </c>
      <c r="CO23" s="9">
        <f t="shared" ref="CO23:CO33" si="64">K94*BN5</f>
        <v>0</v>
      </c>
      <c r="CP23" s="8">
        <f t="shared" ref="CP23:CP33" si="65">L94*BO5</f>
        <v>0</v>
      </c>
      <c r="CQ23" s="9">
        <f t="shared" ref="CQ23:CQ33" si="66">M94*BP5</f>
        <v>0</v>
      </c>
      <c r="CR23" s="8">
        <f t="shared" ref="CR23:CR33" si="67">N94*BQ5</f>
        <v>0</v>
      </c>
      <c r="CS23" s="9">
        <f t="shared" ref="CS23:CS33" si="68">O94*BR5</f>
        <v>0</v>
      </c>
      <c r="CT23" s="8">
        <f t="shared" ref="CT23:CT33" si="69">P94*BS5</f>
        <v>0</v>
      </c>
      <c r="CU23" s="9">
        <f t="shared" ref="CU23:CU33" si="70">Q94*BT5</f>
        <v>0</v>
      </c>
      <c r="CV23" s="8">
        <f t="shared" ref="CV23:CV33" si="71">R94*BU5</f>
        <v>0</v>
      </c>
      <c r="CW23" s="9">
        <f t="shared" ref="CW23:CW33" si="72">S94*BV5</f>
        <v>0</v>
      </c>
      <c r="CX23" s="8">
        <f t="shared" ref="CX23:CX33" si="73">T94*BW5</f>
        <v>0</v>
      </c>
      <c r="CY23" s="9">
        <f t="shared" ref="CY23:CY33" si="74">U94*BX5</f>
        <v>0</v>
      </c>
      <c r="CZ23" s="8">
        <f t="shared" ref="CZ23:CZ33" si="75">V94*BY5</f>
        <v>0</v>
      </c>
      <c r="DA23" s="9">
        <f t="shared" ref="DA23:DA33" si="76">W94*BZ5</f>
        <v>0</v>
      </c>
      <c r="DB23" s="8">
        <f t="shared" ref="DB23:DB33" si="77">X94*CA5</f>
        <v>-22276.524924968788</v>
      </c>
      <c r="DC23" s="9">
        <f t="shared" ref="DC23:DC33" si="78">Y94*CB5</f>
        <v>-13801.941909149507</v>
      </c>
      <c r="DD23" s="8">
        <f t="shared" ref="DD23:DD33" si="79">SUM(CF23,CH23,CJ23,CL23,CN23,CP23,CR23,CT23,CV23,CX23,CZ23,DB23)</f>
        <v>-22276.524924968788</v>
      </c>
      <c r="DE23" s="10">
        <f t="shared" ref="DE23:DE33" si="80">SUM(CG23,CI23,CK23,CM23,CO23,CQ23,CS23,CU23,CW23,CY23,DA23,DC23)</f>
        <v>-13801.941909149507</v>
      </c>
    </row>
    <row r="24" spans="1:109" x14ac:dyDescent="0.2">
      <c r="A24" s="149">
        <v>2002</v>
      </c>
      <c r="B24" s="120">
        <f>SUM(CF6,CF24)</f>
        <v>-32889.999520202982</v>
      </c>
      <c r="C24" s="105">
        <f t="shared" si="32"/>
        <v>-24726.841873524842</v>
      </c>
      <c r="D24" s="105">
        <f t="shared" si="33"/>
        <v>-29911.272436993408</v>
      </c>
      <c r="E24" s="105">
        <f t="shared" si="34"/>
        <v>-19185.038614983965</v>
      </c>
      <c r="F24" s="105">
        <f t="shared" si="35"/>
        <v>-35359.988788638992</v>
      </c>
      <c r="G24" s="105">
        <f t="shared" si="36"/>
        <v>-22043.878670274011</v>
      </c>
      <c r="H24" s="105">
        <f t="shared" si="37"/>
        <v>-33700.311144954641</v>
      </c>
      <c r="I24" s="105">
        <f t="shared" si="38"/>
        <v>-26960.483993894133</v>
      </c>
      <c r="J24" s="105">
        <f t="shared" si="39"/>
        <v>-30721.731750401286</v>
      </c>
      <c r="K24" s="105">
        <f t="shared" si="40"/>
        <v>-23232.802126845949</v>
      </c>
      <c r="L24" s="105">
        <f t="shared" si="41"/>
        <v>-78580.596172930833</v>
      </c>
      <c r="M24" s="105">
        <f t="shared" si="42"/>
        <v>-49110.102871230571</v>
      </c>
      <c r="N24" s="105">
        <f t="shared" si="43"/>
        <v>-61441.026709420898</v>
      </c>
      <c r="O24" s="105">
        <f t="shared" si="44"/>
        <v>-45249.616124917753</v>
      </c>
      <c r="P24" s="105">
        <f t="shared" si="45"/>
        <v>-49307.98421723819</v>
      </c>
      <c r="Q24" s="105">
        <f t="shared" si="46"/>
        <v>-27540.2901771824</v>
      </c>
      <c r="R24" s="105">
        <f t="shared" si="47"/>
        <v>-39055.255292271511</v>
      </c>
      <c r="S24" s="105">
        <f t="shared" si="48"/>
        <v>-23663.83833712717</v>
      </c>
      <c r="T24" s="105">
        <f t="shared" si="49"/>
        <v>-25804.505439304354</v>
      </c>
      <c r="U24" s="105">
        <f t="shared" si="50"/>
        <v>-13119.844588020042</v>
      </c>
      <c r="V24" s="105">
        <f t="shared" si="51"/>
        <v>-25517.032649053486</v>
      </c>
      <c r="W24" s="105">
        <f t="shared" si="52"/>
        <v>-13879.976438383004</v>
      </c>
      <c r="X24" s="105">
        <f t="shared" si="53"/>
        <v>-29007.50656399026</v>
      </c>
      <c r="Y24" s="105">
        <f t="shared" si="54"/>
        <v>-19370.794504148653</v>
      </c>
      <c r="Z24" s="105">
        <f t="shared" ref="Z24:Z34" si="81">SUM(B24,D24,F24,H24,J24,L24,N24,P24,R24,T24,V24,X24)</f>
        <v>-471297.21068540082</v>
      </c>
      <c r="AA24" s="106">
        <f t="shared" ref="AA24:AA34" si="82">SUM(C24,E24,G24,I24,K24,M24,O24,Q24,S24,U24,W24,Y24)</f>
        <v>-308083.50832053251</v>
      </c>
      <c r="AD24" s="11">
        <v>2002</v>
      </c>
      <c r="AE24" s="45">
        <v>2.5600000000000001E-2</v>
      </c>
      <c r="AF24" s="46">
        <v>2.5600000000000001E-2</v>
      </c>
      <c r="AG24" s="45">
        <v>2.5600000000000001E-2</v>
      </c>
      <c r="AH24" s="46">
        <v>2.5600000000000001E-2</v>
      </c>
      <c r="AI24" s="45">
        <v>2.5600000000000001E-2</v>
      </c>
      <c r="AJ24" s="46">
        <v>2.5600000000000001E-2</v>
      </c>
      <c r="AK24" s="45">
        <v>2.5600000000000001E-2</v>
      </c>
      <c r="AL24" s="46">
        <v>2.5600000000000001E-2</v>
      </c>
      <c r="AM24" s="45">
        <v>2.5600000000000001E-2</v>
      </c>
      <c r="AN24" s="46">
        <v>2.5600000000000001E-2</v>
      </c>
      <c r="AO24" s="45">
        <v>2.5600000000000001E-2</v>
      </c>
      <c r="AP24" s="46">
        <v>2.5600000000000001E-2</v>
      </c>
      <c r="AQ24" s="45">
        <v>2.5600000000000001E-2</v>
      </c>
      <c r="AR24" s="46">
        <v>2.5600000000000001E-2</v>
      </c>
      <c r="AS24" s="45">
        <v>2.5600000000000001E-2</v>
      </c>
      <c r="AT24" s="46">
        <v>2.5600000000000001E-2</v>
      </c>
      <c r="AU24" s="45">
        <v>2.5600000000000001E-2</v>
      </c>
      <c r="AV24" s="46">
        <v>2.5600000000000001E-2</v>
      </c>
      <c r="AW24" s="45">
        <v>2.5600000000000001E-2</v>
      </c>
      <c r="AX24" s="46">
        <v>2.5600000000000001E-2</v>
      </c>
      <c r="AY24" s="45">
        <v>2.5600000000000001E-2</v>
      </c>
      <c r="AZ24" s="46">
        <v>2.5600000000000001E-2</v>
      </c>
      <c r="BA24" s="52">
        <v>2.5600000000000001E-2</v>
      </c>
      <c r="BB24" s="53">
        <v>2.5600000000000001E-2</v>
      </c>
      <c r="BD24" s="11">
        <v>2002</v>
      </c>
      <c r="BE24" s="43">
        <v>3.7900000000000003E-2</v>
      </c>
      <c r="BF24" s="44">
        <v>3.3500000000000002E-2</v>
      </c>
      <c r="BG24" s="43">
        <v>3.7900000000000003E-2</v>
      </c>
      <c r="BH24" s="44">
        <v>3.3500000000000002E-2</v>
      </c>
      <c r="BI24" s="43">
        <v>3.7900000000000003E-2</v>
      </c>
      <c r="BJ24" s="44">
        <v>3.3500000000000002E-2</v>
      </c>
      <c r="BK24" s="43">
        <v>3.7900000000000003E-2</v>
      </c>
      <c r="BL24" s="44">
        <v>3.3500000000000002E-2</v>
      </c>
      <c r="BM24" s="43">
        <v>3.7900000000000003E-2</v>
      </c>
      <c r="BN24" s="44">
        <v>3.3500000000000002E-2</v>
      </c>
      <c r="BO24" s="43">
        <v>3.7900000000000003E-2</v>
      </c>
      <c r="BP24" s="44">
        <v>3.3500000000000002E-2</v>
      </c>
      <c r="BQ24" s="43">
        <v>3.7900000000000003E-2</v>
      </c>
      <c r="BR24" s="44">
        <v>3.3500000000000002E-2</v>
      </c>
      <c r="BS24" s="43">
        <v>3.7900000000000003E-2</v>
      </c>
      <c r="BT24" s="44">
        <v>3.3500000000000002E-2</v>
      </c>
      <c r="BU24" s="43">
        <v>3.7900000000000003E-2</v>
      </c>
      <c r="BV24" s="44">
        <v>3.3500000000000002E-2</v>
      </c>
      <c r="BW24" s="43">
        <v>3.7900000000000003E-2</v>
      </c>
      <c r="BX24" s="44">
        <v>3.3500000000000002E-2</v>
      </c>
      <c r="BY24" s="43">
        <v>3.7900000000000003E-2</v>
      </c>
      <c r="BZ24" s="44">
        <v>3.3500000000000002E-2</v>
      </c>
      <c r="CA24" s="50">
        <v>3.7900000000000003E-2</v>
      </c>
      <c r="CB24" s="51">
        <v>3.3500000000000002E-2</v>
      </c>
      <c r="CE24" s="11">
        <v>2002</v>
      </c>
      <c r="CF24" s="12">
        <f t="shared" si="55"/>
        <v>-18095.015906538614</v>
      </c>
      <c r="CG24" s="13">
        <f t="shared" si="56"/>
        <v>-12644.514082323665</v>
      </c>
      <c r="CH24" s="12">
        <f t="shared" si="57"/>
        <v>-15488.128713588636</v>
      </c>
      <c r="CI24" s="13">
        <f t="shared" si="58"/>
        <v>-10017.238332315714</v>
      </c>
      <c r="CJ24" s="12">
        <f t="shared" si="59"/>
        <v>-17901.48350831389</v>
      </c>
      <c r="CK24" s="13">
        <f t="shared" si="60"/>
        <v>-12072.205810388501</v>
      </c>
      <c r="CL24" s="12">
        <f t="shared" si="61"/>
        <v>-18116.852891817234</v>
      </c>
      <c r="CM24" s="13">
        <f t="shared" si="62"/>
        <v>-14947.229689058988</v>
      </c>
      <c r="CN24" s="12">
        <f t="shared" si="63"/>
        <v>-13611.154162774452</v>
      </c>
      <c r="CO24" s="13">
        <f t="shared" si="64"/>
        <v>-13605.542817977663</v>
      </c>
      <c r="CP24" s="12">
        <f t="shared" si="65"/>
        <v>-35710.686402990614</v>
      </c>
      <c r="CQ24" s="13">
        <f t="shared" si="66"/>
        <v>-27743.95519388936</v>
      </c>
      <c r="CR24" s="12">
        <f t="shared" si="67"/>
        <v>-29713.971745334238</v>
      </c>
      <c r="CS24" s="13">
        <f t="shared" si="68"/>
        <v>-24794.3079719491</v>
      </c>
      <c r="CT24" s="12">
        <f t="shared" si="69"/>
        <v>-20618.054513792536</v>
      </c>
      <c r="CU24" s="13">
        <f t="shared" si="70"/>
        <v>-16104.560180524726</v>
      </c>
      <c r="CV24" s="12">
        <f t="shared" si="71"/>
        <v>-17308.547815268466</v>
      </c>
      <c r="CW24" s="13">
        <f t="shared" si="72"/>
        <v>-10353.780690353762</v>
      </c>
      <c r="CX24" s="12">
        <f t="shared" si="73"/>
        <v>-13133.631452306321</v>
      </c>
      <c r="CY24" s="13">
        <f t="shared" si="74"/>
        <v>-6153.5840061159115</v>
      </c>
      <c r="CZ24" s="12">
        <f t="shared" si="75"/>
        <v>-14165.242296885959</v>
      </c>
      <c r="DA24" s="13">
        <f t="shared" si="76"/>
        <v>-7247.9360929158383</v>
      </c>
      <c r="DB24" s="12">
        <f t="shared" si="77"/>
        <v>-16131.328566785181</v>
      </c>
      <c r="DC24" s="13">
        <f t="shared" si="78"/>
        <v>-9732.0680120960023</v>
      </c>
      <c r="DD24" s="12">
        <f t="shared" si="79"/>
        <v>-229994.09797639612</v>
      </c>
      <c r="DE24" s="14">
        <f t="shared" si="80"/>
        <v>-165416.92287990922</v>
      </c>
    </row>
    <row r="25" spans="1:109" x14ac:dyDescent="0.2">
      <c r="A25" s="149">
        <v>2003</v>
      </c>
      <c r="B25" s="120">
        <f t="shared" si="31"/>
        <v>-23134.395929644452</v>
      </c>
      <c r="C25" s="105">
        <f t="shared" si="32"/>
        <v>-17495.086914895433</v>
      </c>
      <c r="D25" s="105">
        <f t="shared" si="33"/>
        <v>-21247.433370213479</v>
      </c>
      <c r="E25" s="105">
        <f t="shared" si="34"/>
        <v>-13761.58685168716</v>
      </c>
      <c r="F25" s="105">
        <f t="shared" si="35"/>
        <v>-24501.67693154102</v>
      </c>
      <c r="G25" s="105">
        <f t="shared" si="36"/>
        <v>-15352.401071088105</v>
      </c>
      <c r="H25" s="105">
        <f t="shared" si="37"/>
        <v>-24114.598515555474</v>
      </c>
      <c r="I25" s="105">
        <f t="shared" si="38"/>
        <v>-19284.638745916047</v>
      </c>
      <c r="J25" s="105">
        <f t="shared" si="39"/>
        <v>-21635.730420094966</v>
      </c>
      <c r="K25" s="105">
        <f t="shared" si="40"/>
        <v>-16878.600804360474</v>
      </c>
      <c r="L25" s="105">
        <f t="shared" si="41"/>
        <v>-57121.372565338112</v>
      </c>
      <c r="M25" s="105">
        <f t="shared" si="42"/>
        <v>-35335.81698456606</v>
      </c>
      <c r="N25" s="105">
        <f t="shared" si="43"/>
        <v>-45628.401424628813</v>
      </c>
      <c r="O25" s="105">
        <f t="shared" si="44"/>
        <v>-33360.366695784614</v>
      </c>
      <c r="P25" s="105">
        <f t="shared" si="45"/>
        <v>-33918.433916999791</v>
      </c>
      <c r="Q25" s="105">
        <f t="shared" si="46"/>
        <v>-20989.946334168682</v>
      </c>
      <c r="R25" s="105">
        <f t="shared" si="47"/>
        <v>-28588.743758805969</v>
      </c>
      <c r="S25" s="105">
        <f t="shared" si="48"/>
        <v>-15709.634437747289</v>
      </c>
      <c r="T25" s="105">
        <f t="shared" si="49"/>
        <v>-17417.686964815395</v>
      </c>
      <c r="U25" s="105">
        <f t="shared" si="50"/>
        <v>-8844.2323737108327</v>
      </c>
      <c r="V25" s="105">
        <f t="shared" si="51"/>
        <v>-16593.754301748748</v>
      </c>
      <c r="W25" s="105">
        <f t="shared" si="52"/>
        <v>-9929.4882593549519</v>
      </c>
      <c r="X25" s="105">
        <f t="shared" si="53"/>
        <v>-20198.59979624546</v>
      </c>
      <c r="Y25" s="105">
        <f t="shared" si="54"/>
        <v>-12081.609957871762</v>
      </c>
      <c r="Z25" s="105">
        <f t="shared" si="81"/>
        <v>-334100.82789563172</v>
      </c>
      <c r="AA25" s="106">
        <f t="shared" si="82"/>
        <v>-219023.40943115141</v>
      </c>
      <c r="AD25" s="11">
        <v>2003</v>
      </c>
      <c r="AE25" s="45">
        <v>2.5600000000000001E-2</v>
      </c>
      <c r="AF25" s="46">
        <v>2.5600000000000001E-2</v>
      </c>
      <c r="AG25" s="45">
        <v>2.5600000000000001E-2</v>
      </c>
      <c r="AH25" s="46">
        <v>2.5600000000000001E-2</v>
      </c>
      <c r="AI25" s="45">
        <v>2.5600000000000001E-2</v>
      </c>
      <c r="AJ25" s="46">
        <v>2.5600000000000001E-2</v>
      </c>
      <c r="AK25" s="45">
        <v>2.5600000000000001E-2</v>
      </c>
      <c r="AL25" s="46">
        <v>2.5600000000000001E-2</v>
      </c>
      <c r="AM25" s="45">
        <v>2.5600000000000001E-2</v>
      </c>
      <c r="AN25" s="46">
        <v>2.5600000000000001E-2</v>
      </c>
      <c r="AO25" s="45">
        <v>2.5600000000000001E-2</v>
      </c>
      <c r="AP25" s="46">
        <v>2.5600000000000001E-2</v>
      </c>
      <c r="AQ25" s="45">
        <v>2.5600000000000001E-2</v>
      </c>
      <c r="AR25" s="46">
        <v>2.5600000000000001E-2</v>
      </c>
      <c r="AS25" s="45">
        <v>2.5600000000000001E-2</v>
      </c>
      <c r="AT25" s="46">
        <v>2.5600000000000001E-2</v>
      </c>
      <c r="AU25" s="45">
        <v>2.5600000000000001E-2</v>
      </c>
      <c r="AV25" s="46">
        <v>2.5600000000000001E-2</v>
      </c>
      <c r="AW25" s="45">
        <v>2.5600000000000001E-2</v>
      </c>
      <c r="AX25" s="46">
        <v>2.5600000000000001E-2</v>
      </c>
      <c r="AY25" s="45">
        <v>2.5600000000000001E-2</v>
      </c>
      <c r="AZ25" s="46">
        <v>2.5600000000000001E-2</v>
      </c>
      <c r="BA25" s="52">
        <v>2.5600000000000001E-2</v>
      </c>
      <c r="BB25" s="53">
        <v>2.5600000000000001E-2</v>
      </c>
      <c r="BD25" s="11">
        <v>2003</v>
      </c>
      <c r="BE25" s="43">
        <v>3.7900000000000003E-2</v>
      </c>
      <c r="BF25" s="44">
        <v>3.3500000000000002E-2</v>
      </c>
      <c r="BG25" s="43">
        <v>3.7900000000000003E-2</v>
      </c>
      <c r="BH25" s="44">
        <v>3.3500000000000002E-2</v>
      </c>
      <c r="BI25" s="43">
        <v>3.7900000000000003E-2</v>
      </c>
      <c r="BJ25" s="44">
        <v>3.3500000000000002E-2</v>
      </c>
      <c r="BK25" s="43">
        <v>3.7900000000000003E-2</v>
      </c>
      <c r="BL25" s="44">
        <v>3.3500000000000002E-2</v>
      </c>
      <c r="BM25" s="43">
        <v>3.7900000000000003E-2</v>
      </c>
      <c r="BN25" s="44">
        <v>3.3500000000000002E-2</v>
      </c>
      <c r="BO25" s="43">
        <v>3.7900000000000003E-2</v>
      </c>
      <c r="BP25" s="44">
        <v>3.3500000000000002E-2</v>
      </c>
      <c r="BQ25" s="43">
        <v>3.7900000000000003E-2</v>
      </c>
      <c r="BR25" s="44">
        <v>3.3500000000000002E-2</v>
      </c>
      <c r="BS25" s="43">
        <v>3.7900000000000003E-2</v>
      </c>
      <c r="BT25" s="44">
        <v>3.3500000000000002E-2</v>
      </c>
      <c r="BU25" s="43">
        <v>3.7900000000000003E-2</v>
      </c>
      <c r="BV25" s="44">
        <v>3.3500000000000002E-2</v>
      </c>
      <c r="BW25" s="43">
        <v>3.7900000000000003E-2</v>
      </c>
      <c r="BX25" s="44">
        <v>3.3500000000000002E-2</v>
      </c>
      <c r="BY25" s="43">
        <v>3.7900000000000003E-2</v>
      </c>
      <c r="BZ25" s="44">
        <v>3.3500000000000002E-2</v>
      </c>
      <c r="CA25" s="50">
        <v>3.7900000000000003E-2</v>
      </c>
      <c r="CB25" s="51">
        <v>3.3500000000000002E-2</v>
      </c>
      <c r="CE25" s="11">
        <v>2003</v>
      </c>
      <c r="CF25" s="12">
        <f t="shared" si="55"/>
        <v>-12941.737898538417</v>
      </c>
      <c r="CG25" s="13">
        <f t="shared" si="56"/>
        <v>-8977.3636831942204</v>
      </c>
      <c r="CH25" s="12">
        <f t="shared" si="57"/>
        <v>-11132.635225069464</v>
      </c>
      <c r="CI25" s="13">
        <f t="shared" si="58"/>
        <v>-7174.1669825921172</v>
      </c>
      <c r="CJ25" s="12">
        <f t="shared" si="59"/>
        <v>-12748.796713762826</v>
      </c>
      <c r="CK25" s="13">
        <f t="shared" si="60"/>
        <v>-8511.5313406304303</v>
      </c>
      <c r="CL25" s="12">
        <f t="shared" si="61"/>
        <v>-13135.17401484085</v>
      </c>
      <c r="CM25" s="13">
        <f t="shared" si="62"/>
        <v>-10899.754482060454</v>
      </c>
      <c r="CN25" s="12">
        <f t="shared" si="63"/>
        <v>-9784.8869595277156</v>
      </c>
      <c r="CO25" s="13">
        <f t="shared" si="64"/>
        <v>-10176.20548341557</v>
      </c>
      <c r="CP25" s="12">
        <f t="shared" si="65"/>
        <v>-26577.851568920789</v>
      </c>
      <c r="CQ25" s="13">
        <f t="shared" si="66"/>
        <v>-20424.011502719313</v>
      </c>
      <c r="CR25" s="12">
        <f t="shared" si="67"/>
        <v>-21748.014155147986</v>
      </c>
      <c r="CS25" s="13">
        <f t="shared" si="68"/>
        <v>-18268.089014039349</v>
      </c>
      <c r="CT25" s="12">
        <f t="shared" si="69"/>
        <v>-14158.551692250609</v>
      </c>
      <c r="CU25" s="13">
        <f t="shared" si="70"/>
        <v>-12436.560062315006</v>
      </c>
      <c r="CV25" s="12">
        <f t="shared" si="71"/>
        <v>-13049.587391473047</v>
      </c>
      <c r="CW25" s="13">
        <f t="shared" si="72"/>
        <v>-7160.3860228634239</v>
      </c>
      <c r="CX25" s="12">
        <f t="shared" si="73"/>
        <v>-8916.7248780203281</v>
      </c>
      <c r="CY25" s="13">
        <f t="shared" si="74"/>
        <v>-4190.4087998748273</v>
      </c>
      <c r="CZ25" s="12">
        <f t="shared" si="75"/>
        <v>-9080.6079952029049</v>
      </c>
      <c r="DA25" s="13">
        <f t="shared" si="76"/>
        <v>-5139.2664257657498</v>
      </c>
      <c r="DB25" s="12">
        <f t="shared" si="77"/>
        <v>-11149.501215892144</v>
      </c>
      <c r="DC25" s="13">
        <f t="shared" si="78"/>
        <v>-6060.8965123335947</v>
      </c>
      <c r="DD25" s="12">
        <f t="shared" si="79"/>
        <v>-164424.06970864709</v>
      </c>
      <c r="DE25" s="14">
        <f t="shared" si="80"/>
        <v>-119418.64031180406</v>
      </c>
    </row>
    <row r="26" spans="1:109" x14ac:dyDescent="0.2">
      <c r="A26" s="149">
        <v>2004</v>
      </c>
      <c r="B26" s="120">
        <f t="shared" si="31"/>
        <v>-14555.73261005514</v>
      </c>
      <c r="C26" s="105">
        <f t="shared" si="32"/>
        <v>-11003.193505588737</v>
      </c>
      <c r="D26" s="105">
        <f t="shared" si="33"/>
        <v>-13635.993774571647</v>
      </c>
      <c r="E26" s="105">
        <f t="shared" si="34"/>
        <v>-9425.3503949743517</v>
      </c>
      <c r="F26" s="105">
        <f t="shared" si="35"/>
        <v>-16404.964528316097</v>
      </c>
      <c r="G26" s="105">
        <f t="shared" si="36"/>
        <v>-9013.2105070148009</v>
      </c>
      <c r="H26" s="105">
        <f t="shared" si="37"/>
        <v>-16019.123999357696</v>
      </c>
      <c r="I26" s="105">
        <f t="shared" si="38"/>
        <v>-12499.196208312303</v>
      </c>
      <c r="J26" s="105">
        <f t="shared" si="39"/>
        <v>-13349.909425941783</v>
      </c>
      <c r="K26" s="105">
        <f t="shared" si="40"/>
        <v>-11065.566356289939</v>
      </c>
      <c r="L26" s="105">
        <f t="shared" si="41"/>
        <v>-37080.224883123854</v>
      </c>
      <c r="M26" s="105">
        <f t="shared" si="42"/>
        <v>-20037.383802676566</v>
      </c>
      <c r="N26" s="105">
        <f t="shared" si="43"/>
        <v>-25917.475923932063</v>
      </c>
      <c r="O26" s="105">
        <f t="shared" si="44"/>
        <v>-18731.388282053078</v>
      </c>
      <c r="P26" s="105">
        <f t="shared" si="45"/>
        <v>-18923.444018231807</v>
      </c>
      <c r="Q26" s="105">
        <f t="shared" si="46"/>
        <v>-11091.030067420706</v>
      </c>
      <c r="R26" s="105">
        <f t="shared" si="47"/>
        <v>-15337.680187162878</v>
      </c>
      <c r="S26" s="105">
        <f t="shared" si="48"/>
        <v>-8282.3980335698834</v>
      </c>
      <c r="T26" s="105">
        <f t="shared" si="49"/>
        <v>-8723.2622908383019</v>
      </c>
      <c r="U26" s="105">
        <f t="shared" si="50"/>
        <v>-4869.9883963980938</v>
      </c>
      <c r="V26" s="105">
        <f t="shared" si="51"/>
        <v>-8977.2646330556636</v>
      </c>
      <c r="W26" s="105">
        <f t="shared" si="52"/>
        <v>-4606.6740141014125</v>
      </c>
      <c r="X26" s="105">
        <f t="shared" si="53"/>
        <v>-10658.714861930239</v>
      </c>
      <c r="Y26" s="105">
        <f t="shared" si="54"/>
        <v>-6103.2337193063122</v>
      </c>
      <c r="Z26" s="105">
        <f t="shared" si="81"/>
        <v>-199583.79113651713</v>
      </c>
      <c r="AA26" s="106">
        <f t="shared" si="82"/>
        <v>-126728.61328770622</v>
      </c>
      <c r="AD26" s="11">
        <v>2004</v>
      </c>
      <c r="AE26" s="45">
        <v>2.5600000000000001E-2</v>
      </c>
      <c r="AF26" s="46">
        <v>2.5600000000000001E-2</v>
      </c>
      <c r="AG26" s="45">
        <v>2.5600000000000001E-2</v>
      </c>
      <c r="AH26" s="46">
        <v>2.5600000000000001E-2</v>
      </c>
      <c r="AI26" s="45">
        <v>2.5600000000000001E-2</v>
      </c>
      <c r="AJ26" s="46">
        <v>2.5600000000000001E-2</v>
      </c>
      <c r="AK26" s="45">
        <v>2.5600000000000001E-2</v>
      </c>
      <c r="AL26" s="46">
        <v>2.5600000000000001E-2</v>
      </c>
      <c r="AM26" s="45">
        <v>2.5600000000000001E-2</v>
      </c>
      <c r="AN26" s="46">
        <v>2.5600000000000001E-2</v>
      </c>
      <c r="AO26" s="45">
        <v>2.5600000000000001E-2</v>
      </c>
      <c r="AP26" s="46">
        <v>2.5600000000000001E-2</v>
      </c>
      <c r="AQ26" s="45">
        <v>2.5600000000000001E-2</v>
      </c>
      <c r="AR26" s="46">
        <v>2.5600000000000001E-2</v>
      </c>
      <c r="AS26" s="45">
        <v>2.5600000000000001E-2</v>
      </c>
      <c r="AT26" s="46">
        <v>2.5600000000000001E-2</v>
      </c>
      <c r="AU26" s="45">
        <v>2.5600000000000001E-2</v>
      </c>
      <c r="AV26" s="46">
        <v>2.5600000000000001E-2</v>
      </c>
      <c r="AW26" s="45">
        <v>2.5600000000000001E-2</v>
      </c>
      <c r="AX26" s="46">
        <v>2.5600000000000001E-2</v>
      </c>
      <c r="AY26" s="45">
        <v>2.5600000000000001E-2</v>
      </c>
      <c r="AZ26" s="46">
        <v>2.5600000000000001E-2</v>
      </c>
      <c r="BA26" s="52">
        <v>2.5600000000000001E-2</v>
      </c>
      <c r="BB26" s="53">
        <v>2.5600000000000001E-2</v>
      </c>
      <c r="BD26" s="11">
        <v>2004</v>
      </c>
      <c r="BE26" s="43">
        <v>3.7900000000000003E-2</v>
      </c>
      <c r="BF26" s="44">
        <v>3.3500000000000002E-2</v>
      </c>
      <c r="BG26" s="43">
        <v>3.7900000000000003E-2</v>
      </c>
      <c r="BH26" s="44">
        <v>3.3500000000000002E-2</v>
      </c>
      <c r="BI26" s="43">
        <v>3.7900000000000003E-2</v>
      </c>
      <c r="BJ26" s="44">
        <v>3.3500000000000002E-2</v>
      </c>
      <c r="BK26" s="43">
        <v>3.7900000000000003E-2</v>
      </c>
      <c r="BL26" s="44">
        <v>3.3500000000000002E-2</v>
      </c>
      <c r="BM26" s="43">
        <v>3.7900000000000003E-2</v>
      </c>
      <c r="BN26" s="44">
        <v>3.3500000000000002E-2</v>
      </c>
      <c r="BO26" s="43">
        <v>3.7900000000000003E-2</v>
      </c>
      <c r="BP26" s="44">
        <v>3.3500000000000002E-2</v>
      </c>
      <c r="BQ26" s="43">
        <v>3.7900000000000003E-2</v>
      </c>
      <c r="BR26" s="44">
        <v>3.3500000000000002E-2</v>
      </c>
      <c r="BS26" s="43">
        <v>3.7900000000000003E-2</v>
      </c>
      <c r="BT26" s="44">
        <v>3.3500000000000002E-2</v>
      </c>
      <c r="BU26" s="43">
        <v>3.7900000000000003E-2</v>
      </c>
      <c r="BV26" s="44">
        <v>3.3500000000000002E-2</v>
      </c>
      <c r="BW26" s="43">
        <v>3.7900000000000003E-2</v>
      </c>
      <c r="BX26" s="44">
        <v>3.3500000000000002E-2</v>
      </c>
      <c r="BY26" s="43">
        <v>3.7900000000000003E-2</v>
      </c>
      <c r="BZ26" s="44">
        <v>3.3500000000000002E-2</v>
      </c>
      <c r="CA26" s="50">
        <v>3.7900000000000003E-2</v>
      </c>
      <c r="CB26" s="51">
        <v>3.3500000000000002E-2</v>
      </c>
      <c r="CE26" s="11">
        <v>2004</v>
      </c>
      <c r="CF26" s="12">
        <f t="shared" si="55"/>
        <v>-8173.2842896647835</v>
      </c>
      <c r="CG26" s="13">
        <f t="shared" si="56"/>
        <v>-5791.0605975524204</v>
      </c>
      <c r="CH26" s="12">
        <f t="shared" si="57"/>
        <v>-7181.5165614182406</v>
      </c>
      <c r="CI26" s="13">
        <f t="shared" si="58"/>
        <v>-5016.0882094590661</v>
      </c>
      <c r="CJ26" s="12">
        <f t="shared" si="59"/>
        <v>-8473.4284723778892</v>
      </c>
      <c r="CK26" s="13">
        <f t="shared" si="60"/>
        <v>-5007.0399077872571</v>
      </c>
      <c r="CL26" s="12">
        <f t="shared" si="61"/>
        <v>-8615.0002996183557</v>
      </c>
      <c r="CM26" s="13">
        <f t="shared" si="62"/>
        <v>-6872.6911204689713</v>
      </c>
      <c r="CN26" s="12">
        <f t="shared" si="63"/>
        <v>-5758.3456565300357</v>
      </c>
      <c r="CO26" s="13">
        <f t="shared" si="64"/>
        <v>-6336.9746126303817</v>
      </c>
      <c r="CP26" s="12">
        <f t="shared" si="65"/>
        <v>-16256.516544566606</v>
      </c>
      <c r="CQ26" s="13">
        <f t="shared" si="66"/>
        <v>-10863.258897772934</v>
      </c>
      <c r="CR26" s="12">
        <f t="shared" si="67"/>
        <v>-11407.41108765693</v>
      </c>
      <c r="CS26" s="13">
        <f t="shared" si="68"/>
        <v>-9609.3791261233746</v>
      </c>
      <c r="CT26" s="12">
        <f t="shared" si="69"/>
        <v>-6959.0249619964588</v>
      </c>
      <c r="CU26" s="13">
        <f t="shared" si="70"/>
        <v>-6012.1236333351653</v>
      </c>
      <c r="CV26" s="12">
        <f t="shared" si="71"/>
        <v>-5976.7863249390111</v>
      </c>
      <c r="CW26" s="13">
        <f t="shared" si="72"/>
        <v>-3210.8408448865234</v>
      </c>
      <c r="CX26" s="12">
        <f t="shared" si="73"/>
        <v>-3872.3866638708314</v>
      </c>
      <c r="CY26" s="13">
        <f t="shared" si="74"/>
        <v>-1997.3084811770659</v>
      </c>
      <c r="CZ26" s="12">
        <f t="shared" si="75"/>
        <v>-4201.9252232515719</v>
      </c>
      <c r="DA26" s="13">
        <f t="shared" si="76"/>
        <v>-1941.3625442386292</v>
      </c>
      <c r="DB26" s="12">
        <f t="shared" si="77"/>
        <v>-5091.3824638694905</v>
      </c>
      <c r="DC26" s="13">
        <f t="shared" si="78"/>
        <v>-2470.7455943959667</v>
      </c>
      <c r="DD26" s="12">
        <f t="shared" si="79"/>
        <v>-91967.008549760198</v>
      </c>
      <c r="DE26" s="14">
        <f t="shared" si="80"/>
        <v>-65128.87356982776</v>
      </c>
    </row>
    <row r="27" spans="1:109" x14ac:dyDescent="0.2">
      <c r="A27" s="149">
        <v>2005</v>
      </c>
      <c r="B27" s="120">
        <f t="shared" si="31"/>
        <v>-6641.0763094441263</v>
      </c>
      <c r="C27" s="105">
        <f t="shared" si="32"/>
        <v>-5029.7233162971006</v>
      </c>
      <c r="D27" s="105">
        <f t="shared" si="33"/>
        <v>-6593.4029114446967</v>
      </c>
      <c r="E27" s="105">
        <f t="shared" si="34"/>
        <v>-3831.056443297206</v>
      </c>
      <c r="F27" s="105">
        <f t="shared" si="35"/>
        <v>-7972.9010943135181</v>
      </c>
      <c r="G27" s="105">
        <f t="shared" si="36"/>
        <v>-3940.0773002116234</v>
      </c>
      <c r="H27" s="105">
        <f t="shared" si="37"/>
        <v>-9190.8017879952786</v>
      </c>
      <c r="I27" s="105">
        <f t="shared" si="38"/>
        <v>-6593.255083201776</v>
      </c>
      <c r="J27" s="105">
        <f t="shared" si="39"/>
        <v>-8154.6326374076807</v>
      </c>
      <c r="K27" s="105">
        <f t="shared" si="40"/>
        <v>-5819.5160227099659</v>
      </c>
      <c r="L27" s="105">
        <f t="shared" si="41"/>
        <v>-23352.958245654638</v>
      </c>
      <c r="M27" s="105">
        <f t="shared" si="42"/>
        <v>-11326.85692348772</v>
      </c>
      <c r="N27" s="105">
        <f t="shared" si="43"/>
        <v>-16959.651829498627</v>
      </c>
      <c r="O27" s="105">
        <f t="shared" si="44"/>
        <v>-12204.698545491621</v>
      </c>
      <c r="P27" s="105">
        <f t="shared" si="45"/>
        <v>-13592.269578601741</v>
      </c>
      <c r="Q27" s="105">
        <f t="shared" si="46"/>
        <v>-6358.741600599401</v>
      </c>
      <c r="R27" s="105">
        <f t="shared" si="47"/>
        <v>-11069.542491942326</v>
      </c>
      <c r="S27" s="105">
        <f t="shared" si="48"/>
        <v>-5837.3065293304508</v>
      </c>
      <c r="T27" s="105">
        <f t="shared" si="49"/>
        <v>-6406.2943228202166</v>
      </c>
      <c r="U27" s="105">
        <f t="shared" si="50"/>
        <v>-3613.826851162411</v>
      </c>
      <c r="V27" s="105">
        <f t="shared" si="51"/>
        <v>-6473.3979740499763</v>
      </c>
      <c r="W27" s="105">
        <f t="shared" si="52"/>
        <v>-3415.3261679653779</v>
      </c>
      <c r="X27" s="105">
        <f t="shared" si="53"/>
        <v>-7672.8226531251858</v>
      </c>
      <c r="Y27" s="105">
        <f t="shared" si="54"/>
        <v>-4638.5373725992995</v>
      </c>
      <c r="Z27" s="105">
        <f t="shared" si="81"/>
        <v>-124079.75183629802</v>
      </c>
      <c r="AA27" s="106">
        <f t="shared" si="82"/>
        <v>-72608.922156353961</v>
      </c>
      <c r="AD27" s="11">
        <v>2005</v>
      </c>
      <c r="AE27" s="45">
        <v>2.5600000000000001E-2</v>
      </c>
      <c r="AF27" s="46">
        <v>2.5600000000000001E-2</v>
      </c>
      <c r="AG27" s="45">
        <v>2.5600000000000001E-2</v>
      </c>
      <c r="AH27" s="46">
        <v>2.5600000000000001E-2</v>
      </c>
      <c r="AI27" s="45">
        <v>2.5600000000000001E-2</v>
      </c>
      <c r="AJ27" s="46">
        <v>2.5600000000000001E-2</v>
      </c>
      <c r="AK27" s="45">
        <v>2.5600000000000001E-2</v>
      </c>
      <c r="AL27" s="46">
        <v>2.5600000000000001E-2</v>
      </c>
      <c r="AM27" s="45">
        <v>2.5600000000000001E-2</v>
      </c>
      <c r="AN27" s="46">
        <v>2.5600000000000001E-2</v>
      </c>
      <c r="AO27" s="45">
        <v>2.5600000000000001E-2</v>
      </c>
      <c r="AP27" s="46">
        <v>2.5600000000000001E-2</v>
      </c>
      <c r="AQ27" s="45">
        <v>2.5600000000000001E-2</v>
      </c>
      <c r="AR27" s="46">
        <v>2.5600000000000001E-2</v>
      </c>
      <c r="AS27" s="45">
        <v>2.5600000000000001E-2</v>
      </c>
      <c r="AT27" s="46">
        <v>2.5600000000000001E-2</v>
      </c>
      <c r="AU27" s="45">
        <v>2.5600000000000001E-2</v>
      </c>
      <c r="AV27" s="46">
        <v>2.5600000000000001E-2</v>
      </c>
      <c r="AW27" s="45">
        <v>2.5600000000000001E-2</v>
      </c>
      <c r="AX27" s="46">
        <v>2.5600000000000001E-2</v>
      </c>
      <c r="AY27" s="45">
        <v>2.5600000000000001E-2</v>
      </c>
      <c r="AZ27" s="46">
        <v>2.5600000000000001E-2</v>
      </c>
      <c r="BA27" s="52">
        <v>2.5600000000000001E-2</v>
      </c>
      <c r="BB27" s="53">
        <v>2.5600000000000001E-2</v>
      </c>
      <c r="BD27" s="11">
        <v>2005</v>
      </c>
      <c r="BE27" s="43">
        <v>3.7900000000000003E-2</v>
      </c>
      <c r="BF27" s="44">
        <v>3.3500000000000002E-2</v>
      </c>
      <c r="BG27" s="43">
        <v>3.7900000000000003E-2</v>
      </c>
      <c r="BH27" s="44">
        <v>3.3500000000000002E-2</v>
      </c>
      <c r="BI27" s="43">
        <v>3.7900000000000003E-2</v>
      </c>
      <c r="BJ27" s="44">
        <v>3.3500000000000002E-2</v>
      </c>
      <c r="BK27" s="43">
        <v>3.7900000000000003E-2</v>
      </c>
      <c r="BL27" s="44">
        <v>3.3500000000000002E-2</v>
      </c>
      <c r="BM27" s="43">
        <v>3.7900000000000003E-2</v>
      </c>
      <c r="BN27" s="44">
        <v>3.3500000000000002E-2</v>
      </c>
      <c r="BO27" s="43">
        <v>3.7900000000000003E-2</v>
      </c>
      <c r="BP27" s="44">
        <v>3.3500000000000002E-2</v>
      </c>
      <c r="BQ27" s="43">
        <v>3.7900000000000003E-2</v>
      </c>
      <c r="BR27" s="44">
        <v>3.3500000000000002E-2</v>
      </c>
      <c r="BS27" s="43">
        <v>3.7900000000000003E-2</v>
      </c>
      <c r="BT27" s="44">
        <v>3.3500000000000002E-2</v>
      </c>
      <c r="BU27" s="43">
        <v>3.7900000000000003E-2</v>
      </c>
      <c r="BV27" s="44">
        <v>3.3500000000000002E-2</v>
      </c>
      <c r="BW27" s="43">
        <v>3.7900000000000003E-2</v>
      </c>
      <c r="BX27" s="44">
        <v>3.3500000000000002E-2</v>
      </c>
      <c r="BY27" s="43">
        <v>3.7900000000000003E-2</v>
      </c>
      <c r="BZ27" s="44">
        <v>3.3500000000000002E-2</v>
      </c>
      <c r="CA27" s="50">
        <v>3.7900000000000003E-2</v>
      </c>
      <c r="CB27" s="51">
        <v>3.3500000000000002E-2</v>
      </c>
      <c r="CE27" s="11">
        <v>2005</v>
      </c>
      <c r="CF27" s="12">
        <f t="shared" si="55"/>
        <v>-3030.2390441107509</v>
      </c>
      <c r="CG27" s="13">
        <f t="shared" si="56"/>
        <v>-1898.645950318401</v>
      </c>
      <c r="CH27" s="12">
        <f t="shared" si="57"/>
        <v>-2746.9040485364749</v>
      </c>
      <c r="CI27" s="13">
        <f t="shared" si="58"/>
        <v>-1447.0893369449361</v>
      </c>
      <c r="CJ27" s="12">
        <f t="shared" si="59"/>
        <v>-3221.8265569379196</v>
      </c>
      <c r="CK27" s="13">
        <f t="shared" si="60"/>
        <v>-1572.2868263518158</v>
      </c>
      <c r="CL27" s="12">
        <f t="shared" si="61"/>
        <v>-4147.0093223315043</v>
      </c>
      <c r="CM27" s="13">
        <f t="shared" si="62"/>
        <v>-2834.7048581725294</v>
      </c>
      <c r="CN27" s="12">
        <f t="shared" si="63"/>
        <v>-2874.6984412080374</v>
      </c>
      <c r="CO27" s="13">
        <f t="shared" si="64"/>
        <v>-2665.6561544169062</v>
      </c>
      <c r="CP27" s="12">
        <f t="shared" si="65"/>
        <v>-8582.9742830026116</v>
      </c>
      <c r="CQ27" s="13">
        <f t="shared" si="66"/>
        <v>-4978.497204211807</v>
      </c>
      <c r="CR27" s="12">
        <f t="shared" si="67"/>
        <v>-6437.547673473181</v>
      </c>
      <c r="CS27" s="13">
        <f t="shared" si="68"/>
        <v>-5052.986940330974</v>
      </c>
      <c r="CT27" s="12">
        <f t="shared" si="69"/>
        <v>-3687.4972111558432</v>
      </c>
      <c r="CU27" s="13">
        <f t="shared" si="70"/>
        <v>-2629.1633226331901</v>
      </c>
      <c r="CV27" s="12">
        <f t="shared" si="71"/>
        <v>-3280.8955380330858</v>
      </c>
      <c r="CW27" s="13">
        <f t="shared" si="72"/>
        <v>-1675.0196529202742</v>
      </c>
      <c r="CX27" s="12">
        <f t="shared" si="73"/>
        <v>-2256.5443733738334</v>
      </c>
      <c r="CY27" s="13">
        <f t="shared" si="74"/>
        <v>-1155.6357901970182</v>
      </c>
      <c r="CZ27" s="12">
        <f t="shared" si="75"/>
        <v>-2494.1377799934648</v>
      </c>
      <c r="DA27" s="13">
        <f t="shared" si="76"/>
        <v>-1189.6877875511891</v>
      </c>
      <c r="DB27" s="12">
        <f t="shared" si="77"/>
        <v>-2969.3685238991893</v>
      </c>
      <c r="DC27" s="13">
        <f t="shared" si="78"/>
        <v>-1545.8623228030181</v>
      </c>
      <c r="DD27" s="12">
        <f t="shared" si="79"/>
        <v>-45729.642796055901</v>
      </c>
      <c r="DE27" s="14">
        <f t="shared" si="80"/>
        <v>-28645.236146852061</v>
      </c>
    </row>
    <row r="28" spans="1:109" x14ac:dyDescent="0.2">
      <c r="A28" s="149">
        <v>2006</v>
      </c>
      <c r="B28" s="120">
        <f t="shared" si="31"/>
        <v>-5284.3150066544931</v>
      </c>
      <c r="C28" s="105">
        <f t="shared" si="32"/>
        <v>-4264.1198509609021</v>
      </c>
      <c r="D28" s="105">
        <f t="shared" si="33"/>
        <v>-3438.7131640393654</v>
      </c>
      <c r="E28" s="105">
        <f t="shared" si="34"/>
        <v>-2015.2296836377548</v>
      </c>
      <c r="F28" s="105">
        <f t="shared" si="35"/>
        <v>-4080.1535773284068</v>
      </c>
      <c r="G28" s="105">
        <f t="shared" si="36"/>
        <v>-1990.1411159221311</v>
      </c>
      <c r="H28" s="105">
        <f t="shared" si="37"/>
        <v>-3679.4252760277868</v>
      </c>
      <c r="I28" s="105">
        <f t="shared" si="38"/>
        <v>-2646.5650943104943</v>
      </c>
      <c r="J28" s="105">
        <f t="shared" si="39"/>
        <v>-3619.8901459341118</v>
      </c>
      <c r="K28" s="105">
        <f t="shared" si="40"/>
        <v>-1982.4478348501548</v>
      </c>
      <c r="L28" s="105">
        <f t="shared" si="41"/>
        <v>-10095.610007184408</v>
      </c>
      <c r="M28" s="105">
        <f t="shared" si="42"/>
        <v>-4139.3413416408002</v>
      </c>
      <c r="N28" s="105">
        <f t="shared" si="43"/>
        <v>-7255.2735429159602</v>
      </c>
      <c r="O28" s="105">
        <f t="shared" si="44"/>
        <v>-4406.4554839427983</v>
      </c>
      <c r="P28" s="105">
        <f t="shared" si="45"/>
        <v>-3194.8924485441839</v>
      </c>
      <c r="Q28" s="105">
        <f t="shared" si="46"/>
        <v>-1617.2970962434802</v>
      </c>
      <c r="R28" s="105">
        <f t="shared" si="47"/>
        <v>-2514.2487845573341</v>
      </c>
      <c r="S28" s="105">
        <f t="shared" si="48"/>
        <v>-1579.0735287924804</v>
      </c>
      <c r="T28" s="105">
        <f t="shared" si="49"/>
        <v>-1403.4557312956717</v>
      </c>
      <c r="U28" s="105">
        <f t="shared" si="50"/>
        <v>-922.25570750703343</v>
      </c>
      <c r="V28" s="105">
        <f t="shared" si="51"/>
        <v>-1474.5432003353776</v>
      </c>
      <c r="W28" s="105">
        <f t="shared" si="52"/>
        <v>-886.20686616349758</v>
      </c>
      <c r="X28" s="105">
        <f t="shared" si="53"/>
        <v>-1693.1024970795793</v>
      </c>
      <c r="Y28" s="105">
        <f t="shared" si="54"/>
        <v>-1273.0494010574059</v>
      </c>
      <c r="Z28" s="105">
        <f t="shared" si="81"/>
        <v>-47733.623381896679</v>
      </c>
      <c r="AA28" s="106">
        <f t="shared" si="82"/>
        <v>-27722.183005028932</v>
      </c>
      <c r="AD28" s="11">
        <v>2006</v>
      </c>
      <c r="AE28" s="45">
        <v>2.5600000000000001E-2</v>
      </c>
      <c r="AF28" s="46">
        <v>2.5600000000000001E-2</v>
      </c>
      <c r="AG28" s="45">
        <v>2.5600000000000001E-2</v>
      </c>
      <c r="AH28" s="46">
        <v>2.5600000000000001E-2</v>
      </c>
      <c r="AI28" s="45">
        <v>2.5600000000000001E-2</v>
      </c>
      <c r="AJ28" s="46">
        <v>2.5600000000000001E-2</v>
      </c>
      <c r="AK28" s="45">
        <v>2.5600000000000001E-2</v>
      </c>
      <c r="AL28" s="46">
        <v>2.5600000000000001E-2</v>
      </c>
      <c r="AM28" s="45">
        <v>2.5600000000000001E-2</v>
      </c>
      <c r="AN28" s="46">
        <v>2.5600000000000001E-2</v>
      </c>
      <c r="AO28" s="45">
        <v>2.5600000000000001E-2</v>
      </c>
      <c r="AP28" s="46">
        <v>2.5600000000000001E-2</v>
      </c>
      <c r="AQ28" s="45">
        <v>2.5600000000000001E-2</v>
      </c>
      <c r="AR28" s="46">
        <v>2.5600000000000001E-2</v>
      </c>
      <c r="AS28" s="45">
        <v>2.5600000000000001E-2</v>
      </c>
      <c r="AT28" s="46">
        <v>2.5600000000000001E-2</v>
      </c>
      <c r="AU28" s="45">
        <v>2.5600000000000001E-2</v>
      </c>
      <c r="AV28" s="46">
        <v>2.5600000000000001E-2</v>
      </c>
      <c r="AW28" s="45">
        <v>2.5600000000000001E-2</v>
      </c>
      <c r="AX28" s="46">
        <v>2.5600000000000001E-2</v>
      </c>
      <c r="AY28" s="45">
        <v>2.5600000000000001E-2</v>
      </c>
      <c r="AZ28" s="46">
        <v>2.5600000000000001E-2</v>
      </c>
      <c r="BA28" s="52">
        <v>2.5600000000000001E-2</v>
      </c>
      <c r="BB28" s="53">
        <v>2.5600000000000001E-2</v>
      </c>
      <c r="BD28" s="11">
        <v>2006</v>
      </c>
      <c r="BE28" s="43">
        <v>3.7900000000000003E-2</v>
      </c>
      <c r="BF28" s="44">
        <v>3.3500000000000002E-2</v>
      </c>
      <c r="BG28" s="43">
        <v>3.7900000000000003E-2</v>
      </c>
      <c r="BH28" s="44">
        <v>3.3500000000000002E-2</v>
      </c>
      <c r="BI28" s="43">
        <v>3.7900000000000003E-2</v>
      </c>
      <c r="BJ28" s="44">
        <v>3.3500000000000002E-2</v>
      </c>
      <c r="BK28" s="43">
        <v>3.7900000000000003E-2</v>
      </c>
      <c r="BL28" s="44">
        <v>3.3500000000000002E-2</v>
      </c>
      <c r="BM28" s="43">
        <v>3.7900000000000003E-2</v>
      </c>
      <c r="BN28" s="44">
        <v>3.3500000000000002E-2</v>
      </c>
      <c r="BO28" s="43">
        <v>3.7900000000000003E-2</v>
      </c>
      <c r="BP28" s="44">
        <v>3.3500000000000002E-2</v>
      </c>
      <c r="BQ28" s="43">
        <v>3.7900000000000003E-2</v>
      </c>
      <c r="BR28" s="44">
        <v>3.3500000000000002E-2</v>
      </c>
      <c r="BS28" s="43">
        <v>3.7900000000000003E-2</v>
      </c>
      <c r="BT28" s="44">
        <v>3.3500000000000002E-2</v>
      </c>
      <c r="BU28" s="43">
        <v>3.7900000000000003E-2</v>
      </c>
      <c r="BV28" s="44">
        <v>3.3500000000000002E-2</v>
      </c>
      <c r="BW28" s="43">
        <v>3.7900000000000003E-2</v>
      </c>
      <c r="BX28" s="44">
        <v>3.3500000000000002E-2</v>
      </c>
      <c r="BY28" s="43">
        <v>3.7900000000000003E-2</v>
      </c>
      <c r="BZ28" s="44">
        <v>3.3500000000000002E-2</v>
      </c>
      <c r="CA28" s="50">
        <v>3.7900000000000003E-2</v>
      </c>
      <c r="CB28" s="51">
        <v>3.3500000000000002E-2</v>
      </c>
      <c r="CE28" s="11">
        <v>2006</v>
      </c>
      <c r="CF28" s="12">
        <f t="shared" si="55"/>
        <v>-2082.2673675677088</v>
      </c>
      <c r="CG28" s="13">
        <f t="shared" si="56"/>
        <v>-1496.0653117584027</v>
      </c>
      <c r="CH28" s="12">
        <f t="shared" si="57"/>
        <v>-1150.540766725095</v>
      </c>
      <c r="CI28" s="13">
        <f t="shared" si="58"/>
        <v>-582.73293118805123</v>
      </c>
      <c r="CJ28" s="12">
        <f t="shared" si="59"/>
        <v>-1322.8719804982668</v>
      </c>
      <c r="CK28" s="13">
        <f t="shared" si="60"/>
        <v>-598.96976146268673</v>
      </c>
      <c r="CL28" s="12">
        <f t="shared" si="61"/>
        <v>-1381.48088369726</v>
      </c>
      <c r="CM28" s="13">
        <f t="shared" si="62"/>
        <v>-895.0522425572982</v>
      </c>
      <c r="CN28" s="12">
        <f t="shared" si="63"/>
        <v>-1028.6083005879195</v>
      </c>
      <c r="CO28" s="13">
        <f t="shared" si="64"/>
        <v>-684.38424375949705</v>
      </c>
      <c r="CP28" s="12">
        <f t="shared" si="65"/>
        <v>-3039.444736240941</v>
      </c>
      <c r="CQ28" s="13">
        <f t="shared" si="66"/>
        <v>-1369.5259747011155</v>
      </c>
      <c r="CR28" s="12">
        <f t="shared" si="67"/>
        <v>-2237.1337609141051</v>
      </c>
      <c r="CS28" s="13">
        <f t="shared" si="68"/>
        <v>-1340.8097592570232</v>
      </c>
      <c r="CT28" s="12">
        <f t="shared" si="69"/>
        <v>-561.47476595494322</v>
      </c>
      <c r="CU28" s="13">
        <f t="shared" si="70"/>
        <v>-396.17682386147465</v>
      </c>
      <c r="CV28" s="12">
        <f t="shared" si="71"/>
        <v>-484.6792212325127</v>
      </c>
      <c r="CW28" s="13">
        <f t="shared" si="72"/>
        <v>-249.56766461926597</v>
      </c>
      <c r="CX28" s="12">
        <f t="shared" si="73"/>
        <v>-301.27635102083099</v>
      </c>
      <c r="CY28" s="13">
        <f t="shared" si="74"/>
        <v>-132.92990128974154</v>
      </c>
      <c r="CZ28" s="12">
        <f t="shared" si="75"/>
        <v>-362.93407282833778</v>
      </c>
      <c r="DA28" s="13">
        <f t="shared" si="76"/>
        <v>-142.94636423876642</v>
      </c>
      <c r="DB28" s="12">
        <f t="shared" si="77"/>
        <v>-408.5069042552779</v>
      </c>
      <c r="DC28" s="13">
        <f t="shared" si="78"/>
        <v>-179.83716803549152</v>
      </c>
      <c r="DD28" s="12">
        <f t="shared" si="79"/>
        <v>-14361.219111523198</v>
      </c>
      <c r="DE28" s="14">
        <f t="shared" si="80"/>
        <v>-8068.9981467288135</v>
      </c>
    </row>
    <row r="29" spans="1:109" x14ac:dyDescent="0.2">
      <c r="A29" s="149">
        <v>2007</v>
      </c>
      <c r="B29" s="120">
        <f t="shared" si="31"/>
        <v>-1232.6084401779949</v>
      </c>
      <c r="C29" s="105">
        <f t="shared" si="32"/>
        <v>-1021.90581897957</v>
      </c>
      <c r="D29" s="105">
        <f t="shared" si="33"/>
        <v>-1189.8710044944264</v>
      </c>
      <c r="E29" s="105">
        <f t="shared" si="34"/>
        <v>-816.10413885088644</v>
      </c>
      <c r="F29" s="105">
        <f t="shared" si="35"/>
        <v>-1433.6839213754342</v>
      </c>
      <c r="G29" s="105">
        <f t="shared" si="36"/>
        <v>-821.71353317097612</v>
      </c>
      <c r="H29" s="105">
        <f t="shared" si="37"/>
        <v>-1503.4269378180084</v>
      </c>
      <c r="I29" s="105">
        <f t="shared" si="38"/>
        <v>-1408.8122676988407</v>
      </c>
      <c r="J29" s="105">
        <f t="shared" si="39"/>
        <v>-1581.721071539303</v>
      </c>
      <c r="K29" s="105">
        <f t="shared" si="40"/>
        <v>-1092.5768177967682</v>
      </c>
      <c r="L29" s="105">
        <f t="shared" si="41"/>
        <v>-4232.770826781074</v>
      </c>
      <c r="M29" s="105">
        <f t="shared" si="42"/>
        <v>-2294.8021130741631</v>
      </c>
      <c r="N29" s="105">
        <f t="shared" si="43"/>
        <v>-3147.9932243090943</v>
      </c>
      <c r="O29" s="105">
        <f t="shared" si="44"/>
        <v>-2537.8176196108407</v>
      </c>
      <c r="P29" s="105">
        <f t="shared" si="45"/>
        <v>-2808.1301478726732</v>
      </c>
      <c r="Q29" s="105">
        <f t="shared" si="46"/>
        <v>-1397.5369149848482</v>
      </c>
      <c r="R29" s="105">
        <f t="shared" si="47"/>
        <v>-2115.7965760472007</v>
      </c>
      <c r="S29" s="105">
        <f t="shared" si="48"/>
        <v>-1461.3896977707207</v>
      </c>
      <c r="T29" s="105">
        <f t="shared" si="49"/>
        <v>-1328.709016525916</v>
      </c>
      <c r="U29" s="105">
        <f t="shared" si="50"/>
        <v>-808.69176946445464</v>
      </c>
      <c r="V29" s="105">
        <f t="shared" si="51"/>
        <v>-1341.0826849129157</v>
      </c>
      <c r="W29" s="105">
        <f t="shared" si="52"/>
        <v>-817.53651250139012</v>
      </c>
      <c r="X29" s="105">
        <f t="shared" si="53"/>
        <v>-1549.7163690688342</v>
      </c>
      <c r="Y29" s="105">
        <f t="shared" si="54"/>
        <v>-1180.3728830401321</v>
      </c>
      <c r="Z29" s="105">
        <f t="shared" si="81"/>
        <v>-23465.510220922875</v>
      </c>
      <c r="AA29" s="106">
        <f t="shared" si="82"/>
        <v>-15659.260086943594</v>
      </c>
      <c r="AD29" s="11">
        <v>2007</v>
      </c>
      <c r="AE29" s="45">
        <v>2.5600000000000001E-2</v>
      </c>
      <c r="AF29" s="46">
        <v>2.5600000000000001E-2</v>
      </c>
      <c r="AG29" s="45">
        <v>2.5600000000000001E-2</v>
      </c>
      <c r="AH29" s="46">
        <v>2.5600000000000001E-2</v>
      </c>
      <c r="AI29" s="45">
        <v>2.5600000000000001E-2</v>
      </c>
      <c r="AJ29" s="46">
        <v>2.5600000000000001E-2</v>
      </c>
      <c r="AK29" s="45">
        <v>2.5600000000000001E-2</v>
      </c>
      <c r="AL29" s="46">
        <v>2.5600000000000001E-2</v>
      </c>
      <c r="AM29" s="45">
        <v>2.5600000000000001E-2</v>
      </c>
      <c r="AN29" s="46">
        <v>2.5600000000000001E-2</v>
      </c>
      <c r="AO29" s="45">
        <v>2.5600000000000001E-2</v>
      </c>
      <c r="AP29" s="46">
        <v>2.5600000000000001E-2</v>
      </c>
      <c r="AQ29" s="45">
        <v>2.5600000000000001E-2</v>
      </c>
      <c r="AR29" s="46">
        <v>2.5600000000000001E-2</v>
      </c>
      <c r="AS29" s="45">
        <v>2.5600000000000001E-2</v>
      </c>
      <c r="AT29" s="46">
        <v>2.5600000000000001E-2</v>
      </c>
      <c r="AU29" s="45">
        <v>2.5600000000000001E-2</v>
      </c>
      <c r="AV29" s="46">
        <v>2.5600000000000001E-2</v>
      </c>
      <c r="AW29" s="45">
        <v>2.5600000000000001E-2</v>
      </c>
      <c r="AX29" s="46">
        <v>2.5600000000000001E-2</v>
      </c>
      <c r="AY29" s="45">
        <v>2.5600000000000001E-2</v>
      </c>
      <c r="AZ29" s="46">
        <v>2.5600000000000001E-2</v>
      </c>
      <c r="BA29" s="52">
        <v>2.5600000000000001E-2</v>
      </c>
      <c r="BB29" s="53">
        <v>2.5600000000000001E-2</v>
      </c>
      <c r="BD29" s="11">
        <v>2007</v>
      </c>
      <c r="BE29" s="43">
        <v>3.7900000000000003E-2</v>
      </c>
      <c r="BF29" s="44">
        <v>3.3500000000000002E-2</v>
      </c>
      <c r="BG29" s="43">
        <v>3.7900000000000003E-2</v>
      </c>
      <c r="BH29" s="44">
        <v>3.3500000000000002E-2</v>
      </c>
      <c r="BI29" s="43">
        <v>3.7900000000000003E-2</v>
      </c>
      <c r="BJ29" s="44">
        <v>3.3500000000000002E-2</v>
      </c>
      <c r="BK29" s="43">
        <v>3.7900000000000003E-2</v>
      </c>
      <c r="BL29" s="44">
        <v>3.3500000000000002E-2</v>
      </c>
      <c r="BM29" s="43">
        <v>3.7900000000000003E-2</v>
      </c>
      <c r="BN29" s="44">
        <v>3.3500000000000002E-2</v>
      </c>
      <c r="BO29" s="43">
        <v>3.7900000000000003E-2</v>
      </c>
      <c r="BP29" s="44">
        <v>3.3500000000000002E-2</v>
      </c>
      <c r="BQ29" s="43">
        <v>3.7900000000000003E-2</v>
      </c>
      <c r="BR29" s="44">
        <v>3.3500000000000002E-2</v>
      </c>
      <c r="BS29" s="43">
        <v>3.7900000000000003E-2</v>
      </c>
      <c r="BT29" s="44">
        <v>3.3500000000000002E-2</v>
      </c>
      <c r="BU29" s="43">
        <v>3.7900000000000003E-2</v>
      </c>
      <c r="BV29" s="44">
        <v>3.3500000000000002E-2</v>
      </c>
      <c r="BW29" s="43">
        <v>3.7900000000000003E-2</v>
      </c>
      <c r="BX29" s="44">
        <v>3.3500000000000002E-2</v>
      </c>
      <c r="BY29" s="43">
        <v>3.7900000000000003E-2</v>
      </c>
      <c r="BZ29" s="44">
        <v>3.3500000000000002E-2</v>
      </c>
      <c r="CA29" s="50">
        <v>3.7900000000000003E-2</v>
      </c>
      <c r="CB29" s="51">
        <v>3.3500000000000002E-2</v>
      </c>
      <c r="CE29" s="11">
        <v>2007</v>
      </c>
      <c r="CF29" s="12">
        <f t="shared" si="55"/>
        <v>-274.11255776515634</v>
      </c>
      <c r="CG29" s="13">
        <f t="shared" si="56"/>
        <v>-132.99044436423682</v>
      </c>
      <c r="CH29" s="12">
        <f t="shared" si="57"/>
        <v>-236.25583285397306</v>
      </c>
      <c r="CI29" s="13">
        <f t="shared" si="58"/>
        <v>-117.23328624971421</v>
      </c>
      <c r="CJ29" s="12">
        <f t="shared" si="59"/>
        <v>-262.92602770711642</v>
      </c>
      <c r="CK29" s="13">
        <f t="shared" si="60"/>
        <v>-118.41095261936016</v>
      </c>
      <c r="CL29" s="12">
        <f t="shared" si="61"/>
        <v>-320.03956235072957</v>
      </c>
      <c r="CM29" s="13">
        <f t="shared" si="62"/>
        <v>-245.84748416203288</v>
      </c>
      <c r="CN29" s="12">
        <f t="shared" si="63"/>
        <v>-248.24439096459099</v>
      </c>
      <c r="CO29" s="13">
        <f t="shared" si="64"/>
        <v>-218.31587404709251</v>
      </c>
      <c r="CP29" s="12">
        <f t="shared" si="65"/>
        <v>-709.62174436440773</v>
      </c>
      <c r="CQ29" s="13">
        <f t="shared" si="66"/>
        <v>-443.89169689351297</v>
      </c>
      <c r="CR29" s="12">
        <f t="shared" si="67"/>
        <v>-560.24110381054527</v>
      </c>
      <c r="CS29" s="13">
        <f t="shared" si="68"/>
        <v>-458.64504598366489</v>
      </c>
      <c r="CT29" s="12">
        <f t="shared" si="69"/>
        <v>-398.08079210414877</v>
      </c>
      <c r="CU29" s="13">
        <f t="shared" si="70"/>
        <v>-282.10234120687818</v>
      </c>
      <c r="CV29" s="12">
        <f t="shared" si="71"/>
        <v>-331.88764310596923</v>
      </c>
      <c r="CW29" s="13">
        <f t="shared" si="72"/>
        <v>-185.4638680667403</v>
      </c>
      <c r="CX29" s="12">
        <f t="shared" si="73"/>
        <v>-251.33468241134244</v>
      </c>
      <c r="CY29" s="13">
        <f t="shared" si="74"/>
        <v>-104.30434334964193</v>
      </c>
      <c r="CZ29" s="12">
        <f t="shared" si="75"/>
        <v>-295.04555709362432</v>
      </c>
      <c r="DA29" s="13">
        <f t="shared" si="76"/>
        <v>-118.11972883527444</v>
      </c>
      <c r="DB29" s="12">
        <f t="shared" si="77"/>
        <v>-341.00274874194162</v>
      </c>
      <c r="DC29" s="13">
        <f t="shared" si="78"/>
        <v>-151.73747175369857</v>
      </c>
      <c r="DD29" s="12">
        <f t="shared" si="79"/>
        <v>-4228.7926432735458</v>
      </c>
      <c r="DE29" s="14">
        <f t="shared" si="80"/>
        <v>-2577.0625375318482</v>
      </c>
    </row>
    <row r="30" spans="1:109" x14ac:dyDescent="0.2">
      <c r="A30" s="149">
        <v>2008</v>
      </c>
      <c r="B30" s="120">
        <f t="shared" si="31"/>
        <v>-1159.3831809903252</v>
      </c>
      <c r="C30" s="105">
        <f t="shared" si="32"/>
        <v>-961.19771734645019</v>
      </c>
      <c r="D30" s="105">
        <f t="shared" si="33"/>
        <v>-1166.3665159279376</v>
      </c>
      <c r="E30" s="105">
        <f t="shared" si="34"/>
        <v>-788.39541427791164</v>
      </c>
      <c r="F30" s="105">
        <f t="shared" si="35"/>
        <v>-1296.0678733721118</v>
      </c>
      <c r="G30" s="105">
        <f t="shared" si="36"/>
        <v>-813.95536656690615</v>
      </c>
      <c r="H30" s="105">
        <f t="shared" si="37"/>
        <v>-1470.1039736848059</v>
      </c>
      <c r="I30" s="105">
        <f t="shared" si="38"/>
        <v>-1253.9827466229099</v>
      </c>
      <c r="J30" s="105">
        <f t="shared" si="39"/>
        <v>-1475.4685589744054</v>
      </c>
      <c r="K30" s="105">
        <f t="shared" si="40"/>
        <v>-1021.6886819250331</v>
      </c>
      <c r="L30" s="105">
        <f t="shared" si="41"/>
        <v>-3825.9389145079867</v>
      </c>
      <c r="M30" s="105">
        <f t="shared" si="42"/>
        <v>-2270.3042558039156</v>
      </c>
      <c r="N30" s="105">
        <f t="shared" si="43"/>
        <v>-3067.5066417855205</v>
      </c>
      <c r="O30" s="105">
        <f t="shared" si="44"/>
        <v>-2257.6563249907222</v>
      </c>
      <c r="P30" s="105">
        <f t="shared" si="45"/>
        <v>-2521.5791682847516</v>
      </c>
      <c r="Q30" s="105">
        <f t="shared" si="46"/>
        <v>-1378.4341018237419</v>
      </c>
      <c r="R30" s="105">
        <f t="shared" si="47"/>
        <v>-2072.9207187153011</v>
      </c>
      <c r="S30" s="105">
        <f t="shared" si="48"/>
        <v>-1300.1352647927563</v>
      </c>
      <c r="T30" s="105">
        <f t="shared" si="49"/>
        <v>-1242.4026245850803</v>
      </c>
      <c r="U30" s="105">
        <f t="shared" si="50"/>
        <v>-756.43348475877406</v>
      </c>
      <c r="V30" s="105">
        <f t="shared" si="51"/>
        <v>-1197.0419506734729</v>
      </c>
      <c r="W30" s="105">
        <f t="shared" si="52"/>
        <v>-804.38040650134678</v>
      </c>
      <c r="X30" s="105">
        <f t="shared" si="53"/>
        <v>-1514.6203820851679</v>
      </c>
      <c r="Y30" s="105">
        <f t="shared" si="54"/>
        <v>-1049.5109530726227</v>
      </c>
      <c r="Z30" s="105">
        <f t="shared" si="81"/>
        <v>-22009.400503586869</v>
      </c>
      <c r="AA30" s="106">
        <f t="shared" si="82"/>
        <v>-14656.074718483091</v>
      </c>
      <c r="AD30" s="11">
        <v>2008</v>
      </c>
      <c r="AE30" s="45">
        <v>2.5600000000000001E-2</v>
      </c>
      <c r="AF30" s="46">
        <v>2.5600000000000001E-2</v>
      </c>
      <c r="AG30" s="45">
        <v>2.5600000000000001E-2</v>
      </c>
      <c r="AH30" s="46">
        <v>2.5600000000000001E-2</v>
      </c>
      <c r="AI30" s="45">
        <v>2.5600000000000001E-2</v>
      </c>
      <c r="AJ30" s="46">
        <v>2.5600000000000001E-2</v>
      </c>
      <c r="AK30" s="45">
        <v>2.5600000000000001E-2</v>
      </c>
      <c r="AL30" s="46">
        <v>2.5600000000000001E-2</v>
      </c>
      <c r="AM30" s="45">
        <v>2.5600000000000001E-2</v>
      </c>
      <c r="AN30" s="46">
        <v>2.5600000000000001E-2</v>
      </c>
      <c r="AO30" s="45">
        <v>2.5600000000000001E-2</v>
      </c>
      <c r="AP30" s="46">
        <v>2.5600000000000001E-2</v>
      </c>
      <c r="AQ30" s="45">
        <v>2.5600000000000001E-2</v>
      </c>
      <c r="AR30" s="46">
        <v>2.5600000000000001E-2</v>
      </c>
      <c r="AS30" s="45">
        <v>2.5600000000000001E-2</v>
      </c>
      <c r="AT30" s="46">
        <v>2.5600000000000001E-2</v>
      </c>
      <c r="AU30" s="45">
        <v>2.5600000000000001E-2</v>
      </c>
      <c r="AV30" s="46">
        <v>2.5600000000000001E-2</v>
      </c>
      <c r="AW30" s="45">
        <v>2.5600000000000001E-2</v>
      </c>
      <c r="AX30" s="46">
        <v>2.5600000000000001E-2</v>
      </c>
      <c r="AY30" s="45">
        <v>2.5600000000000001E-2</v>
      </c>
      <c r="AZ30" s="46">
        <v>2.5600000000000001E-2</v>
      </c>
      <c r="BA30" s="52">
        <v>2.5600000000000001E-2</v>
      </c>
      <c r="BB30" s="53">
        <v>2.5600000000000001E-2</v>
      </c>
      <c r="BD30" s="11">
        <v>2008</v>
      </c>
      <c r="BE30" s="43">
        <v>3.7900000000000003E-2</v>
      </c>
      <c r="BF30" s="44">
        <v>3.3500000000000002E-2</v>
      </c>
      <c r="BG30" s="43">
        <v>3.7900000000000003E-2</v>
      </c>
      <c r="BH30" s="44">
        <v>3.3500000000000002E-2</v>
      </c>
      <c r="BI30" s="43">
        <v>3.7900000000000003E-2</v>
      </c>
      <c r="BJ30" s="44">
        <v>3.3500000000000002E-2</v>
      </c>
      <c r="BK30" s="43">
        <v>3.7900000000000003E-2</v>
      </c>
      <c r="BL30" s="44">
        <v>3.3500000000000002E-2</v>
      </c>
      <c r="BM30" s="43">
        <v>3.7900000000000003E-2</v>
      </c>
      <c r="BN30" s="44">
        <v>3.3500000000000002E-2</v>
      </c>
      <c r="BO30" s="43">
        <v>3.7900000000000003E-2</v>
      </c>
      <c r="BP30" s="44">
        <v>3.3500000000000002E-2</v>
      </c>
      <c r="BQ30" s="43">
        <v>3.7900000000000003E-2</v>
      </c>
      <c r="BR30" s="44">
        <v>3.3500000000000002E-2</v>
      </c>
      <c r="BS30" s="43">
        <v>3.7900000000000003E-2</v>
      </c>
      <c r="BT30" s="44">
        <v>3.3500000000000002E-2</v>
      </c>
      <c r="BU30" s="43">
        <v>3.7900000000000003E-2</v>
      </c>
      <c r="BV30" s="44">
        <v>3.3500000000000002E-2</v>
      </c>
      <c r="BW30" s="43">
        <v>3.7900000000000003E-2</v>
      </c>
      <c r="BX30" s="44">
        <v>3.3500000000000002E-2</v>
      </c>
      <c r="BY30" s="43">
        <v>3.7900000000000003E-2</v>
      </c>
      <c r="BZ30" s="44">
        <v>3.3500000000000002E-2</v>
      </c>
      <c r="CA30" s="50">
        <v>3.7900000000000003E-2</v>
      </c>
      <c r="CB30" s="51">
        <v>3.3500000000000002E-2</v>
      </c>
      <c r="CE30" s="11">
        <v>2008</v>
      </c>
      <c r="CF30" s="12">
        <f t="shared" si="55"/>
        <v>-257.82842207803566</v>
      </c>
      <c r="CG30" s="13">
        <f t="shared" si="56"/>
        <v>-125.08991452797481</v>
      </c>
      <c r="CH30" s="12">
        <f t="shared" si="57"/>
        <v>-231.89630311432202</v>
      </c>
      <c r="CI30" s="13">
        <f t="shared" si="58"/>
        <v>-113.10109058155859</v>
      </c>
      <c r="CJ30" s="12">
        <f t="shared" si="59"/>
        <v>-237.31109954044697</v>
      </c>
      <c r="CK30" s="13">
        <f t="shared" si="60"/>
        <v>-118.11241679472222</v>
      </c>
      <c r="CL30" s="12">
        <f t="shared" si="61"/>
        <v>-313.29845673709832</v>
      </c>
      <c r="CM30" s="13">
        <f t="shared" si="62"/>
        <v>-217.65637652038887</v>
      </c>
      <c r="CN30" s="12">
        <f t="shared" si="63"/>
        <v>-227.37795609084668</v>
      </c>
      <c r="CO30" s="13">
        <f t="shared" si="64"/>
        <v>-201.11091817126058</v>
      </c>
      <c r="CP30" s="12">
        <f t="shared" si="65"/>
        <v>-637.6765548870469</v>
      </c>
      <c r="CQ30" s="13">
        <f t="shared" si="66"/>
        <v>-435.11990641453571</v>
      </c>
      <c r="CR30" s="12">
        <f t="shared" si="67"/>
        <v>-540.60135795586666</v>
      </c>
      <c r="CS30" s="13">
        <f t="shared" si="68"/>
        <v>-401.36608440412238</v>
      </c>
      <c r="CT30" s="12">
        <f t="shared" si="69"/>
        <v>-350.65347948548964</v>
      </c>
      <c r="CU30" s="13">
        <f t="shared" si="70"/>
        <v>-275.35197822776234</v>
      </c>
      <c r="CV30" s="12">
        <f t="shared" si="71"/>
        <v>-323.96901959271861</v>
      </c>
      <c r="CW30" s="13">
        <f t="shared" si="72"/>
        <v>-162.19559508437183</v>
      </c>
      <c r="CX30" s="12">
        <f t="shared" si="73"/>
        <v>-232.39620916592901</v>
      </c>
      <c r="CY30" s="13">
        <f t="shared" si="74"/>
        <v>-96.091209294017347</v>
      </c>
      <c r="CZ30" s="12">
        <f t="shared" si="75"/>
        <v>-257.90136614673213</v>
      </c>
      <c r="DA30" s="13">
        <f t="shared" si="76"/>
        <v>-114.93597078266107</v>
      </c>
      <c r="DB30" s="12">
        <f t="shared" si="77"/>
        <v>-333.78171350565765</v>
      </c>
      <c r="DC30" s="13">
        <f t="shared" si="78"/>
        <v>-131.96088175971818</v>
      </c>
      <c r="DD30" s="12">
        <f t="shared" si="79"/>
        <v>-3944.6919383001905</v>
      </c>
      <c r="DE30" s="14">
        <f t="shared" si="80"/>
        <v>-2392.092342563094</v>
      </c>
    </row>
    <row r="31" spans="1:109" x14ac:dyDescent="0.2">
      <c r="A31" s="149">
        <v>2009</v>
      </c>
      <c r="B31" s="120">
        <f t="shared" si="31"/>
        <v>-1076.8452515429613</v>
      </c>
      <c r="C31" s="105">
        <f t="shared" si="32"/>
        <v>-897.76728173318611</v>
      </c>
      <c r="D31" s="105">
        <f t="shared" si="33"/>
        <v>-1046.1129123449757</v>
      </c>
      <c r="E31" s="105">
        <f t="shared" si="34"/>
        <v>-717.5541003912075</v>
      </c>
      <c r="F31" s="105">
        <f t="shared" si="35"/>
        <v>-1218.7226720412564</v>
      </c>
      <c r="G31" s="105">
        <f t="shared" si="36"/>
        <v>-761.68576744719292</v>
      </c>
      <c r="H31" s="105">
        <f t="shared" si="37"/>
        <v>-1374.642228221664</v>
      </c>
      <c r="I31" s="105">
        <f t="shared" si="38"/>
        <v>-1172.2493873994431</v>
      </c>
      <c r="J31" s="105">
        <f t="shared" si="39"/>
        <v>-1329.6090008645604</v>
      </c>
      <c r="K31" s="105">
        <f t="shared" si="40"/>
        <v>-1007.6975686790191</v>
      </c>
      <c r="L31" s="105">
        <f t="shared" si="41"/>
        <v>-3735.7007438102287</v>
      </c>
      <c r="M31" s="105">
        <f t="shared" si="42"/>
        <v>-2016.4152013732587</v>
      </c>
      <c r="N31" s="105">
        <f t="shared" si="43"/>
        <v>-2891.7738061081691</v>
      </c>
      <c r="O31" s="105">
        <f t="shared" si="44"/>
        <v>-2120.6197975186819</v>
      </c>
      <c r="P31" s="105">
        <f t="shared" si="45"/>
        <v>-2366.9540919561218</v>
      </c>
      <c r="Q31" s="105">
        <f t="shared" si="46"/>
        <v>-1293.9075159091431</v>
      </c>
      <c r="R31" s="105">
        <f t="shared" si="47"/>
        <v>-1927.4650853778417</v>
      </c>
      <c r="S31" s="105">
        <f t="shared" si="48"/>
        <v>-1208.1959281616612</v>
      </c>
      <c r="T31" s="105">
        <f t="shared" si="49"/>
        <v>-1150.5836623713283</v>
      </c>
      <c r="U31" s="105">
        <f t="shared" si="50"/>
        <v>-703.77524674145002</v>
      </c>
      <c r="V31" s="105">
        <f t="shared" si="51"/>
        <v>-1117.7391461785351</v>
      </c>
      <c r="W31" s="105">
        <f t="shared" si="52"/>
        <v>-750.37031005933886</v>
      </c>
      <c r="X31" s="105">
        <f t="shared" si="53"/>
        <v>-1309.9281338057513</v>
      </c>
      <c r="Y31" s="105">
        <f t="shared" si="54"/>
        <v>-945.13839318976579</v>
      </c>
      <c r="Z31" s="105">
        <f t="shared" si="81"/>
        <v>-20546.076734623395</v>
      </c>
      <c r="AA31" s="106">
        <f t="shared" si="82"/>
        <v>-13595.376498603349</v>
      </c>
      <c r="AD31" s="11">
        <v>2009</v>
      </c>
      <c r="AE31" s="45">
        <v>2.5600000000000001E-2</v>
      </c>
      <c r="AF31" s="46">
        <v>2.5600000000000001E-2</v>
      </c>
      <c r="AG31" s="45">
        <v>2.5600000000000001E-2</v>
      </c>
      <c r="AH31" s="46">
        <v>2.5600000000000001E-2</v>
      </c>
      <c r="AI31" s="45">
        <v>2.5600000000000001E-2</v>
      </c>
      <c r="AJ31" s="46">
        <v>2.5600000000000001E-2</v>
      </c>
      <c r="AK31" s="45">
        <v>2.5600000000000001E-2</v>
      </c>
      <c r="AL31" s="46">
        <v>2.5600000000000001E-2</v>
      </c>
      <c r="AM31" s="45">
        <v>2.5600000000000001E-2</v>
      </c>
      <c r="AN31" s="46">
        <v>2.5600000000000001E-2</v>
      </c>
      <c r="AO31" s="45">
        <v>2.5600000000000001E-2</v>
      </c>
      <c r="AP31" s="46">
        <v>2.5600000000000001E-2</v>
      </c>
      <c r="AQ31" s="45">
        <v>2.5600000000000001E-2</v>
      </c>
      <c r="AR31" s="46">
        <v>2.5600000000000001E-2</v>
      </c>
      <c r="AS31" s="45">
        <v>2.5600000000000001E-2</v>
      </c>
      <c r="AT31" s="46">
        <v>2.5600000000000001E-2</v>
      </c>
      <c r="AU31" s="45">
        <v>2.5600000000000001E-2</v>
      </c>
      <c r="AV31" s="46">
        <v>2.5600000000000001E-2</v>
      </c>
      <c r="AW31" s="45">
        <v>2.5600000000000001E-2</v>
      </c>
      <c r="AX31" s="46">
        <v>2.5600000000000001E-2</v>
      </c>
      <c r="AY31" s="45">
        <v>2.5600000000000001E-2</v>
      </c>
      <c r="AZ31" s="46">
        <v>2.5600000000000001E-2</v>
      </c>
      <c r="BA31" s="52">
        <v>2.5600000000000001E-2</v>
      </c>
      <c r="BB31" s="53">
        <v>2.5600000000000001E-2</v>
      </c>
      <c r="BD31" s="11">
        <v>2009</v>
      </c>
      <c r="BE31" s="43">
        <v>3.7900000000000003E-2</v>
      </c>
      <c r="BF31" s="44">
        <v>3.3500000000000002E-2</v>
      </c>
      <c r="BG31" s="43">
        <v>3.7900000000000003E-2</v>
      </c>
      <c r="BH31" s="44">
        <v>3.3500000000000002E-2</v>
      </c>
      <c r="BI31" s="43">
        <v>3.7900000000000003E-2</v>
      </c>
      <c r="BJ31" s="44">
        <v>3.3500000000000002E-2</v>
      </c>
      <c r="BK31" s="43">
        <v>3.7900000000000003E-2</v>
      </c>
      <c r="BL31" s="44">
        <v>3.3500000000000002E-2</v>
      </c>
      <c r="BM31" s="43">
        <v>3.7900000000000003E-2</v>
      </c>
      <c r="BN31" s="44">
        <v>3.3500000000000002E-2</v>
      </c>
      <c r="BO31" s="43">
        <v>3.7900000000000003E-2</v>
      </c>
      <c r="BP31" s="44">
        <v>3.3500000000000002E-2</v>
      </c>
      <c r="BQ31" s="43">
        <v>3.7900000000000003E-2</v>
      </c>
      <c r="BR31" s="44">
        <v>3.3500000000000002E-2</v>
      </c>
      <c r="BS31" s="43">
        <v>3.7900000000000003E-2</v>
      </c>
      <c r="BT31" s="44">
        <v>3.3500000000000002E-2</v>
      </c>
      <c r="BU31" s="43">
        <v>3.7900000000000003E-2</v>
      </c>
      <c r="BV31" s="44">
        <v>3.3500000000000002E-2</v>
      </c>
      <c r="BW31" s="43">
        <v>3.7900000000000003E-2</v>
      </c>
      <c r="BX31" s="44">
        <v>3.3500000000000002E-2</v>
      </c>
      <c r="BY31" s="43">
        <v>3.7900000000000003E-2</v>
      </c>
      <c r="BZ31" s="44">
        <v>3.3500000000000002E-2</v>
      </c>
      <c r="CA31" s="50">
        <v>3.7900000000000003E-2</v>
      </c>
      <c r="CB31" s="51">
        <v>3.3500000000000002E-2</v>
      </c>
      <c r="CE31" s="11">
        <v>2009</v>
      </c>
      <c r="CF31" s="12">
        <f t="shared" si="55"/>
        <v>-235.14794463291182</v>
      </c>
      <c r="CG31" s="13">
        <f t="shared" si="56"/>
        <v>-114.82814470158078</v>
      </c>
      <c r="CH31" s="12">
        <f t="shared" si="57"/>
        <v>-205.72687122628687</v>
      </c>
      <c r="CI31" s="13">
        <f t="shared" si="58"/>
        <v>-101.66487532738616</v>
      </c>
      <c r="CJ31" s="12">
        <f t="shared" si="59"/>
        <v>-222.58402643665747</v>
      </c>
      <c r="CK31" s="13">
        <f t="shared" si="60"/>
        <v>-108.82251486637594</v>
      </c>
      <c r="CL31" s="12">
        <f t="shared" si="61"/>
        <v>-289.80523663115366</v>
      </c>
      <c r="CM31" s="13">
        <f t="shared" si="62"/>
        <v>-200.39615435616281</v>
      </c>
      <c r="CN31" s="12">
        <f t="shared" si="63"/>
        <v>-204.60956355838491</v>
      </c>
      <c r="CO31" s="13">
        <f t="shared" si="64"/>
        <v>-199.07450935344252</v>
      </c>
      <c r="CP31" s="12">
        <f t="shared" si="65"/>
        <v>-623.27874229299812</v>
      </c>
      <c r="CQ31" s="13">
        <f t="shared" si="66"/>
        <v>-385.34832710706053</v>
      </c>
      <c r="CR31" s="12">
        <f t="shared" si="67"/>
        <v>-512.64252968509186</v>
      </c>
      <c r="CS31" s="13">
        <f t="shared" si="68"/>
        <v>-377.2622615242193</v>
      </c>
      <c r="CT31" s="12">
        <f t="shared" si="69"/>
        <v>-329.15115201059007</v>
      </c>
      <c r="CU31" s="13">
        <f t="shared" si="70"/>
        <v>-258.46719380924708</v>
      </c>
      <c r="CV31" s="12">
        <f t="shared" si="71"/>
        <v>-285.31255646782608</v>
      </c>
      <c r="CW31" s="13">
        <f t="shared" si="72"/>
        <v>-139.74417658033985</v>
      </c>
      <c r="CX31" s="12">
        <f t="shared" si="73"/>
        <v>-203.5517786748467</v>
      </c>
      <c r="CY31" s="13">
        <f t="shared" si="74"/>
        <v>-83.797435178357887</v>
      </c>
      <c r="CZ31" s="12">
        <f t="shared" si="75"/>
        <v>-233.85814707194282</v>
      </c>
      <c r="DA31" s="13">
        <f t="shared" si="76"/>
        <v>-102.30173738385075</v>
      </c>
      <c r="DB31" s="12">
        <f t="shared" si="77"/>
        <v>-218.92701482801172</v>
      </c>
      <c r="DC31" s="13">
        <f t="shared" si="78"/>
        <v>-90.515512941361024</v>
      </c>
      <c r="DD31" s="12">
        <f t="shared" si="79"/>
        <v>-3564.5955635167024</v>
      </c>
      <c r="DE31" s="14">
        <f t="shared" si="80"/>
        <v>-2162.2228431293847</v>
      </c>
    </row>
    <row r="32" spans="1:109" x14ac:dyDescent="0.2">
      <c r="A32" s="149">
        <v>2010</v>
      </c>
      <c r="B32" s="120">
        <f t="shared" si="31"/>
        <v>-874.96812843414864</v>
      </c>
      <c r="C32" s="105">
        <f t="shared" si="32"/>
        <v>-839.13065909363331</v>
      </c>
      <c r="D32" s="105">
        <f t="shared" si="33"/>
        <v>-886.91706461101296</v>
      </c>
      <c r="E32" s="105">
        <f t="shared" si="34"/>
        <v>-626.55701946860404</v>
      </c>
      <c r="F32" s="105">
        <f t="shared" si="35"/>
        <v>-1077.1578919616529</v>
      </c>
      <c r="G32" s="105">
        <f t="shared" si="36"/>
        <v>-632.20225883827709</v>
      </c>
      <c r="H32" s="105">
        <f t="shared" si="37"/>
        <v>-1137.2372463650709</v>
      </c>
      <c r="I32" s="105">
        <f t="shared" si="38"/>
        <v>-990.24075631729397</v>
      </c>
      <c r="J32" s="105">
        <f t="shared" si="39"/>
        <v>-1123.6365335792552</v>
      </c>
      <c r="K32" s="105">
        <f t="shared" si="40"/>
        <v>-837.06359818989392</v>
      </c>
      <c r="L32" s="105">
        <f t="shared" si="41"/>
        <v>-3129.1368357242027</v>
      </c>
      <c r="M32" s="105">
        <f t="shared" si="42"/>
        <v>-1673.4667967296207</v>
      </c>
      <c r="N32" s="105">
        <f t="shared" si="43"/>
        <v>-2182.8233162854453</v>
      </c>
      <c r="O32" s="105">
        <f t="shared" si="44"/>
        <v>-1619.2535462661544</v>
      </c>
      <c r="P32" s="105">
        <f t="shared" si="45"/>
        <v>-1829.3780610023894</v>
      </c>
      <c r="Q32" s="105">
        <f t="shared" si="46"/>
        <v>-969.36063141965951</v>
      </c>
      <c r="R32" s="105">
        <f t="shared" si="47"/>
        <v>-1400.8977660374549</v>
      </c>
      <c r="S32" s="105">
        <f t="shared" si="48"/>
        <v>-885.26906523966431</v>
      </c>
      <c r="T32" s="105">
        <f t="shared" si="49"/>
        <v>-211.02376672424151</v>
      </c>
      <c r="U32" s="105">
        <f t="shared" si="50"/>
        <v>-107.12069013497492</v>
      </c>
      <c r="V32" s="105">
        <f t="shared" si="51"/>
        <v>-223.55302013240549</v>
      </c>
      <c r="W32" s="105">
        <f t="shared" si="52"/>
        <v>-99.949559431790803</v>
      </c>
      <c r="X32" s="105">
        <f t="shared" si="53"/>
        <v>-295.26187021478779</v>
      </c>
      <c r="Y32" s="105">
        <f t="shared" si="54"/>
        <v>-139.76123149324692</v>
      </c>
      <c r="Z32" s="105">
        <f t="shared" si="81"/>
        <v>-14371.991501072069</v>
      </c>
      <c r="AA32" s="106">
        <f t="shared" si="82"/>
        <v>-9419.3758126228131</v>
      </c>
      <c r="AD32" s="11">
        <v>2010</v>
      </c>
      <c r="AE32" s="45">
        <v>2.5600000000000001E-2</v>
      </c>
      <c r="AF32" s="46">
        <v>2.5600000000000001E-2</v>
      </c>
      <c r="AG32" s="45">
        <v>2.5600000000000001E-2</v>
      </c>
      <c r="AH32" s="46">
        <v>2.5600000000000001E-2</v>
      </c>
      <c r="AI32" s="45">
        <v>2.5600000000000001E-2</v>
      </c>
      <c r="AJ32" s="46">
        <v>2.5600000000000001E-2</v>
      </c>
      <c r="AK32" s="45">
        <v>2.5600000000000001E-2</v>
      </c>
      <c r="AL32" s="46">
        <v>2.5600000000000001E-2</v>
      </c>
      <c r="AM32" s="45">
        <v>2.5600000000000001E-2</v>
      </c>
      <c r="AN32" s="46">
        <v>2.5600000000000001E-2</v>
      </c>
      <c r="AO32" s="45">
        <v>2.5600000000000001E-2</v>
      </c>
      <c r="AP32" s="46">
        <v>2.5600000000000001E-2</v>
      </c>
      <c r="AQ32" s="45">
        <v>2.5600000000000001E-2</v>
      </c>
      <c r="AR32" s="46">
        <v>2.5600000000000001E-2</v>
      </c>
      <c r="AS32" s="45">
        <v>2.5600000000000001E-2</v>
      </c>
      <c r="AT32" s="46">
        <v>2.5600000000000001E-2</v>
      </c>
      <c r="AU32" s="45">
        <v>2.5600000000000001E-2</v>
      </c>
      <c r="AV32" s="46">
        <v>2.5600000000000001E-2</v>
      </c>
      <c r="AW32" s="45">
        <v>2.5600000000000001E-2</v>
      </c>
      <c r="AX32" s="46">
        <v>2.5600000000000001E-2</v>
      </c>
      <c r="AY32" s="45">
        <v>2.5600000000000001E-2</v>
      </c>
      <c r="AZ32" s="46">
        <v>2.5600000000000001E-2</v>
      </c>
      <c r="BA32" s="52">
        <v>2.5600000000000001E-2</v>
      </c>
      <c r="BB32" s="53">
        <v>2.5600000000000001E-2</v>
      </c>
      <c r="BD32" s="11">
        <v>2010</v>
      </c>
      <c r="BE32" s="43">
        <v>3.7900000000000003E-2</v>
      </c>
      <c r="BF32" s="44">
        <v>3.3500000000000002E-2</v>
      </c>
      <c r="BG32" s="43">
        <v>3.7900000000000003E-2</v>
      </c>
      <c r="BH32" s="44">
        <v>3.3500000000000002E-2</v>
      </c>
      <c r="BI32" s="43">
        <v>3.7900000000000003E-2</v>
      </c>
      <c r="BJ32" s="44">
        <v>3.3500000000000002E-2</v>
      </c>
      <c r="BK32" s="43">
        <v>3.7900000000000003E-2</v>
      </c>
      <c r="BL32" s="44">
        <v>3.3500000000000002E-2</v>
      </c>
      <c r="BM32" s="43">
        <v>3.7900000000000003E-2</v>
      </c>
      <c r="BN32" s="44">
        <v>3.3500000000000002E-2</v>
      </c>
      <c r="BO32" s="43">
        <v>3.7900000000000003E-2</v>
      </c>
      <c r="BP32" s="44">
        <v>3.3500000000000002E-2</v>
      </c>
      <c r="BQ32" s="43">
        <v>3.7900000000000003E-2</v>
      </c>
      <c r="BR32" s="44">
        <v>3.3500000000000002E-2</v>
      </c>
      <c r="BS32" s="43">
        <v>3.7900000000000003E-2</v>
      </c>
      <c r="BT32" s="44">
        <v>3.3500000000000002E-2</v>
      </c>
      <c r="BU32" s="43">
        <v>3.7900000000000003E-2</v>
      </c>
      <c r="BV32" s="44">
        <v>3.3500000000000002E-2</v>
      </c>
      <c r="BW32" s="43">
        <v>3.7900000000000003E-2</v>
      </c>
      <c r="BX32" s="44">
        <v>3.3500000000000002E-2</v>
      </c>
      <c r="BY32" s="43">
        <v>3.7900000000000003E-2</v>
      </c>
      <c r="BZ32" s="44">
        <v>3.3500000000000002E-2</v>
      </c>
      <c r="CA32" s="50">
        <v>3.7900000000000003E-2</v>
      </c>
      <c r="CB32" s="51">
        <v>3.3500000000000002E-2</v>
      </c>
      <c r="CE32" s="11">
        <v>2010</v>
      </c>
      <c r="CF32" s="12">
        <f t="shared" si="55"/>
        <v>-134.91781081448087</v>
      </c>
      <c r="CG32" s="13">
        <f t="shared" si="56"/>
        <v>-77.531294868711967</v>
      </c>
      <c r="CH32" s="12">
        <f t="shared" si="57"/>
        <v>-119.62734419291021</v>
      </c>
      <c r="CI32" s="13">
        <f t="shared" si="58"/>
        <v>-58.572646075188779</v>
      </c>
      <c r="CJ32" s="12">
        <f t="shared" si="59"/>
        <v>-131.6187866620206</v>
      </c>
      <c r="CK32" s="13">
        <f t="shared" si="60"/>
        <v>-59.177132404504306</v>
      </c>
      <c r="CL32" s="12">
        <f t="shared" si="61"/>
        <v>-157.94625653890128</v>
      </c>
      <c r="CM32" s="13">
        <f t="shared" si="62"/>
        <v>-105.52450889206425</v>
      </c>
      <c r="CN32" s="12">
        <f t="shared" si="63"/>
        <v>-106.56781121601064</v>
      </c>
      <c r="CO32" s="13">
        <f t="shared" si="64"/>
        <v>-100.52124150918225</v>
      </c>
      <c r="CP32" s="12">
        <f t="shared" si="65"/>
        <v>-325.245575706951</v>
      </c>
      <c r="CQ32" s="13">
        <f t="shared" si="66"/>
        <v>-192.45744042133566</v>
      </c>
      <c r="CR32" s="12">
        <f t="shared" si="67"/>
        <v>-236.7913295345567</v>
      </c>
      <c r="CS32" s="13">
        <f t="shared" si="68"/>
        <v>-168.51099825361482</v>
      </c>
      <c r="CT32" s="12">
        <f t="shared" si="69"/>
        <v>-154.53674294985134</v>
      </c>
      <c r="CU32" s="13">
        <f t="shared" si="70"/>
        <v>-110.80868642512473</v>
      </c>
      <c r="CV32" s="12">
        <f t="shared" si="71"/>
        <v>-152.36142318700772</v>
      </c>
      <c r="CW32" s="13">
        <f t="shared" si="72"/>
        <v>-71.482471937752877</v>
      </c>
      <c r="CX32" s="12">
        <f t="shared" si="73"/>
        <v>-104.27986940078181</v>
      </c>
      <c r="CY32" s="13">
        <f t="shared" si="74"/>
        <v>-45.290814511960072</v>
      </c>
      <c r="CZ32" s="12">
        <f t="shared" si="75"/>
        <v>-120.51997279277161</v>
      </c>
      <c r="DA32" s="13">
        <f t="shared" si="76"/>
        <v>-46.087932227380207</v>
      </c>
      <c r="DB32" s="12">
        <f t="shared" si="77"/>
        <v>-163.89256363564644</v>
      </c>
      <c r="DC32" s="13">
        <f t="shared" si="78"/>
        <v>-63.180997231880497</v>
      </c>
      <c r="DD32" s="12">
        <f t="shared" si="79"/>
        <v>-1908.3054866318901</v>
      </c>
      <c r="DE32" s="14">
        <f t="shared" si="80"/>
        <v>-1099.1461647587003</v>
      </c>
    </row>
    <row r="33" spans="1:109" x14ac:dyDescent="0.2">
      <c r="A33" s="149">
        <v>2011</v>
      </c>
      <c r="B33" s="142">
        <f t="shared" si="31"/>
        <v>-146.3899616798908</v>
      </c>
      <c r="C33" s="142">
        <f t="shared" si="32"/>
        <v>-96.431278863043246</v>
      </c>
      <c r="D33" s="142">
        <f t="shared" si="33"/>
        <v>-144.01225898286572</v>
      </c>
      <c r="E33" s="142">
        <f t="shared" si="34"/>
        <v>-82.036536565448955</v>
      </c>
      <c r="F33" s="142">
        <f t="shared" si="35"/>
        <v>-166.39126741705559</v>
      </c>
      <c r="G33" s="142">
        <f t="shared" si="36"/>
        <v>-79.275922126959557</v>
      </c>
      <c r="H33" s="142">
        <f t="shared" si="37"/>
        <v>-185.26399174549982</v>
      </c>
      <c r="I33" s="142">
        <f t="shared" si="38"/>
        <v>-137.80188260202561</v>
      </c>
      <c r="J33" s="142">
        <f t="shared" si="39"/>
        <v>-135.6611709699842</v>
      </c>
      <c r="K33" s="142">
        <f t="shared" si="40"/>
        <v>-101.31838584949875</v>
      </c>
      <c r="L33" s="142">
        <f t="shared" si="41"/>
        <v>-294.33814587251152</v>
      </c>
      <c r="M33" s="142">
        <f t="shared" si="42"/>
        <v>-162.56001042086237</v>
      </c>
      <c r="N33" s="142">
        <f t="shared" si="43"/>
        <v>-209.73060472771431</v>
      </c>
      <c r="O33" s="142">
        <f t="shared" si="44"/>
        <v>-169.30082000573043</v>
      </c>
      <c r="P33" s="142">
        <f t="shared" si="45"/>
        <v>0</v>
      </c>
      <c r="Q33" s="142">
        <f t="shared" si="46"/>
        <v>0</v>
      </c>
      <c r="R33" s="142">
        <f t="shared" si="47"/>
        <v>0</v>
      </c>
      <c r="S33" s="142">
        <f t="shared" si="48"/>
        <v>0</v>
      </c>
      <c r="T33" s="142">
        <f t="shared" si="49"/>
        <v>0</v>
      </c>
      <c r="U33" s="142">
        <f t="shared" si="50"/>
        <v>0</v>
      </c>
      <c r="V33" s="142">
        <f t="shared" si="51"/>
        <v>0</v>
      </c>
      <c r="W33" s="142">
        <f t="shared" si="52"/>
        <v>0</v>
      </c>
      <c r="X33" s="142">
        <f t="shared" si="53"/>
        <v>0</v>
      </c>
      <c r="Y33" s="142">
        <f t="shared" si="54"/>
        <v>0</v>
      </c>
      <c r="Z33" s="120">
        <f t="shared" si="81"/>
        <v>-1281.787401395522</v>
      </c>
      <c r="AA33" s="106">
        <f t="shared" si="82"/>
        <v>-828.72483643356884</v>
      </c>
      <c r="AD33" s="11">
        <v>2011</v>
      </c>
      <c r="AE33" s="45">
        <v>2.5600000000000001E-2</v>
      </c>
      <c r="AF33" s="46">
        <v>2.5600000000000001E-2</v>
      </c>
      <c r="AG33" s="45">
        <v>2.5600000000000001E-2</v>
      </c>
      <c r="AH33" s="46">
        <v>2.5600000000000001E-2</v>
      </c>
      <c r="AI33" s="45">
        <v>2.5600000000000001E-2</v>
      </c>
      <c r="AJ33" s="46">
        <v>2.5600000000000001E-2</v>
      </c>
      <c r="AK33" s="45">
        <v>2.5600000000000001E-2</v>
      </c>
      <c r="AL33" s="46">
        <v>2.5600000000000001E-2</v>
      </c>
      <c r="AM33" s="45">
        <v>2.5600000000000001E-2</v>
      </c>
      <c r="AN33" s="46">
        <v>2.5600000000000001E-2</v>
      </c>
      <c r="AO33" s="45">
        <v>2.5600000000000001E-2</v>
      </c>
      <c r="AP33" s="46">
        <v>2.5600000000000001E-2</v>
      </c>
      <c r="AQ33" s="45">
        <v>2.5600000000000001E-2</v>
      </c>
      <c r="AR33" s="46">
        <v>2.5600000000000001E-2</v>
      </c>
      <c r="AS33" s="45">
        <v>2.5600000000000001E-2</v>
      </c>
      <c r="AT33" s="46">
        <v>2.5600000000000001E-2</v>
      </c>
      <c r="AU33" s="45">
        <v>2.5600000000000001E-2</v>
      </c>
      <c r="AV33" s="46">
        <v>2.5600000000000001E-2</v>
      </c>
      <c r="AW33" s="45">
        <v>2.5600000000000001E-2</v>
      </c>
      <c r="AX33" s="46">
        <v>2.5600000000000001E-2</v>
      </c>
      <c r="AY33" s="45">
        <v>2.5600000000000001E-2</v>
      </c>
      <c r="AZ33" s="46">
        <v>2.5600000000000001E-2</v>
      </c>
      <c r="BA33" s="52">
        <v>2.5600000000000001E-2</v>
      </c>
      <c r="BB33" s="53">
        <v>2.5600000000000001E-2</v>
      </c>
      <c r="BD33" s="11">
        <v>2011</v>
      </c>
      <c r="BE33" s="43">
        <v>3.7900000000000003E-2</v>
      </c>
      <c r="BF33" s="44">
        <v>3.3500000000000002E-2</v>
      </c>
      <c r="BG33" s="43">
        <v>3.7900000000000003E-2</v>
      </c>
      <c r="BH33" s="44">
        <v>3.3500000000000002E-2</v>
      </c>
      <c r="BI33" s="43">
        <v>3.7900000000000003E-2</v>
      </c>
      <c r="BJ33" s="44">
        <v>3.3500000000000002E-2</v>
      </c>
      <c r="BK33" s="43">
        <v>3.7900000000000003E-2</v>
      </c>
      <c r="BL33" s="44">
        <v>3.3500000000000002E-2</v>
      </c>
      <c r="BM33" s="43">
        <v>3.7900000000000003E-2</v>
      </c>
      <c r="BN33" s="44">
        <v>3.3500000000000002E-2</v>
      </c>
      <c r="BO33" s="43">
        <v>3.7900000000000003E-2</v>
      </c>
      <c r="BP33" s="44">
        <v>3.3500000000000002E-2</v>
      </c>
      <c r="BQ33" s="43">
        <v>3.7900000000000003E-2</v>
      </c>
      <c r="BR33" s="44">
        <v>3.3500000000000002E-2</v>
      </c>
      <c r="BS33" s="43">
        <v>3.7900000000000003E-2</v>
      </c>
      <c r="BT33" s="44">
        <v>3.3500000000000002E-2</v>
      </c>
      <c r="BU33" s="43">
        <v>3.7900000000000003E-2</v>
      </c>
      <c r="BV33" s="44">
        <v>3.3500000000000002E-2</v>
      </c>
      <c r="BW33" s="43">
        <v>3.7900000000000003E-2</v>
      </c>
      <c r="BX33" s="44">
        <v>3.3500000000000002E-2</v>
      </c>
      <c r="BY33" s="43">
        <v>3.7900000000000003E-2</v>
      </c>
      <c r="BZ33" s="44">
        <v>3.3500000000000002E-2</v>
      </c>
      <c r="CA33" s="54">
        <v>3.7900000000000003E-2</v>
      </c>
      <c r="CB33" s="55">
        <v>3.3500000000000002E-2</v>
      </c>
      <c r="CE33" s="11">
        <v>2011</v>
      </c>
      <c r="CF33" s="12">
        <f t="shared" si="55"/>
        <v>-78.769126664262757</v>
      </c>
      <c r="CG33" s="13">
        <f t="shared" si="56"/>
        <v>-44.141377216810902</v>
      </c>
      <c r="CH33" s="12">
        <f t="shared" si="57"/>
        <v>-68.314629050365326</v>
      </c>
      <c r="CI33" s="13">
        <f t="shared" si="58"/>
        <v>-33.977252606767735</v>
      </c>
      <c r="CJ33" s="12">
        <f t="shared" si="59"/>
        <v>-76.668706924140352</v>
      </c>
      <c r="CK33" s="13">
        <f t="shared" si="60"/>
        <v>-35.433165134795637</v>
      </c>
      <c r="CL33" s="12">
        <f t="shared" si="61"/>
        <v>-93.759682876357886</v>
      </c>
      <c r="CM33" s="13">
        <f t="shared" si="62"/>
        <v>-66.982550395028099</v>
      </c>
      <c r="CN33" s="12">
        <f t="shared" si="63"/>
        <v>-53.362109374760948</v>
      </c>
      <c r="CO33" s="13">
        <f t="shared" si="64"/>
        <v>-50.070338339634986</v>
      </c>
      <c r="CP33" s="12">
        <f t="shared" si="65"/>
        <v>-133.69857855553695</v>
      </c>
      <c r="CQ33" s="13">
        <f t="shared" si="66"/>
        <v>-82.061932544026476</v>
      </c>
      <c r="CR33" s="12">
        <f t="shared" si="67"/>
        <v>-102.20850523545221</v>
      </c>
      <c r="CS33" s="13">
        <f t="shared" si="68"/>
        <v>-83.41049282108041</v>
      </c>
      <c r="CT33" s="12">
        <f t="shared" si="69"/>
        <v>0</v>
      </c>
      <c r="CU33" s="13">
        <f t="shared" si="70"/>
        <v>0</v>
      </c>
      <c r="CV33" s="12">
        <f t="shared" si="71"/>
        <v>0</v>
      </c>
      <c r="CW33" s="13">
        <f t="shared" si="72"/>
        <v>0</v>
      </c>
      <c r="CX33" s="12">
        <f t="shared" si="73"/>
        <v>0</v>
      </c>
      <c r="CY33" s="13">
        <f t="shared" si="74"/>
        <v>0</v>
      </c>
      <c r="CZ33" s="12">
        <f t="shared" si="75"/>
        <v>0</v>
      </c>
      <c r="DA33" s="13">
        <f t="shared" si="76"/>
        <v>0</v>
      </c>
      <c r="DB33" s="12">
        <f t="shared" si="77"/>
        <v>0</v>
      </c>
      <c r="DC33" s="13">
        <f t="shared" si="78"/>
        <v>0</v>
      </c>
      <c r="DD33" s="12">
        <f t="shared" si="79"/>
        <v>-606.78133868087639</v>
      </c>
      <c r="DE33" s="14">
        <f t="shared" si="80"/>
        <v>-396.07710905814429</v>
      </c>
    </row>
    <row r="34" spans="1:109" x14ac:dyDescent="0.2">
      <c r="A34" s="149">
        <v>2012</v>
      </c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20">
        <f t="shared" si="81"/>
        <v>0</v>
      </c>
      <c r="AA34" s="106">
        <f t="shared" si="82"/>
        <v>0</v>
      </c>
      <c r="AD34" s="15" t="s">
        <v>38</v>
      </c>
      <c r="AE34" s="47">
        <f>AVERAGE(AE23:AE33)</f>
        <v>2.5600000000000008E-2</v>
      </c>
      <c r="AF34" s="48">
        <f t="shared" ref="AF34:BB34" si="83">AVERAGE(AF23:AF33)</f>
        <v>2.5600000000000008E-2</v>
      </c>
      <c r="AG34" s="47">
        <f t="shared" si="83"/>
        <v>2.5600000000000008E-2</v>
      </c>
      <c r="AH34" s="48">
        <f t="shared" si="83"/>
        <v>2.5600000000000008E-2</v>
      </c>
      <c r="AI34" s="47">
        <f t="shared" si="83"/>
        <v>2.5600000000000008E-2</v>
      </c>
      <c r="AJ34" s="48">
        <f t="shared" si="83"/>
        <v>2.5600000000000008E-2</v>
      </c>
      <c r="AK34" s="47">
        <f t="shared" si="83"/>
        <v>2.5600000000000008E-2</v>
      </c>
      <c r="AL34" s="48">
        <f t="shared" si="83"/>
        <v>2.5600000000000008E-2</v>
      </c>
      <c r="AM34" s="47">
        <f t="shared" si="83"/>
        <v>2.5600000000000008E-2</v>
      </c>
      <c r="AN34" s="48">
        <f t="shared" si="83"/>
        <v>2.5600000000000008E-2</v>
      </c>
      <c r="AO34" s="47">
        <f t="shared" si="83"/>
        <v>2.5600000000000008E-2</v>
      </c>
      <c r="AP34" s="48">
        <f t="shared" si="83"/>
        <v>2.5600000000000008E-2</v>
      </c>
      <c r="AQ34" s="47">
        <f t="shared" si="83"/>
        <v>2.5600000000000008E-2</v>
      </c>
      <c r="AR34" s="48">
        <f t="shared" si="83"/>
        <v>2.5600000000000008E-2</v>
      </c>
      <c r="AS34" s="47">
        <f t="shared" si="83"/>
        <v>2.5600000000000008E-2</v>
      </c>
      <c r="AT34" s="48">
        <f t="shared" si="83"/>
        <v>2.5600000000000008E-2</v>
      </c>
      <c r="AU34" s="47">
        <f t="shared" si="83"/>
        <v>2.5600000000000008E-2</v>
      </c>
      <c r="AV34" s="48">
        <f t="shared" si="83"/>
        <v>2.5600000000000008E-2</v>
      </c>
      <c r="AW34" s="47">
        <f t="shared" si="83"/>
        <v>2.5600000000000008E-2</v>
      </c>
      <c r="AX34" s="48">
        <f t="shared" si="83"/>
        <v>2.5600000000000008E-2</v>
      </c>
      <c r="AY34" s="47">
        <f t="shared" si="83"/>
        <v>2.5600000000000008E-2</v>
      </c>
      <c r="AZ34" s="48">
        <f t="shared" si="83"/>
        <v>2.5600000000000008E-2</v>
      </c>
      <c r="BA34" s="54">
        <f t="shared" si="83"/>
        <v>2.5600000000000008E-2</v>
      </c>
      <c r="BB34" s="55">
        <f t="shared" si="83"/>
        <v>2.5600000000000008E-2</v>
      </c>
      <c r="BD34" s="15" t="s">
        <v>38</v>
      </c>
      <c r="BE34" s="47">
        <f t="shared" ref="BE34:CB34" si="84">AVERAGE(BE23:BE33)</f>
        <v>3.7899999999999996E-2</v>
      </c>
      <c r="BF34" s="48">
        <f t="shared" si="84"/>
        <v>3.3499999999999995E-2</v>
      </c>
      <c r="BG34" s="47">
        <f t="shared" si="84"/>
        <v>3.7899999999999996E-2</v>
      </c>
      <c r="BH34" s="48">
        <f t="shared" si="84"/>
        <v>3.3499999999999995E-2</v>
      </c>
      <c r="BI34" s="47">
        <f t="shared" si="84"/>
        <v>3.7899999999999996E-2</v>
      </c>
      <c r="BJ34" s="48">
        <f t="shared" si="84"/>
        <v>3.3499999999999995E-2</v>
      </c>
      <c r="BK34" s="47">
        <f t="shared" si="84"/>
        <v>3.7899999999999996E-2</v>
      </c>
      <c r="BL34" s="48">
        <f t="shared" si="84"/>
        <v>3.3499999999999995E-2</v>
      </c>
      <c r="BM34" s="47">
        <f t="shared" si="84"/>
        <v>3.7899999999999996E-2</v>
      </c>
      <c r="BN34" s="48">
        <f t="shared" si="84"/>
        <v>3.3499999999999995E-2</v>
      </c>
      <c r="BO34" s="47">
        <f t="shared" si="84"/>
        <v>3.7899999999999996E-2</v>
      </c>
      <c r="BP34" s="48">
        <f t="shared" si="84"/>
        <v>3.3499999999999995E-2</v>
      </c>
      <c r="BQ34" s="47">
        <f t="shared" si="84"/>
        <v>3.7899999999999996E-2</v>
      </c>
      <c r="BR34" s="48">
        <f t="shared" si="84"/>
        <v>3.3499999999999995E-2</v>
      </c>
      <c r="BS34" s="47">
        <f t="shared" si="84"/>
        <v>3.7899999999999996E-2</v>
      </c>
      <c r="BT34" s="48">
        <f t="shared" si="84"/>
        <v>3.3499999999999995E-2</v>
      </c>
      <c r="BU34" s="47">
        <f t="shared" si="84"/>
        <v>3.7899999999999996E-2</v>
      </c>
      <c r="BV34" s="48">
        <f t="shared" si="84"/>
        <v>3.3499999999999995E-2</v>
      </c>
      <c r="BW34" s="47">
        <f t="shared" si="84"/>
        <v>3.7899999999999996E-2</v>
      </c>
      <c r="BX34" s="48">
        <f t="shared" si="84"/>
        <v>3.3499999999999995E-2</v>
      </c>
      <c r="BY34" s="47">
        <f t="shared" si="84"/>
        <v>3.7899999999999996E-2</v>
      </c>
      <c r="BZ34" s="48">
        <f t="shared" si="84"/>
        <v>3.3499999999999995E-2</v>
      </c>
      <c r="CA34" s="65">
        <f t="shared" si="84"/>
        <v>3.7899999999999996E-2</v>
      </c>
      <c r="CB34" s="66">
        <f t="shared" si="84"/>
        <v>3.3499999999999995E-2</v>
      </c>
      <c r="CE34" s="15" t="s">
        <v>19</v>
      </c>
      <c r="CF34" s="16">
        <f t="shared" ref="CF34:DE34" si="85">SUM(CF23:CF33)</f>
        <v>-45303.32036837512</v>
      </c>
      <c r="CG34" s="17">
        <f t="shared" si="85"/>
        <v>-31302.23080082643</v>
      </c>
      <c r="CH34" s="16">
        <f t="shared" si="85"/>
        <v>-38561.54629577577</v>
      </c>
      <c r="CI34" s="17">
        <f t="shared" si="85"/>
        <v>-24661.864943340508</v>
      </c>
      <c r="CJ34" s="16">
        <f t="shared" si="85"/>
        <v>-44599.515879161176</v>
      </c>
      <c r="CK34" s="17">
        <f t="shared" si="85"/>
        <v>-28201.989828440455</v>
      </c>
      <c r="CL34" s="16">
        <f t="shared" si="85"/>
        <v>-46570.366607439442</v>
      </c>
      <c r="CM34" s="17">
        <f t="shared" si="85"/>
        <v>-37285.83946664392</v>
      </c>
      <c r="CN34" s="16">
        <f t="shared" si="85"/>
        <v>-33897.855351832754</v>
      </c>
      <c r="CO34" s="17">
        <f t="shared" si="85"/>
        <v>-34237.856193620624</v>
      </c>
      <c r="CP34" s="16">
        <f t="shared" si="85"/>
        <v>-92596.994731528495</v>
      </c>
      <c r="CQ34" s="17">
        <f t="shared" si="85"/>
        <v>-66918.128076674984</v>
      </c>
      <c r="CR34" s="16">
        <f t="shared" si="85"/>
        <v>-73496.563248747945</v>
      </c>
      <c r="CS34" s="17">
        <f t="shared" si="85"/>
        <v>-60554.767694686525</v>
      </c>
      <c r="CT34" s="16">
        <f t="shared" si="85"/>
        <v>-47217.025311700476</v>
      </c>
      <c r="CU34" s="17">
        <f t="shared" si="85"/>
        <v>-38505.314222338573</v>
      </c>
      <c r="CV34" s="16">
        <f t="shared" si="85"/>
        <v>-41194.026933299654</v>
      </c>
      <c r="CW34" s="17">
        <f t="shared" si="85"/>
        <v>-23208.480987312458</v>
      </c>
      <c r="CX34" s="16">
        <f t="shared" si="85"/>
        <v>-29272.126258245047</v>
      </c>
      <c r="CY34" s="17">
        <f t="shared" si="85"/>
        <v>-13959.350780988543</v>
      </c>
      <c r="CZ34" s="16">
        <f t="shared" si="85"/>
        <v>-31212.172411267311</v>
      </c>
      <c r="DA34" s="17">
        <f t="shared" si="85"/>
        <v>-16042.644583939338</v>
      </c>
      <c r="DB34" s="16">
        <f t="shared" si="85"/>
        <v>-59084.216640381332</v>
      </c>
      <c r="DC34" s="17">
        <f t="shared" si="85"/>
        <v>-34228.746382500234</v>
      </c>
      <c r="DD34" s="16">
        <f t="shared" si="85"/>
        <v>-583005.73003775463</v>
      </c>
      <c r="DE34" s="18">
        <f t="shared" si="85"/>
        <v>-409107.21396131261</v>
      </c>
    </row>
    <row r="35" spans="1:109" x14ac:dyDescent="0.2">
      <c r="A35" s="148" t="s">
        <v>19</v>
      </c>
      <c r="B35" s="141">
        <f>SUM(B23:B34)</f>
        <v>-86995.71433882651</v>
      </c>
      <c r="C35" s="140">
        <f t="shared" ref="C35:AA35" si="86">SUM(C23:C34)</f>
        <v>-66335.398217282898</v>
      </c>
      <c r="D35" s="141">
        <f t="shared" si="86"/>
        <v>-79260.095413623829</v>
      </c>
      <c r="E35" s="140">
        <f t="shared" si="86"/>
        <v>-51248.909198134497</v>
      </c>
      <c r="F35" s="141">
        <f t="shared" si="86"/>
        <v>-93511.708546305556</v>
      </c>
      <c r="G35" s="140">
        <f t="shared" si="86"/>
        <v>-55448.541512660988</v>
      </c>
      <c r="H35" s="141">
        <f t="shared" si="86"/>
        <v>-92374.935101725918</v>
      </c>
      <c r="I35" s="140">
        <f t="shared" si="86"/>
        <v>-72947.226166275257</v>
      </c>
      <c r="J35" s="141">
        <f t="shared" si="86"/>
        <v>-83127.990715707303</v>
      </c>
      <c r="K35" s="140">
        <f t="shared" si="86"/>
        <v>-63039.278197496707</v>
      </c>
      <c r="L35" s="141">
        <f t="shared" si="86"/>
        <v>-221448.64734092786</v>
      </c>
      <c r="M35" s="140">
        <f t="shared" si="86"/>
        <v>-128367.05030100353</v>
      </c>
      <c r="N35" s="141">
        <f t="shared" si="86"/>
        <v>-168701.65702361229</v>
      </c>
      <c r="O35" s="140">
        <f t="shared" si="86"/>
        <v>-122657.17324058199</v>
      </c>
      <c r="P35" s="141">
        <f t="shared" si="86"/>
        <v>-128463.06564873164</v>
      </c>
      <c r="Q35" s="140">
        <f t="shared" si="86"/>
        <v>-72636.544439752062</v>
      </c>
      <c r="R35" s="141">
        <f t="shared" si="86"/>
        <v>-104082.55066091781</v>
      </c>
      <c r="S35" s="140">
        <f t="shared" si="86"/>
        <v>-59927.240822532083</v>
      </c>
      <c r="T35" s="141">
        <f t="shared" si="86"/>
        <v>-63687.923819280513</v>
      </c>
      <c r="U35" s="140">
        <f t="shared" si="86"/>
        <v>-33746.169107898058</v>
      </c>
      <c r="V35" s="141">
        <f t="shared" si="86"/>
        <v>-62915.409560140593</v>
      </c>
      <c r="W35" s="140">
        <f t="shared" si="86"/>
        <v>-35189.908534462113</v>
      </c>
      <c r="X35" s="141">
        <f t="shared" si="86"/>
        <v>-115407.46474593139</v>
      </c>
      <c r="Y35" s="140">
        <f t="shared" si="86"/>
        <v>-74981.678065116692</v>
      </c>
      <c r="Z35" s="107">
        <f t="shared" si="86"/>
        <v>-1299977.1629157313</v>
      </c>
      <c r="AA35" s="108">
        <f t="shared" si="86"/>
        <v>-836525.11780319712</v>
      </c>
    </row>
    <row r="36" spans="1:109" ht="13.5" thickBot="1" x14ac:dyDescent="0.25">
      <c r="A36" s="110"/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</row>
    <row r="37" spans="1:109" ht="13.5" thickBot="1" x14ac:dyDescent="0.25">
      <c r="A37" s="111" t="s">
        <v>22</v>
      </c>
      <c r="CE37" s="19" t="s">
        <v>45</v>
      </c>
    </row>
    <row r="38" spans="1:109" x14ac:dyDescent="0.2">
      <c r="A38" s="112"/>
      <c r="B38" s="113" t="s">
        <v>0</v>
      </c>
      <c r="C38" s="114" t="s">
        <v>1</v>
      </c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5"/>
      <c r="CE38" s="1"/>
      <c r="CF38" s="1" t="s">
        <v>0</v>
      </c>
      <c r="CG38" s="2" t="s">
        <v>1</v>
      </c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3"/>
    </row>
    <row r="39" spans="1:109" x14ac:dyDescent="0.2">
      <c r="A39" s="116"/>
      <c r="B39" s="98" t="s">
        <v>2</v>
      </c>
      <c r="C39" s="99"/>
      <c r="D39" s="98" t="s">
        <v>3</v>
      </c>
      <c r="E39" s="99"/>
      <c r="F39" s="98" t="s">
        <v>4</v>
      </c>
      <c r="G39" s="99"/>
      <c r="H39" s="98" t="s">
        <v>5</v>
      </c>
      <c r="I39" s="99"/>
      <c r="J39" s="98" t="s">
        <v>6</v>
      </c>
      <c r="K39" s="99"/>
      <c r="L39" s="98" t="s">
        <v>7</v>
      </c>
      <c r="M39" s="99"/>
      <c r="N39" s="98" t="s">
        <v>8</v>
      </c>
      <c r="O39" s="99"/>
      <c r="P39" s="98" t="s">
        <v>9</v>
      </c>
      <c r="Q39" s="99"/>
      <c r="R39" s="98" t="s">
        <v>10</v>
      </c>
      <c r="S39" s="99"/>
      <c r="T39" s="98" t="s">
        <v>11</v>
      </c>
      <c r="U39" s="99"/>
      <c r="V39" s="98" t="s">
        <v>12</v>
      </c>
      <c r="W39" s="99"/>
      <c r="X39" s="98" t="s">
        <v>13</v>
      </c>
      <c r="Y39" s="99"/>
      <c r="Z39" s="98" t="s">
        <v>14</v>
      </c>
      <c r="AA39" s="117" t="s">
        <v>15</v>
      </c>
      <c r="CE39" s="4"/>
      <c r="CF39" s="1" t="s">
        <v>2</v>
      </c>
      <c r="CG39" s="2"/>
      <c r="CH39" s="1" t="s">
        <v>3</v>
      </c>
      <c r="CI39" s="2"/>
      <c r="CJ39" s="1" t="s">
        <v>4</v>
      </c>
      <c r="CK39" s="2"/>
      <c r="CL39" s="1" t="s">
        <v>5</v>
      </c>
      <c r="CM39" s="2"/>
      <c r="CN39" s="1" t="s">
        <v>6</v>
      </c>
      <c r="CO39" s="2"/>
      <c r="CP39" s="1" t="s">
        <v>7</v>
      </c>
      <c r="CQ39" s="2"/>
      <c r="CR39" s="1" t="s">
        <v>8</v>
      </c>
      <c r="CS39" s="2"/>
      <c r="CT39" s="1" t="s">
        <v>9</v>
      </c>
      <c r="CU39" s="2"/>
      <c r="CV39" s="1" t="s">
        <v>10</v>
      </c>
      <c r="CW39" s="2"/>
      <c r="CX39" s="1" t="s">
        <v>11</v>
      </c>
      <c r="CY39" s="2"/>
      <c r="CZ39" s="1" t="s">
        <v>12</v>
      </c>
      <c r="DA39" s="2"/>
      <c r="DB39" s="1" t="s">
        <v>13</v>
      </c>
      <c r="DC39" s="2"/>
      <c r="DD39" s="1" t="s">
        <v>14</v>
      </c>
      <c r="DE39" s="5" t="s">
        <v>15</v>
      </c>
    </row>
    <row r="40" spans="1:109" x14ac:dyDescent="0.2">
      <c r="A40" s="118" t="s">
        <v>16</v>
      </c>
      <c r="B40" s="98" t="s">
        <v>17</v>
      </c>
      <c r="C40" s="103" t="s">
        <v>18</v>
      </c>
      <c r="D40" s="98" t="s">
        <v>17</v>
      </c>
      <c r="E40" s="103" t="s">
        <v>18</v>
      </c>
      <c r="F40" s="98" t="s">
        <v>17</v>
      </c>
      <c r="G40" s="103" t="s">
        <v>18</v>
      </c>
      <c r="H40" s="98" t="s">
        <v>17</v>
      </c>
      <c r="I40" s="103" t="s">
        <v>18</v>
      </c>
      <c r="J40" s="98" t="s">
        <v>17</v>
      </c>
      <c r="K40" s="103" t="s">
        <v>18</v>
      </c>
      <c r="L40" s="98" t="s">
        <v>17</v>
      </c>
      <c r="M40" s="103" t="s">
        <v>18</v>
      </c>
      <c r="N40" s="98" t="s">
        <v>17</v>
      </c>
      <c r="O40" s="103" t="s">
        <v>18</v>
      </c>
      <c r="P40" s="98" t="s">
        <v>17</v>
      </c>
      <c r="Q40" s="103" t="s">
        <v>18</v>
      </c>
      <c r="R40" s="98" t="s">
        <v>17</v>
      </c>
      <c r="S40" s="103" t="s">
        <v>18</v>
      </c>
      <c r="T40" s="98" t="s">
        <v>17</v>
      </c>
      <c r="U40" s="103" t="s">
        <v>18</v>
      </c>
      <c r="V40" s="98" t="s">
        <v>17</v>
      </c>
      <c r="W40" s="103" t="s">
        <v>18</v>
      </c>
      <c r="X40" s="98" t="s">
        <v>17</v>
      </c>
      <c r="Y40" s="103" t="s">
        <v>18</v>
      </c>
      <c r="Z40" s="101"/>
      <c r="AA40" s="119"/>
      <c r="CE40" s="1" t="s">
        <v>16</v>
      </c>
      <c r="CF40" s="1" t="s">
        <v>17</v>
      </c>
      <c r="CG40" s="6" t="s">
        <v>18</v>
      </c>
      <c r="CH40" s="1" t="s">
        <v>17</v>
      </c>
      <c r="CI40" s="6" t="s">
        <v>18</v>
      </c>
      <c r="CJ40" s="1" t="s">
        <v>17</v>
      </c>
      <c r="CK40" s="6" t="s">
        <v>18</v>
      </c>
      <c r="CL40" s="1" t="s">
        <v>17</v>
      </c>
      <c r="CM40" s="6" t="s">
        <v>18</v>
      </c>
      <c r="CN40" s="1" t="s">
        <v>17</v>
      </c>
      <c r="CO40" s="6" t="s">
        <v>18</v>
      </c>
      <c r="CP40" s="1" t="s">
        <v>17</v>
      </c>
      <c r="CQ40" s="6" t="s">
        <v>18</v>
      </c>
      <c r="CR40" s="1" t="s">
        <v>17</v>
      </c>
      <c r="CS40" s="6" t="s">
        <v>18</v>
      </c>
      <c r="CT40" s="1" t="s">
        <v>17</v>
      </c>
      <c r="CU40" s="6" t="s">
        <v>18</v>
      </c>
      <c r="CV40" s="1" t="s">
        <v>17</v>
      </c>
      <c r="CW40" s="6" t="s">
        <v>18</v>
      </c>
      <c r="CX40" s="1" t="s">
        <v>17</v>
      </c>
      <c r="CY40" s="6" t="s">
        <v>18</v>
      </c>
      <c r="CZ40" s="1" t="s">
        <v>17</v>
      </c>
      <c r="DA40" s="6" t="s">
        <v>18</v>
      </c>
      <c r="DB40" s="1" t="s">
        <v>17</v>
      </c>
      <c r="DC40" s="6" t="s">
        <v>18</v>
      </c>
      <c r="DD40" s="4"/>
      <c r="DE40" s="7"/>
    </row>
    <row r="41" spans="1:109" x14ac:dyDescent="0.2">
      <c r="A41" s="149">
        <v>2001</v>
      </c>
      <c r="B41" s="142">
        <f>SUM(CF41,CF58)</f>
        <v>0</v>
      </c>
      <c r="C41" s="142">
        <f t="shared" ref="C41:C51" si="87">SUM(CG41,CG58)</f>
        <v>0</v>
      </c>
      <c r="D41" s="142">
        <f t="shared" ref="D41:D51" si="88">SUM(CH41,CH58)</f>
        <v>0</v>
      </c>
      <c r="E41" s="142">
        <f t="shared" ref="E41:E51" si="89">SUM(CI41,CI58)</f>
        <v>0</v>
      </c>
      <c r="F41" s="142">
        <f t="shared" ref="F41:F51" si="90">SUM(CJ41,CJ58)</f>
        <v>0</v>
      </c>
      <c r="G41" s="142">
        <f t="shared" ref="G41:G51" si="91">SUM(CK41,CK58)</f>
        <v>0</v>
      </c>
      <c r="H41" s="142">
        <f t="shared" ref="H41:H51" si="92">SUM(CL41,CL58)</f>
        <v>0</v>
      </c>
      <c r="I41" s="142">
        <f t="shared" ref="I41:I51" si="93">SUM(CM41,CM58)</f>
        <v>0</v>
      </c>
      <c r="J41" s="142">
        <f t="shared" ref="J41:J51" si="94">SUM(CN41,CN58)</f>
        <v>0</v>
      </c>
      <c r="K41" s="142">
        <f t="shared" ref="K41:K51" si="95">SUM(CO41,CO58)</f>
        <v>0</v>
      </c>
      <c r="L41" s="142">
        <f t="shared" ref="L41:L51" si="96">SUM(CP41,CP58)</f>
        <v>0</v>
      </c>
      <c r="M41" s="142">
        <f t="shared" ref="M41:M51" si="97">SUM(CQ41,CQ58)</f>
        <v>0</v>
      </c>
      <c r="N41" s="142">
        <f t="shared" ref="N41:N51" si="98">SUM(CR41,CR58)</f>
        <v>0</v>
      </c>
      <c r="O41" s="142">
        <f t="shared" ref="O41:O51" si="99">SUM(CS41,CS58)</f>
        <v>0</v>
      </c>
      <c r="P41" s="142">
        <f t="shared" ref="P41:P51" si="100">SUM(CT41,CT58)</f>
        <v>0</v>
      </c>
      <c r="Q41" s="142">
        <f t="shared" ref="Q41:Q51" si="101">SUM(CU41,CU58)</f>
        <v>0</v>
      </c>
      <c r="R41" s="142">
        <f t="shared" ref="R41:R51" si="102">SUM(CV41,CV58)</f>
        <v>0</v>
      </c>
      <c r="S41" s="142">
        <f t="shared" ref="S41:S51" si="103">SUM(CW41,CW58)</f>
        <v>0</v>
      </c>
      <c r="T41" s="142">
        <f t="shared" ref="T41:T51" si="104">SUM(CX41,CX58)</f>
        <v>0</v>
      </c>
      <c r="U41" s="142">
        <f t="shared" ref="U41:U51" si="105">SUM(CY41,CY58)</f>
        <v>0</v>
      </c>
      <c r="V41" s="142">
        <f t="shared" ref="V41:V51" si="106">SUM(CZ41,CZ58)</f>
        <v>0</v>
      </c>
      <c r="W41" s="142">
        <f t="shared" ref="W41:W51" si="107">SUM(DA41,DA58)</f>
        <v>0</v>
      </c>
      <c r="X41" s="142">
        <f t="shared" ref="X41:X51" si="108">SUM(DB41,DB58)</f>
        <v>-16204.833126439335</v>
      </c>
      <c r="Y41" s="142">
        <f t="shared" ref="Y41:Y51" si="109">SUM(DC41,DC58)</f>
        <v>-10390.777057233718</v>
      </c>
      <c r="Z41" s="142">
        <f t="shared" ref="Z41:Z52" si="110">SUM(B41,D41,F41,H41,J41,L41,N41,P41,R41,T41,V41,X41)</f>
        <v>-16204.833126439335</v>
      </c>
      <c r="AA41" s="142">
        <f t="shared" ref="AA41:AA52" si="111">SUM(C41,E41,G41,I41,K41,M41,O41,Q41,S41,U41,W41,Y41)</f>
        <v>-10390.777057233718</v>
      </c>
      <c r="CE41" s="1">
        <v>2001</v>
      </c>
      <c r="CF41" s="8">
        <f>B77*AE23</f>
        <v>0</v>
      </c>
      <c r="CG41" s="8">
        <f t="shared" ref="CG41:CG51" si="112">C77*AF23</f>
        <v>0</v>
      </c>
      <c r="CH41" s="8">
        <f t="shared" ref="CH41:CH51" si="113">D77*AG23</f>
        <v>0</v>
      </c>
      <c r="CI41" s="8">
        <f t="shared" ref="CI41:CI51" si="114">E77*AH23</f>
        <v>0</v>
      </c>
      <c r="CJ41" s="8">
        <f t="shared" ref="CJ41:CJ51" si="115">F77*AI23</f>
        <v>0</v>
      </c>
      <c r="CK41" s="8">
        <f t="shared" ref="CK41:CK51" si="116">G77*AJ23</f>
        <v>0</v>
      </c>
      <c r="CL41" s="8">
        <f t="shared" ref="CL41:CL51" si="117">H77*AK23</f>
        <v>0</v>
      </c>
      <c r="CM41" s="8">
        <f t="shared" ref="CM41:CM51" si="118">I77*AL23</f>
        <v>0</v>
      </c>
      <c r="CN41" s="8">
        <f t="shared" ref="CN41:CN51" si="119">J77*AM23</f>
        <v>0</v>
      </c>
      <c r="CO41" s="8">
        <f t="shared" ref="CO41:CO51" si="120">K77*AN23</f>
        <v>0</v>
      </c>
      <c r="CP41" s="8">
        <f t="shared" ref="CP41:CP51" si="121">L77*AO23</f>
        <v>0</v>
      </c>
      <c r="CQ41" s="8">
        <f t="shared" ref="CQ41:CQ51" si="122">M77*AP23</f>
        <v>0</v>
      </c>
      <c r="CR41" s="8">
        <f t="shared" ref="CR41:CR51" si="123">N77*AQ23</f>
        <v>0</v>
      </c>
      <c r="CS41" s="8">
        <f t="shared" ref="CS41:CS51" si="124">O77*AR23</f>
        <v>0</v>
      </c>
      <c r="CT41" s="8">
        <f t="shared" ref="CT41:CT51" si="125">P77*AS23</f>
        <v>0</v>
      </c>
      <c r="CU41" s="8">
        <f t="shared" ref="CU41:CU51" si="126">Q77*AT23</f>
        <v>0</v>
      </c>
      <c r="CV41" s="8">
        <f t="shared" ref="CV41:CV51" si="127">R77*AU23</f>
        <v>0</v>
      </c>
      <c r="CW41" s="8">
        <f t="shared" ref="CW41:CW51" si="128">S77*AV23</f>
        <v>0</v>
      </c>
      <c r="CX41" s="8">
        <f t="shared" ref="CX41:CX51" si="129">T77*AW23</f>
        <v>0</v>
      </c>
      <c r="CY41" s="8">
        <f t="shared" ref="CY41:CY51" si="130">U77*AX23</f>
        <v>0</v>
      </c>
      <c r="CZ41" s="8">
        <f t="shared" ref="CZ41:CZ51" si="131">V77*AY23</f>
        <v>0</v>
      </c>
      <c r="DA41" s="8">
        <f t="shared" ref="DA41:DA51" si="132">W77*AZ23</f>
        <v>0</v>
      </c>
      <c r="DB41" s="8">
        <f t="shared" ref="DB41:DB51" si="133">X77*BA23</f>
        <v>-6875.7690970877647</v>
      </c>
      <c r="DC41" s="8">
        <f t="shared" ref="DC41:DC51" si="134">Y77*BB23</f>
        <v>-4731.4740712299399</v>
      </c>
      <c r="DD41" s="8">
        <f>SUM(CF41,CH41,CJ41,CL41,CN41,CP41,CR41,CT41,CV41,CX41,CZ41,DB41)</f>
        <v>-6875.7690970877647</v>
      </c>
      <c r="DE41" s="10">
        <f>SUM(CG41,CI41,CK41,CM41,CO41,CQ41,CS41,CU41,CW41,CY41,DA41,DC41)</f>
        <v>-4731.4740712299399</v>
      </c>
    </row>
    <row r="42" spans="1:109" x14ac:dyDescent="0.2">
      <c r="A42" s="149">
        <v>2002</v>
      </c>
      <c r="B42" s="142">
        <f>SUM(CF42,CF59)</f>
        <v>-17250.712037043471</v>
      </c>
      <c r="C42" s="142">
        <f t="shared" si="87"/>
        <v>-9836.8616609031014</v>
      </c>
      <c r="D42" s="142">
        <f t="shared" si="88"/>
        <v>-16660.915455569339</v>
      </c>
      <c r="E42" s="142">
        <f t="shared" si="89"/>
        <v>-9002.0143412020552</v>
      </c>
      <c r="F42" s="142">
        <f t="shared" si="90"/>
        <v>-17608.475393749803</v>
      </c>
      <c r="G42" s="142">
        <f t="shared" si="91"/>
        <v>-10014.772165536826</v>
      </c>
      <c r="H42" s="142">
        <f t="shared" si="92"/>
        <v>-14121.406845818115</v>
      </c>
      <c r="I42" s="142">
        <f t="shared" si="93"/>
        <v>-7158.4140869711409</v>
      </c>
      <c r="J42" s="142">
        <f t="shared" si="94"/>
        <v>-14622.806269211029</v>
      </c>
      <c r="K42" s="142">
        <f t="shared" si="95"/>
        <v>-8052.7915365686113</v>
      </c>
      <c r="L42" s="142">
        <f t="shared" si="96"/>
        <v>-14358.768356506353</v>
      </c>
      <c r="M42" s="142">
        <f t="shared" si="97"/>
        <v>-8131.4930197506437</v>
      </c>
      <c r="N42" s="142">
        <f t="shared" si="98"/>
        <v>-14672.483976446687</v>
      </c>
      <c r="O42" s="142">
        <f t="shared" si="99"/>
        <v>-8138.2186177641161</v>
      </c>
      <c r="P42" s="142">
        <f t="shared" si="100"/>
        <v>-15204.445158555302</v>
      </c>
      <c r="Q42" s="142">
        <f t="shared" si="101"/>
        <v>-7684.449861960893</v>
      </c>
      <c r="R42" s="142">
        <f t="shared" si="102"/>
        <v>-13416.434694051011</v>
      </c>
      <c r="S42" s="142">
        <f t="shared" si="103"/>
        <v>-8230.6370889469526</v>
      </c>
      <c r="T42" s="142">
        <f t="shared" si="104"/>
        <v>-14227.409427362079</v>
      </c>
      <c r="U42" s="142">
        <f t="shared" si="105"/>
        <v>-7078.0741615879797</v>
      </c>
      <c r="V42" s="142">
        <f t="shared" si="106"/>
        <v>-12146.060682571675</v>
      </c>
      <c r="W42" s="142">
        <f t="shared" si="107"/>
        <v>-7110.2592291637884</v>
      </c>
      <c r="X42" s="142">
        <f t="shared" si="108"/>
        <v>-11359.323997020845</v>
      </c>
      <c r="Y42" s="142">
        <f t="shared" si="109"/>
        <v>-7158.0456569440303</v>
      </c>
      <c r="Z42" s="142">
        <f t="shared" si="110"/>
        <v>-175649.2422939057</v>
      </c>
      <c r="AA42" s="142">
        <f t="shared" si="111"/>
        <v>-97596.031427300128</v>
      </c>
      <c r="CE42" s="11">
        <v>2002</v>
      </c>
      <c r="CF42" s="8">
        <f t="shared" ref="CF42:CF51" si="135">B78*AE24</f>
        <v>-7325.9493328782964</v>
      </c>
      <c r="CG42" s="8">
        <f t="shared" si="112"/>
        <v>-4522.0408107419616</v>
      </c>
      <c r="CH42" s="8">
        <f t="shared" si="113"/>
        <v>-7006.3089054869488</v>
      </c>
      <c r="CI42" s="8">
        <f t="shared" si="114"/>
        <v>-4095.9107720123429</v>
      </c>
      <c r="CJ42" s="8">
        <f t="shared" si="115"/>
        <v>-7436.5679729837366</v>
      </c>
      <c r="CK42" s="8">
        <f t="shared" si="116"/>
        <v>-4542.2566763891291</v>
      </c>
      <c r="CL42" s="8">
        <f t="shared" si="117"/>
        <v>-6128.0573161339098</v>
      </c>
      <c r="CM42" s="8">
        <f t="shared" si="118"/>
        <v>-3401.9835199533159</v>
      </c>
      <c r="CN42" s="8">
        <f t="shared" si="119"/>
        <v>-6275.5126968946561</v>
      </c>
      <c r="CO42" s="8">
        <f t="shared" si="120"/>
        <v>-3756.9792424851835</v>
      </c>
      <c r="CP42" s="8">
        <f t="shared" si="121"/>
        <v>-6175.9689933059626</v>
      </c>
      <c r="CQ42" s="8">
        <f t="shared" si="122"/>
        <v>-3761.8526859692911</v>
      </c>
      <c r="CR42" s="8">
        <f t="shared" si="123"/>
        <v>-6003.0495719188366</v>
      </c>
      <c r="CS42" s="8">
        <f t="shared" si="124"/>
        <v>-3628.9389377408002</v>
      </c>
      <c r="CT42" s="8">
        <f t="shared" si="125"/>
        <v>-6304.3965700275439</v>
      </c>
      <c r="CU42" s="8">
        <f t="shared" si="126"/>
        <v>-3456.3717581397459</v>
      </c>
      <c r="CV42" s="8">
        <f t="shared" si="127"/>
        <v>-5634.7744069967403</v>
      </c>
      <c r="CW42" s="8">
        <f t="shared" si="128"/>
        <v>-3760.8992909205222</v>
      </c>
      <c r="CX42" s="8">
        <f t="shared" si="129"/>
        <v>-6040.4911371908693</v>
      </c>
      <c r="CY42" s="8">
        <f t="shared" si="130"/>
        <v>-3302.5235351249203</v>
      </c>
      <c r="CZ42" s="8">
        <f t="shared" si="131"/>
        <v>-4959.1439081141407</v>
      </c>
      <c r="DA42" s="8">
        <f t="shared" si="132"/>
        <v>-3155.7664097390234</v>
      </c>
      <c r="DB42" s="8">
        <f t="shared" si="133"/>
        <v>-4603.7731386655023</v>
      </c>
      <c r="DC42" s="8">
        <f t="shared" si="134"/>
        <v>-3167.5404133061338</v>
      </c>
      <c r="DD42" s="12">
        <f t="shared" ref="DD42:DD51" si="136">SUM(CF42,CH42,CJ42,CL42,CN42,CP42,CR42,CT42,CV42,CX42,CZ42,DB42)</f>
        <v>-73893.993950597142</v>
      </c>
      <c r="DE42" s="14">
        <f t="shared" ref="DE42:DE51" si="137">SUM(CG42,CI42,CK42,CM42,CO42,CQ42,CS42,CU42,CW42,CY42,DA42,DC42)</f>
        <v>-44553.064052522364</v>
      </c>
    </row>
    <row r="43" spans="1:109" x14ac:dyDescent="0.2">
      <c r="A43" s="149">
        <v>2003</v>
      </c>
      <c r="B43" s="142">
        <f t="shared" ref="B43:B51" si="138">SUM(CF43,CF60)</f>
        <v>-12145.331896765672</v>
      </c>
      <c r="C43" s="142">
        <f t="shared" si="87"/>
        <v>-6961.3411785012258</v>
      </c>
      <c r="D43" s="142">
        <f t="shared" si="88"/>
        <v>-11853.037092729999</v>
      </c>
      <c r="E43" s="142">
        <f t="shared" si="89"/>
        <v>-6456.7343108026098</v>
      </c>
      <c r="F43" s="142">
        <f t="shared" si="90"/>
        <v>-12250.287426029696</v>
      </c>
      <c r="G43" s="142">
        <f t="shared" si="91"/>
        <v>-6974.5330194872276</v>
      </c>
      <c r="H43" s="142">
        <f t="shared" si="92"/>
        <v>-10112.941163165859</v>
      </c>
      <c r="I43" s="142">
        <f t="shared" si="93"/>
        <v>-5113.7286251480309</v>
      </c>
      <c r="J43" s="142">
        <f t="shared" si="94"/>
        <v>-10347.205163752202</v>
      </c>
      <c r="K43" s="142">
        <f t="shared" si="95"/>
        <v>-5828.6026823078437</v>
      </c>
      <c r="L43" s="142">
        <f t="shared" si="96"/>
        <v>-10490.280223988804</v>
      </c>
      <c r="M43" s="142">
        <f t="shared" si="97"/>
        <v>-5842.22011919549</v>
      </c>
      <c r="N43" s="142">
        <f t="shared" si="98"/>
        <v>-10863.651691088835</v>
      </c>
      <c r="O43" s="142">
        <f t="shared" si="99"/>
        <v>-5999.8657998567487</v>
      </c>
      <c r="P43" s="142">
        <f t="shared" si="100"/>
        <v>-10453.806768533927</v>
      </c>
      <c r="Q43" s="142">
        <f t="shared" si="101"/>
        <v>-5850.2872769651749</v>
      </c>
      <c r="R43" s="142">
        <f t="shared" si="102"/>
        <v>-9893.236459378797</v>
      </c>
      <c r="S43" s="142">
        <f t="shared" si="103"/>
        <v>-5506.827699225164</v>
      </c>
      <c r="T43" s="142">
        <f t="shared" si="104"/>
        <v>-9610.8875583002864</v>
      </c>
      <c r="U43" s="142">
        <f t="shared" si="105"/>
        <v>-4777.2954678939695</v>
      </c>
      <c r="V43" s="142">
        <f t="shared" si="106"/>
        <v>-7889.3561654581199</v>
      </c>
      <c r="W43" s="142">
        <f t="shared" si="107"/>
        <v>-5083.3592162026271</v>
      </c>
      <c r="X43" s="142">
        <f t="shared" si="108"/>
        <v>-7904.6705253952478</v>
      </c>
      <c r="Y43" s="142">
        <f t="shared" si="109"/>
        <v>-4463.7557753048359</v>
      </c>
      <c r="Z43" s="142">
        <f t="shared" si="110"/>
        <v>-123814.69213458743</v>
      </c>
      <c r="AA43" s="142">
        <f t="shared" si="111"/>
        <v>-68858.551170890947</v>
      </c>
      <c r="CE43" s="11">
        <v>2003</v>
      </c>
      <c r="CF43" s="8">
        <f t="shared" si="135"/>
        <v>-5047.0415008958307</v>
      </c>
      <c r="CG43" s="8">
        <f t="shared" si="112"/>
        <v>-3187.9198060168287</v>
      </c>
      <c r="CH43" s="8">
        <f t="shared" si="113"/>
        <v>-4913.4503323659746</v>
      </c>
      <c r="CI43" s="8">
        <f t="shared" si="114"/>
        <v>-2943.0706570476982</v>
      </c>
      <c r="CJ43" s="8">
        <f t="shared" si="115"/>
        <v>-5006.2185287041902</v>
      </c>
      <c r="CK43" s="8">
        <f t="shared" si="116"/>
        <v>-3116.1257135180872</v>
      </c>
      <c r="CL43" s="8">
        <f t="shared" si="117"/>
        <v>-4317.5617084223395</v>
      </c>
      <c r="CM43" s="8">
        <f t="shared" si="118"/>
        <v>-2374.480499498929</v>
      </c>
      <c r="CN43" s="8">
        <f t="shared" si="119"/>
        <v>-4346.4411545920002</v>
      </c>
      <c r="CO43" s="8">
        <f t="shared" si="120"/>
        <v>-2615.5689057345962</v>
      </c>
      <c r="CP43" s="8">
        <f t="shared" si="121"/>
        <v>-4400.1921075311393</v>
      </c>
      <c r="CQ43" s="8">
        <f t="shared" si="122"/>
        <v>-2625.4623131724675</v>
      </c>
      <c r="CR43" s="8">
        <f t="shared" si="123"/>
        <v>-4518.3881308108594</v>
      </c>
      <c r="CS43" s="8">
        <f t="shared" si="124"/>
        <v>-2677.493476456541</v>
      </c>
      <c r="CT43" s="8">
        <f t="shared" si="125"/>
        <v>-4342.0857077560431</v>
      </c>
      <c r="CU43" s="8">
        <f t="shared" si="126"/>
        <v>-2585.2029345862352</v>
      </c>
      <c r="CV43" s="8">
        <f t="shared" si="127"/>
        <v>-4026.3401113737132</v>
      </c>
      <c r="CW43" s="8">
        <f t="shared" si="128"/>
        <v>-2415.6816713137632</v>
      </c>
      <c r="CX43" s="8">
        <f t="shared" si="129"/>
        <v>-4052.6001754553768</v>
      </c>
      <c r="CY43" s="8">
        <f t="shared" si="130"/>
        <v>-2206.2571016704028</v>
      </c>
      <c r="CZ43" s="8">
        <f t="shared" si="131"/>
        <v>-3282.1936083203673</v>
      </c>
      <c r="DA43" s="8">
        <f t="shared" si="132"/>
        <v>-2279.3620620796205</v>
      </c>
      <c r="DB43" s="8">
        <f t="shared" si="133"/>
        <v>-3235.4318946514654</v>
      </c>
      <c r="DC43" s="8">
        <f t="shared" si="134"/>
        <v>-1978.5656509085638</v>
      </c>
      <c r="DD43" s="12">
        <f t="shared" si="136"/>
        <v>-51487.944960879307</v>
      </c>
      <c r="DE43" s="14">
        <f t="shared" si="137"/>
        <v>-31005.19079200373</v>
      </c>
    </row>
    <row r="44" spans="1:109" x14ac:dyDescent="0.2">
      <c r="A44" s="149">
        <v>2004</v>
      </c>
      <c r="B44" s="142">
        <f t="shared" si="138"/>
        <v>-7643.2480095103929</v>
      </c>
      <c r="C44" s="142">
        <f t="shared" si="87"/>
        <v>-4384.8744319260595</v>
      </c>
      <c r="D44" s="142">
        <f t="shared" si="88"/>
        <v>-7612.0178662571507</v>
      </c>
      <c r="E44" s="142">
        <f t="shared" si="89"/>
        <v>-4426.6420143779633</v>
      </c>
      <c r="F44" s="142">
        <f t="shared" si="90"/>
        <v>-8193.2279500016812</v>
      </c>
      <c r="G44" s="142">
        <f t="shared" si="91"/>
        <v>-4094.6426162202715</v>
      </c>
      <c r="H44" s="142">
        <f t="shared" si="92"/>
        <v>-6712.6366474645747</v>
      </c>
      <c r="I44" s="142">
        <f t="shared" si="93"/>
        <v>-3320.5420164271036</v>
      </c>
      <c r="J44" s="142">
        <f t="shared" si="94"/>
        <v>-6315.7110873899137</v>
      </c>
      <c r="K44" s="142">
        <f t="shared" si="95"/>
        <v>-3846.1396231085018</v>
      </c>
      <c r="L44" s="142">
        <f t="shared" si="96"/>
        <v>-6724.9686514061559</v>
      </c>
      <c r="M44" s="142">
        <f t="shared" si="97"/>
        <v>-3326.2022107633966</v>
      </c>
      <c r="N44" s="142">
        <f t="shared" si="98"/>
        <v>-6073.6965272169746</v>
      </c>
      <c r="O44" s="142">
        <f t="shared" si="99"/>
        <v>-3365.9531159676212</v>
      </c>
      <c r="P44" s="142">
        <f t="shared" si="100"/>
        <v>-5633.0439146978724</v>
      </c>
      <c r="Q44" s="142">
        <f t="shared" si="101"/>
        <v>-3113.4830292358915</v>
      </c>
      <c r="R44" s="142">
        <f t="shared" si="102"/>
        <v>-5112.5671468834453</v>
      </c>
      <c r="S44" s="142">
        <f t="shared" si="103"/>
        <v>-2819.1460846740383</v>
      </c>
      <c r="T44" s="142">
        <f t="shared" si="104"/>
        <v>-4726.394322065863</v>
      </c>
      <c r="U44" s="142">
        <f t="shared" si="105"/>
        <v>-2587.317908271827</v>
      </c>
      <c r="V44" s="142">
        <f t="shared" si="106"/>
        <v>-4218.0555819375131</v>
      </c>
      <c r="W44" s="142">
        <f t="shared" si="107"/>
        <v>-2327.4647609890653</v>
      </c>
      <c r="X44" s="142">
        <f t="shared" si="108"/>
        <v>-4122.7468145748244</v>
      </c>
      <c r="Y44" s="142">
        <f t="shared" si="109"/>
        <v>-2206.8280746945006</v>
      </c>
      <c r="Z44" s="142">
        <f t="shared" si="110"/>
        <v>-73088.314519406369</v>
      </c>
      <c r="AA44" s="142">
        <f t="shared" si="111"/>
        <v>-39819.23588665625</v>
      </c>
      <c r="CE44" s="11">
        <v>2004</v>
      </c>
      <c r="CF44" s="8">
        <f t="shared" si="135"/>
        <v>-3160.3612572919365</v>
      </c>
      <c r="CG44" s="8">
        <f t="shared" si="112"/>
        <v>-1950.7398018381537</v>
      </c>
      <c r="CH44" s="8">
        <f t="shared" si="113"/>
        <v>-3135.381720241503</v>
      </c>
      <c r="CI44" s="8">
        <f t="shared" si="114"/>
        <v>-1969.9321457101455</v>
      </c>
      <c r="CJ44" s="8">
        <f t="shared" si="115"/>
        <v>-3378.491231813945</v>
      </c>
      <c r="CK44" s="8">
        <f t="shared" si="116"/>
        <v>-1824.8748637050735</v>
      </c>
      <c r="CL44" s="8">
        <f t="shared" si="117"/>
        <v>-2911.6062475165454</v>
      </c>
      <c r="CM44" s="8">
        <f t="shared" si="118"/>
        <v>-1593.3465735485547</v>
      </c>
      <c r="CN44" s="8">
        <f t="shared" si="119"/>
        <v>-2784.2984598415583</v>
      </c>
      <c r="CO44" s="8">
        <f t="shared" si="120"/>
        <v>-1845.3040950866562</v>
      </c>
      <c r="CP44" s="8">
        <f t="shared" si="121"/>
        <v>-2999.9264685822482</v>
      </c>
      <c r="CQ44" s="8">
        <f t="shared" si="122"/>
        <v>-1615.2517026515336</v>
      </c>
      <c r="CR44" s="8">
        <f t="shared" si="123"/>
        <v>-2745.4372491400104</v>
      </c>
      <c r="CS44" s="8">
        <f t="shared" si="124"/>
        <v>-1618.3190186541954</v>
      </c>
      <c r="CT44" s="8">
        <f t="shared" si="125"/>
        <v>-2629.0912260912005</v>
      </c>
      <c r="CU44" s="8">
        <f t="shared" si="126"/>
        <v>-1535.0649907035399</v>
      </c>
      <c r="CV44" s="8">
        <f t="shared" si="127"/>
        <v>-2425.4947659203544</v>
      </c>
      <c r="CW44" s="8">
        <f t="shared" si="128"/>
        <v>-1433.0227817913251</v>
      </c>
      <c r="CX44" s="8">
        <f t="shared" si="129"/>
        <v>-2312.5217141595385</v>
      </c>
      <c r="CY44" s="8">
        <f t="shared" si="130"/>
        <v>-1361.8630709195982</v>
      </c>
      <c r="CZ44" s="8">
        <f t="shared" si="131"/>
        <v>-2086.1551005287506</v>
      </c>
      <c r="DA44" s="8">
        <f t="shared" si="132"/>
        <v>-1268.2522979272724</v>
      </c>
      <c r="DB44" s="8">
        <f t="shared" si="133"/>
        <v>-1990.5546004239545</v>
      </c>
      <c r="DC44" s="8">
        <f t="shared" si="134"/>
        <v>-1193.7316559397284</v>
      </c>
      <c r="DD44" s="12">
        <f t="shared" si="136"/>
        <v>-32559.320041551546</v>
      </c>
      <c r="DE44" s="14">
        <f t="shared" si="137"/>
        <v>-19209.702998475779</v>
      </c>
    </row>
    <row r="45" spans="1:109" x14ac:dyDescent="0.2">
      <c r="A45" s="149">
        <v>2005</v>
      </c>
      <c r="B45" s="142">
        <f t="shared" si="138"/>
        <v>-3449.9850185126979</v>
      </c>
      <c r="C45" s="142">
        <f t="shared" si="87"/>
        <v>-1969.9158947502779</v>
      </c>
      <c r="D45" s="142">
        <f t="shared" si="88"/>
        <v>-3580.8050825810033</v>
      </c>
      <c r="E45" s="142">
        <f t="shared" si="89"/>
        <v>-1773.8235455741637</v>
      </c>
      <c r="F45" s="142">
        <f t="shared" si="90"/>
        <v>-3854.4452666812704</v>
      </c>
      <c r="G45" s="142">
        <f t="shared" si="91"/>
        <v>-1791.3081393148148</v>
      </c>
      <c r="H45" s="142">
        <f t="shared" si="92"/>
        <v>-3813.1317655095972</v>
      </c>
      <c r="I45" s="142">
        <f t="shared" si="93"/>
        <v>-1776.7659003576248</v>
      </c>
      <c r="J45" s="142">
        <f t="shared" si="94"/>
        <v>-3699.4424762993899</v>
      </c>
      <c r="K45" s="142">
        <f t="shared" si="95"/>
        <v>-2072.4285052081373</v>
      </c>
      <c r="L45" s="142">
        <f t="shared" si="96"/>
        <v>-4094.5239957979193</v>
      </c>
      <c r="M45" s="142">
        <f t="shared" si="97"/>
        <v>-1901.8379176300436</v>
      </c>
      <c r="N45" s="142">
        <f t="shared" si="98"/>
        <v>-3869.1160824140798</v>
      </c>
      <c r="O45" s="142">
        <f t="shared" si="99"/>
        <v>-2187.746401899547</v>
      </c>
      <c r="P45" s="142">
        <f t="shared" si="100"/>
        <v>-3768.2549655516095</v>
      </c>
      <c r="Q45" s="142">
        <f t="shared" si="101"/>
        <v>-1817.4981114868679</v>
      </c>
      <c r="R45" s="142">
        <f t="shared" si="102"/>
        <v>-3493.1517688379304</v>
      </c>
      <c r="S45" s="142">
        <f t="shared" si="103"/>
        <v>-1899.2064310353267</v>
      </c>
      <c r="T45" s="142">
        <f t="shared" si="104"/>
        <v>-3384.9081172008032</v>
      </c>
      <c r="U45" s="142">
        <f t="shared" si="105"/>
        <v>-1874.4085883331277</v>
      </c>
      <c r="V45" s="142">
        <f t="shared" si="106"/>
        <v>-3003.8125689097305</v>
      </c>
      <c r="W45" s="142">
        <f t="shared" si="107"/>
        <v>-1708.136581189151</v>
      </c>
      <c r="X45" s="142">
        <f t="shared" si="108"/>
        <v>-2925.2075261249711</v>
      </c>
      <c r="Y45" s="142">
        <f t="shared" si="109"/>
        <v>-1650.195120513984</v>
      </c>
      <c r="Z45" s="142">
        <f t="shared" si="110"/>
        <v>-42936.784634420997</v>
      </c>
      <c r="AA45" s="142">
        <f t="shared" si="111"/>
        <v>-22423.271137293068</v>
      </c>
      <c r="CE45" s="11">
        <v>2005</v>
      </c>
      <c r="CF45" s="8">
        <f t="shared" si="135"/>
        <v>-1787.9581043043406</v>
      </c>
      <c r="CG45" s="8">
        <f t="shared" si="112"/>
        <v>-1171.8652129978757</v>
      </c>
      <c r="CH45" s="8">
        <f t="shared" si="113"/>
        <v>-1868.5079865360622</v>
      </c>
      <c r="CI45" s="8">
        <f t="shared" si="114"/>
        <v>-1065.0882709008399</v>
      </c>
      <c r="CJ45" s="8">
        <f t="shared" si="115"/>
        <v>-2023.7522155876097</v>
      </c>
      <c r="CK45" s="8">
        <f t="shared" si="116"/>
        <v>-1078.5664791959266</v>
      </c>
      <c r="CL45" s="8">
        <f t="shared" si="117"/>
        <v>-1983.4268374960463</v>
      </c>
      <c r="CM45" s="8">
        <f t="shared" si="118"/>
        <v>-1064.3682053180169</v>
      </c>
      <c r="CN45" s="8">
        <f t="shared" si="119"/>
        <v>-1936.4801636491532</v>
      </c>
      <c r="CO45" s="8">
        <f t="shared" si="120"/>
        <v>-1230.774582748511</v>
      </c>
      <c r="CP45" s="8">
        <f t="shared" si="121"/>
        <v>-2127.8086068874049</v>
      </c>
      <c r="CQ45" s="8">
        <f t="shared" si="122"/>
        <v>-1117.7304595148787</v>
      </c>
      <c r="CR45" s="8">
        <f t="shared" si="123"/>
        <v>-1990.8785394992717</v>
      </c>
      <c r="CS45" s="8">
        <f t="shared" si="124"/>
        <v>-1268.7721212204613</v>
      </c>
      <c r="CT45" s="8">
        <f t="shared" si="125"/>
        <v>-2176.4993356790987</v>
      </c>
      <c r="CU45" s="8">
        <f t="shared" si="126"/>
        <v>-1127.2397156544864</v>
      </c>
      <c r="CV45" s="8">
        <f t="shared" si="127"/>
        <v>-2018.1109516202082</v>
      </c>
      <c r="CW45" s="8">
        <f t="shared" si="128"/>
        <v>-1176.0987200452598</v>
      </c>
      <c r="CX45" s="8">
        <f t="shared" si="129"/>
        <v>-1978.2793055088905</v>
      </c>
      <c r="CY45" s="8">
        <f t="shared" si="130"/>
        <v>-1165.3646511243344</v>
      </c>
      <c r="CZ45" s="8">
        <f t="shared" si="131"/>
        <v>-1738.3798799973838</v>
      </c>
      <c r="DA45" s="8">
        <f t="shared" si="132"/>
        <v>-1059.0398241376065</v>
      </c>
      <c r="DB45" s="8">
        <f t="shared" si="133"/>
        <v>-1681.6819232986804</v>
      </c>
      <c r="DC45" s="8">
        <f t="shared" si="134"/>
        <v>-1016.3348045543621</v>
      </c>
      <c r="DD45" s="12">
        <f t="shared" si="136"/>
        <v>-23311.763850064155</v>
      </c>
      <c r="DE45" s="14">
        <f t="shared" si="137"/>
        <v>-13541.243047412559</v>
      </c>
    </row>
    <row r="46" spans="1:109" x14ac:dyDescent="0.2">
      <c r="A46" s="149">
        <v>2006</v>
      </c>
      <c r="B46" s="142">
        <f t="shared" si="138"/>
        <v>-2727.6230002413331</v>
      </c>
      <c r="C46" s="142">
        <f t="shared" si="87"/>
        <v>-1664.8325028779059</v>
      </c>
      <c r="D46" s="142">
        <f t="shared" si="88"/>
        <v>-1828.7177177715066</v>
      </c>
      <c r="E46" s="142">
        <f t="shared" si="89"/>
        <v>-925.40137357285266</v>
      </c>
      <c r="F46" s="142">
        <f t="shared" si="90"/>
        <v>-1926.1595593248007</v>
      </c>
      <c r="G46" s="142">
        <f t="shared" si="91"/>
        <v>-905.22298217904256</v>
      </c>
      <c r="H46" s="142">
        <f t="shared" si="92"/>
        <v>-1513.1704972645175</v>
      </c>
      <c r="I46" s="142">
        <f t="shared" si="93"/>
        <v>-720.94174990467218</v>
      </c>
      <c r="J46" s="142">
        <f t="shared" si="94"/>
        <v>-1581.1973536100832</v>
      </c>
      <c r="K46" s="142">
        <f t="shared" si="95"/>
        <v>-722.64879222067771</v>
      </c>
      <c r="L46" s="142">
        <f t="shared" si="96"/>
        <v>-1712.9953826850153</v>
      </c>
      <c r="M46" s="142">
        <f t="shared" si="97"/>
        <v>-703.36911229765087</v>
      </c>
      <c r="N46" s="142">
        <f t="shared" si="98"/>
        <v>-1602.1906586417811</v>
      </c>
      <c r="O46" s="142">
        <f t="shared" si="99"/>
        <v>-787.72038680148489</v>
      </c>
      <c r="P46" s="142">
        <f t="shared" si="100"/>
        <v>-821.04156585502983</v>
      </c>
      <c r="Q46" s="142">
        <f t="shared" si="101"/>
        <v>-473.08725298378437</v>
      </c>
      <c r="R46" s="142">
        <f t="shared" si="102"/>
        <v>-743.78479124459113</v>
      </c>
      <c r="S46" s="142">
        <f t="shared" si="103"/>
        <v>-483.40473424846311</v>
      </c>
      <c r="T46" s="142">
        <f t="shared" si="104"/>
        <v>-713.23594460523566</v>
      </c>
      <c r="U46" s="142">
        <f t="shared" si="105"/>
        <v>-455.75845554586368</v>
      </c>
      <c r="V46" s="142">
        <f t="shared" si="106"/>
        <v>-669.75688109014698</v>
      </c>
      <c r="W46" s="142">
        <f t="shared" si="107"/>
        <v>-431.66233353501877</v>
      </c>
      <c r="X46" s="142">
        <f t="shared" si="108"/>
        <v>-630.3731203306636</v>
      </c>
      <c r="Y46" s="142">
        <f t="shared" si="109"/>
        <v>-432.99829131184021</v>
      </c>
      <c r="Z46" s="142">
        <f t="shared" si="110"/>
        <v>-16470.246472664705</v>
      </c>
      <c r="AA46" s="142">
        <f t="shared" si="111"/>
        <v>-8707.0479674792568</v>
      </c>
      <c r="CE46" s="11">
        <v>2006</v>
      </c>
      <c r="CF46" s="8">
        <f t="shared" si="135"/>
        <v>-1585.5400301861062</v>
      </c>
      <c r="CG46" s="8">
        <f t="shared" si="112"/>
        <v>-1035.9970205202335</v>
      </c>
      <c r="CH46" s="8">
        <f t="shared" si="113"/>
        <v>-1111.5220753556989</v>
      </c>
      <c r="CI46" s="8">
        <f t="shared" si="114"/>
        <v>-639.9985490874767</v>
      </c>
      <c r="CJ46" s="8">
        <f t="shared" si="115"/>
        <v>-1174.4826768527719</v>
      </c>
      <c r="CK46" s="8">
        <f t="shared" si="116"/>
        <v>-633.70083050109929</v>
      </c>
      <c r="CL46" s="8">
        <f t="shared" si="117"/>
        <v>-903.64633554011516</v>
      </c>
      <c r="CM46" s="8">
        <f t="shared" si="118"/>
        <v>-496.00363943453351</v>
      </c>
      <c r="CN46" s="8">
        <f t="shared" si="119"/>
        <v>-950.38417250519376</v>
      </c>
      <c r="CO46" s="8">
        <f t="shared" si="120"/>
        <v>-506.56140140123227</v>
      </c>
      <c r="CP46" s="8">
        <f t="shared" si="121"/>
        <v>-1016.5325319986086</v>
      </c>
      <c r="CQ46" s="8">
        <f t="shared" si="122"/>
        <v>-487.67038097424995</v>
      </c>
      <c r="CR46" s="8">
        <f t="shared" si="123"/>
        <v>-949.47803709717289</v>
      </c>
      <c r="CS46" s="8">
        <f t="shared" si="124"/>
        <v>-543.8706205956745</v>
      </c>
      <c r="CT46" s="8">
        <f t="shared" si="125"/>
        <v>-578.67375686081175</v>
      </c>
      <c r="CU46" s="8">
        <f t="shared" si="126"/>
        <v>-369.07531254993324</v>
      </c>
      <c r="CV46" s="8">
        <f t="shared" si="127"/>
        <v>-525.88037268335461</v>
      </c>
      <c r="CW46" s="8">
        <f t="shared" si="128"/>
        <v>-375.66611614607382</v>
      </c>
      <c r="CX46" s="8">
        <f t="shared" si="129"/>
        <v>-525.43374553139529</v>
      </c>
      <c r="CY46" s="8">
        <f t="shared" si="130"/>
        <v>-374.19890072523469</v>
      </c>
      <c r="CZ46" s="8">
        <f t="shared" si="131"/>
        <v>-485.6176393204816</v>
      </c>
      <c r="DA46" s="8">
        <f t="shared" si="132"/>
        <v>-353.67042470767882</v>
      </c>
      <c r="DB46" s="8">
        <f t="shared" si="133"/>
        <v>-459.29674827237596</v>
      </c>
      <c r="DC46" s="8">
        <f t="shared" si="134"/>
        <v>-359.25844884930694</v>
      </c>
      <c r="DD46" s="12">
        <f t="shared" si="136"/>
        <v>-10266.488122204088</v>
      </c>
      <c r="DE46" s="14">
        <f t="shared" si="137"/>
        <v>-6175.6716454927264</v>
      </c>
    </row>
    <row r="47" spans="1:109" x14ac:dyDescent="0.2">
      <c r="A47" s="149">
        <v>2007</v>
      </c>
      <c r="B47" s="142">
        <f t="shared" si="138"/>
        <v>-624.95843078172675</v>
      </c>
      <c r="C47" s="142">
        <f t="shared" si="87"/>
        <v>-388.59284475983929</v>
      </c>
      <c r="D47" s="142">
        <f t="shared" si="88"/>
        <v>-610.50752927105987</v>
      </c>
      <c r="E47" s="142">
        <f t="shared" si="89"/>
        <v>-369.65238162727098</v>
      </c>
      <c r="F47" s="142">
        <f t="shared" si="90"/>
        <v>-648.09096165249798</v>
      </c>
      <c r="G47" s="142">
        <f t="shared" si="91"/>
        <v>-374.0430837303557</v>
      </c>
      <c r="H47" s="142">
        <f t="shared" si="92"/>
        <v>-606.56151563009473</v>
      </c>
      <c r="I47" s="142">
        <f t="shared" si="93"/>
        <v>-391.1197864919759</v>
      </c>
      <c r="J47" s="142">
        <f t="shared" si="94"/>
        <v>-641.30930340714303</v>
      </c>
      <c r="K47" s="142">
        <f t="shared" si="95"/>
        <v>-410.1060277035312</v>
      </c>
      <c r="L47" s="142">
        <f t="shared" si="96"/>
        <v>-670.15929675538678</v>
      </c>
      <c r="M47" s="142">
        <f t="shared" si="97"/>
        <v>-395.79485968872717</v>
      </c>
      <c r="N47" s="142">
        <f t="shared" si="98"/>
        <v>-653.08398356275404</v>
      </c>
      <c r="O47" s="142">
        <f t="shared" si="99"/>
        <v>-452.27486088924388</v>
      </c>
      <c r="P47" s="142">
        <f t="shared" si="100"/>
        <v>-701.42694197609183</v>
      </c>
      <c r="Q47" s="142">
        <f t="shared" si="101"/>
        <v>-411.19544634554018</v>
      </c>
      <c r="R47" s="142">
        <f t="shared" si="102"/>
        <v>-611.43906082539434</v>
      </c>
      <c r="S47" s="142">
        <f t="shared" si="103"/>
        <v>-440.59144680169186</v>
      </c>
      <c r="T47" s="142">
        <f t="shared" si="104"/>
        <v>-670.27941820012734</v>
      </c>
      <c r="U47" s="142">
        <f t="shared" si="105"/>
        <v>-397.92807144408596</v>
      </c>
      <c r="V47" s="142">
        <f t="shared" si="106"/>
        <v>-606.66698645387044</v>
      </c>
      <c r="W47" s="142">
        <f t="shared" si="107"/>
        <v>-397.25441813616675</v>
      </c>
      <c r="X47" s="142">
        <f t="shared" si="108"/>
        <v>-574.97243968477846</v>
      </c>
      <c r="Y47" s="142">
        <f t="shared" si="109"/>
        <v>-400.25473272167989</v>
      </c>
      <c r="Z47" s="142">
        <f t="shared" si="110"/>
        <v>-7619.4558682009265</v>
      </c>
      <c r="AA47" s="142">
        <f t="shared" si="111"/>
        <v>-4828.8079603401084</v>
      </c>
      <c r="CE47" s="11">
        <v>2007</v>
      </c>
      <c r="CF47" s="8">
        <f t="shared" si="135"/>
        <v>-474.61304815800128</v>
      </c>
      <c r="CG47" s="8">
        <f t="shared" si="112"/>
        <v>-332.69347354024165</v>
      </c>
      <c r="CH47" s="8">
        <f t="shared" si="113"/>
        <v>-463.23621240978395</v>
      </c>
      <c r="CI47" s="8">
        <f t="shared" si="114"/>
        <v>-312.23549435584664</v>
      </c>
      <c r="CJ47" s="8">
        <f t="shared" si="115"/>
        <v>-498.69221427469114</v>
      </c>
      <c r="CK47" s="8">
        <f t="shared" si="116"/>
        <v>-320.36558829397455</v>
      </c>
      <c r="CL47" s="8">
        <f t="shared" si="117"/>
        <v>-465.35663305625712</v>
      </c>
      <c r="CM47" s="8">
        <f t="shared" si="118"/>
        <v>-329.33515993962703</v>
      </c>
      <c r="CN47" s="8">
        <f t="shared" si="119"/>
        <v>-489.06881121364796</v>
      </c>
      <c r="CO47" s="8">
        <f t="shared" si="120"/>
        <v>-341.17500243889782</v>
      </c>
      <c r="CP47" s="8">
        <f t="shared" si="121"/>
        <v>-507.55552340949168</v>
      </c>
      <c r="CQ47" s="8">
        <f t="shared" si="122"/>
        <v>-325.88243916248041</v>
      </c>
      <c r="CR47" s="8">
        <f t="shared" si="123"/>
        <v>-489.62641747792208</v>
      </c>
      <c r="CS47" s="8">
        <f t="shared" si="124"/>
        <v>-368.86221680426684</v>
      </c>
      <c r="CT47" s="8">
        <f t="shared" si="125"/>
        <v>-529.59024470106635</v>
      </c>
      <c r="CU47" s="8">
        <f t="shared" si="126"/>
        <v>-337.13252761175949</v>
      </c>
      <c r="CV47" s="8">
        <f t="shared" si="127"/>
        <v>-462.22741582282924</v>
      </c>
      <c r="CW47" s="8">
        <f t="shared" si="128"/>
        <v>-360.52650375741609</v>
      </c>
      <c r="CX47" s="8">
        <f t="shared" si="129"/>
        <v>-513.60862110489904</v>
      </c>
      <c r="CY47" s="8">
        <f t="shared" si="130"/>
        <v>-333.93181682480014</v>
      </c>
      <c r="CZ47" s="8">
        <f t="shared" si="131"/>
        <v>-456.97185106098738</v>
      </c>
      <c r="DA47" s="8">
        <f t="shared" si="132"/>
        <v>-332.80798627978737</v>
      </c>
      <c r="DB47" s="8">
        <f t="shared" si="133"/>
        <v>-432.16576369229688</v>
      </c>
      <c r="DC47" s="8">
        <f t="shared" si="134"/>
        <v>-338.03679754727472</v>
      </c>
      <c r="DD47" s="12">
        <f t="shared" si="136"/>
        <v>-5782.712756381874</v>
      </c>
      <c r="DE47" s="14">
        <f t="shared" si="137"/>
        <v>-4032.9850065563728</v>
      </c>
    </row>
    <row r="48" spans="1:109" x14ac:dyDescent="0.2">
      <c r="A48" s="149">
        <v>2008</v>
      </c>
      <c r="B48" s="142">
        <f t="shared" si="138"/>
        <v>-587.83168267273049</v>
      </c>
      <c r="C48" s="142">
        <f t="shared" si="87"/>
        <v>-365.5078074937436</v>
      </c>
      <c r="D48" s="142">
        <f t="shared" si="88"/>
        <v>-598.48997551291609</v>
      </c>
      <c r="E48" s="142">
        <f t="shared" si="89"/>
        <v>-357.09525402138456</v>
      </c>
      <c r="F48" s="142">
        <f t="shared" si="90"/>
        <v>-585.82852065031022</v>
      </c>
      <c r="G48" s="142">
        <f t="shared" si="91"/>
        <v>-370.50977159584511</v>
      </c>
      <c r="H48" s="142">
        <f t="shared" si="92"/>
        <v>-593.13418655843554</v>
      </c>
      <c r="I48" s="142">
        <f t="shared" si="93"/>
        <v>-348.17279392595361</v>
      </c>
      <c r="J48" s="142">
        <f t="shared" si="94"/>
        <v>-597.19619013451938</v>
      </c>
      <c r="K48" s="142">
        <f t="shared" si="95"/>
        <v>-383.72420354856911</v>
      </c>
      <c r="L48" s="142">
        <f t="shared" si="96"/>
        <v>-605.42887472368955</v>
      </c>
      <c r="M48" s="142">
        <f t="shared" si="97"/>
        <v>-391.64448693330019</v>
      </c>
      <c r="N48" s="142">
        <f t="shared" si="98"/>
        <v>-635.84105531628074</v>
      </c>
      <c r="O48" s="142">
        <f t="shared" si="99"/>
        <v>-402.31652884172081</v>
      </c>
      <c r="P48" s="142">
        <f t="shared" si="100"/>
        <v>-628.40870226388324</v>
      </c>
      <c r="Q48" s="142">
        <f t="shared" si="101"/>
        <v>-405.68976734001694</v>
      </c>
      <c r="R48" s="142">
        <f t="shared" si="102"/>
        <v>-598.82122313404875</v>
      </c>
      <c r="S48" s="142">
        <f t="shared" si="103"/>
        <v>-391.55704252527039</v>
      </c>
      <c r="T48" s="142">
        <f t="shared" si="104"/>
        <v>-626.35821641072926</v>
      </c>
      <c r="U48" s="142">
        <f t="shared" si="105"/>
        <v>-372.00821346034996</v>
      </c>
      <c r="V48" s="142">
        <f t="shared" si="106"/>
        <v>-541.12257510864856</v>
      </c>
      <c r="W48" s="142">
        <f t="shared" si="107"/>
        <v>-390.77214498796633</v>
      </c>
      <c r="X48" s="142">
        <f t="shared" si="108"/>
        <v>-561.98191863985039</v>
      </c>
      <c r="Y48" s="142">
        <f t="shared" si="109"/>
        <v>-355.64002435985856</v>
      </c>
      <c r="Z48" s="142">
        <f t="shared" si="110"/>
        <v>-7160.4431211260417</v>
      </c>
      <c r="AA48" s="142">
        <f t="shared" si="111"/>
        <v>-4534.6380390339782</v>
      </c>
      <c r="CE48" s="11">
        <v>2008</v>
      </c>
      <c r="CF48" s="8">
        <f t="shared" si="135"/>
        <v>-446.41783033181071</v>
      </c>
      <c r="CG48" s="8">
        <f t="shared" si="112"/>
        <v>-312.92923614258729</v>
      </c>
      <c r="CH48" s="8">
        <f t="shared" si="113"/>
        <v>-453.93619445974491</v>
      </c>
      <c r="CI48" s="8">
        <f t="shared" si="114"/>
        <v>-301.70217603187854</v>
      </c>
      <c r="CJ48" s="8">
        <f t="shared" si="115"/>
        <v>-450.98458253062591</v>
      </c>
      <c r="CK48" s="8">
        <f t="shared" si="116"/>
        <v>-316.96760701366384</v>
      </c>
      <c r="CL48" s="8">
        <f t="shared" si="117"/>
        <v>-454.90355197943637</v>
      </c>
      <c r="CM48" s="8">
        <f t="shared" si="118"/>
        <v>-293.47295436531573</v>
      </c>
      <c r="CN48" s="8">
        <f t="shared" si="119"/>
        <v>-457.75242741861177</v>
      </c>
      <c r="CO48" s="8">
        <f t="shared" si="120"/>
        <v>-320.22546878195999</v>
      </c>
      <c r="CP48" s="8">
        <f t="shared" si="121"/>
        <v>-459.31072822901552</v>
      </c>
      <c r="CQ48" s="8">
        <f t="shared" si="122"/>
        <v>-323.1136130974424</v>
      </c>
      <c r="CR48" s="8">
        <f t="shared" si="123"/>
        <v>-478.11363832992708</v>
      </c>
      <c r="CS48" s="8">
        <f t="shared" si="124"/>
        <v>-329.32106832305578</v>
      </c>
      <c r="CT48" s="8">
        <f t="shared" si="125"/>
        <v>-477.04461487777775</v>
      </c>
      <c r="CU48" s="8">
        <f t="shared" si="126"/>
        <v>-333.39908340091006</v>
      </c>
      <c r="CV48" s="8">
        <f t="shared" si="127"/>
        <v>-453.16967102771378</v>
      </c>
      <c r="CW48" s="8">
        <f t="shared" si="128"/>
        <v>-321.5370369153934</v>
      </c>
      <c r="CX48" s="8">
        <f t="shared" si="129"/>
        <v>-481.49281628920437</v>
      </c>
      <c r="CY48" s="8">
        <f t="shared" si="130"/>
        <v>-313.05115281292171</v>
      </c>
      <c r="CZ48" s="8">
        <f t="shared" si="131"/>
        <v>-410.27301986151139</v>
      </c>
      <c r="DA48" s="8">
        <f t="shared" si="132"/>
        <v>-328.06277982153074</v>
      </c>
      <c r="DB48" s="8">
        <f t="shared" si="133"/>
        <v>-422.19930049770198</v>
      </c>
      <c r="DC48" s="8">
        <f t="shared" si="134"/>
        <v>-301.5312172735604</v>
      </c>
      <c r="DD48" s="12">
        <f t="shared" si="136"/>
        <v>-5445.5983758330831</v>
      </c>
      <c r="DE48" s="14">
        <f t="shared" si="137"/>
        <v>-3795.3133939802201</v>
      </c>
    </row>
    <row r="49" spans="1:109" x14ac:dyDescent="0.2">
      <c r="A49" s="149">
        <v>2009</v>
      </c>
      <c r="B49" s="142">
        <f t="shared" si="138"/>
        <v>-545.75260399210288</v>
      </c>
      <c r="C49" s="142">
        <f t="shared" si="87"/>
        <v>-341.29513285154252</v>
      </c>
      <c r="D49" s="142">
        <f t="shared" si="88"/>
        <v>-536.47399536440651</v>
      </c>
      <c r="E49" s="142">
        <f t="shared" si="89"/>
        <v>-324.95368586653751</v>
      </c>
      <c r="F49" s="142">
        <f t="shared" si="90"/>
        <v>-550.78774998189397</v>
      </c>
      <c r="G49" s="142">
        <f t="shared" si="91"/>
        <v>-346.72057664281795</v>
      </c>
      <c r="H49" s="142">
        <f t="shared" si="92"/>
        <v>-554.46773930227778</v>
      </c>
      <c r="I49" s="142">
        <f t="shared" si="93"/>
        <v>-325.577199157179</v>
      </c>
      <c r="J49" s="142">
        <f t="shared" si="94"/>
        <v>-538.08786579361663</v>
      </c>
      <c r="K49" s="142">
        <f t="shared" si="95"/>
        <v>-378.41597758857313</v>
      </c>
      <c r="L49" s="142">
        <f t="shared" si="96"/>
        <v>-591.20394710530945</v>
      </c>
      <c r="M49" s="142">
        <f t="shared" si="97"/>
        <v>-347.86736926327262</v>
      </c>
      <c r="N49" s="142">
        <f t="shared" si="98"/>
        <v>-599.72351012886998</v>
      </c>
      <c r="O49" s="142">
        <f t="shared" si="99"/>
        <v>-377.89764069207376</v>
      </c>
      <c r="P49" s="142">
        <f t="shared" si="100"/>
        <v>-589.87422165932435</v>
      </c>
      <c r="Q49" s="142">
        <f t="shared" si="101"/>
        <v>-380.81257449607176</v>
      </c>
      <c r="R49" s="142">
        <f t="shared" si="102"/>
        <v>-553.76920477942076</v>
      </c>
      <c r="S49" s="142">
        <f t="shared" si="103"/>
        <v>-362.23018677891656</v>
      </c>
      <c r="T49" s="142">
        <f t="shared" si="104"/>
        <v>-578.3565105999179</v>
      </c>
      <c r="U49" s="142">
        <f t="shared" si="105"/>
        <v>-345.32958422469039</v>
      </c>
      <c r="V49" s="142">
        <f t="shared" si="106"/>
        <v>-504.78323427258056</v>
      </c>
      <c r="W49" s="142">
        <f t="shared" si="107"/>
        <v>-364.19073131308909</v>
      </c>
      <c r="X49" s="142">
        <f t="shared" si="108"/>
        <v>-481.76185946564902</v>
      </c>
      <c r="Y49" s="142">
        <f t="shared" si="109"/>
        <v>-317.96636224211227</v>
      </c>
      <c r="Z49" s="142">
        <f t="shared" si="110"/>
        <v>-6625.0424424453695</v>
      </c>
      <c r="AA49" s="142">
        <f t="shared" si="111"/>
        <v>-4213.2570211168759</v>
      </c>
      <c r="CE49" s="11">
        <v>2009</v>
      </c>
      <c r="CF49" s="8">
        <f t="shared" si="135"/>
        <v>-416.77855042354486</v>
      </c>
      <c r="CG49" s="8">
        <f t="shared" si="112"/>
        <v>-293.02985245627332</v>
      </c>
      <c r="CH49" s="8">
        <f t="shared" si="113"/>
        <v>-408.23306741249411</v>
      </c>
      <c r="CI49" s="8">
        <f t="shared" si="114"/>
        <v>-275.16167821350484</v>
      </c>
      <c r="CJ49" s="8">
        <f t="shared" si="115"/>
        <v>-424.31196884322355</v>
      </c>
      <c r="CK49" s="8">
        <f t="shared" si="116"/>
        <v>-297.3896666560305</v>
      </c>
      <c r="CL49" s="8">
        <f t="shared" si="117"/>
        <v>-426.60256504941725</v>
      </c>
      <c r="CM49" s="8">
        <f t="shared" si="118"/>
        <v>-275.21507484411484</v>
      </c>
      <c r="CN49" s="8">
        <f t="shared" si="119"/>
        <v>-412.60724348192105</v>
      </c>
      <c r="CO49" s="8">
        <f t="shared" si="120"/>
        <v>-315.56021827339572</v>
      </c>
      <c r="CP49" s="8">
        <f t="shared" si="121"/>
        <v>-448.38493662825613</v>
      </c>
      <c r="CQ49" s="8">
        <f t="shared" si="122"/>
        <v>-287.1754606686016</v>
      </c>
      <c r="CR49" s="8">
        <f t="shared" si="123"/>
        <v>-450.15344180658371</v>
      </c>
      <c r="CS49" s="8">
        <f t="shared" si="124"/>
        <v>-309.2858830315887</v>
      </c>
      <c r="CT49" s="8">
        <f t="shared" si="125"/>
        <v>-447.79189066614259</v>
      </c>
      <c r="CU49" s="8">
        <f t="shared" si="126"/>
        <v>-312.95480809630862</v>
      </c>
      <c r="CV49" s="8">
        <f t="shared" si="127"/>
        <v>-425.49701153943727</v>
      </c>
      <c r="CW49" s="8">
        <f t="shared" si="128"/>
        <v>-301.90248168302242</v>
      </c>
      <c r="CX49" s="8">
        <f t="shared" si="129"/>
        <v>-451.47143803780125</v>
      </c>
      <c r="CY49" s="8">
        <f t="shared" si="130"/>
        <v>-293.9154069632437</v>
      </c>
      <c r="CZ49" s="8">
        <f t="shared" si="131"/>
        <v>-386.13231360287995</v>
      </c>
      <c r="DA49" s="8">
        <f t="shared" si="132"/>
        <v>-308.37463681212819</v>
      </c>
      <c r="DB49" s="8">
        <f t="shared" si="133"/>
        <v>-390.07861237192918</v>
      </c>
      <c r="DC49" s="8">
        <f t="shared" si="134"/>
        <v>-280.85167823310866</v>
      </c>
      <c r="DD49" s="12">
        <f t="shared" si="136"/>
        <v>-5088.0430398636299</v>
      </c>
      <c r="DE49" s="14">
        <f t="shared" si="137"/>
        <v>-3550.816845931321</v>
      </c>
    </row>
    <row r="50" spans="1:109" x14ac:dyDescent="0.2">
      <c r="A50" s="149">
        <v>2010</v>
      </c>
      <c r="B50" s="142">
        <f t="shared" si="138"/>
        <v>-440.44636229295304</v>
      </c>
      <c r="C50" s="142">
        <f t="shared" si="87"/>
        <v>-317.63147326552757</v>
      </c>
      <c r="D50" s="142">
        <f t="shared" si="88"/>
        <v>-447.29551190115171</v>
      </c>
      <c r="E50" s="142">
        <f t="shared" si="89"/>
        <v>-282.4460569589711</v>
      </c>
      <c r="F50" s="142">
        <f t="shared" si="90"/>
        <v>-477.54663994594523</v>
      </c>
      <c r="G50" s="142">
        <f t="shared" si="91"/>
        <v>-287.84802064211738</v>
      </c>
      <c r="H50" s="142">
        <f t="shared" si="92"/>
        <v>-454.78511210713799</v>
      </c>
      <c r="I50" s="142">
        <f t="shared" si="93"/>
        <v>-277.05877708993421</v>
      </c>
      <c r="J50" s="142">
        <f t="shared" si="94"/>
        <v>-438.37703272027824</v>
      </c>
      <c r="K50" s="142">
        <f t="shared" si="95"/>
        <v>-319.16972711294864</v>
      </c>
      <c r="L50" s="142">
        <f t="shared" si="96"/>
        <v>-478.46431493148361</v>
      </c>
      <c r="M50" s="142">
        <f t="shared" si="97"/>
        <v>-291.0672506552504</v>
      </c>
      <c r="N50" s="142">
        <f t="shared" si="98"/>
        <v>-437.29401062965837</v>
      </c>
      <c r="O50" s="142">
        <f t="shared" si="99"/>
        <v>-288.02027125266</v>
      </c>
      <c r="P50" s="142">
        <f t="shared" si="100"/>
        <v>-434.74157436858593</v>
      </c>
      <c r="Q50" s="142">
        <f t="shared" si="101"/>
        <v>-288.58311917206572</v>
      </c>
      <c r="R50" s="142">
        <f t="shared" si="102"/>
        <v>-392.00677490873966</v>
      </c>
      <c r="S50" s="142">
        <f t="shared" si="103"/>
        <v>-260.80317149247276</v>
      </c>
      <c r="T50" s="142">
        <f t="shared" si="104"/>
        <v>-115.89062650279689</v>
      </c>
      <c r="U50" s="142">
        <f t="shared" si="105"/>
        <v>-57.100261295265568</v>
      </c>
      <c r="V50" s="142">
        <f t="shared" si="106"/>
        <v>-106.15837307430105</v>
      </c>
      <c r="W50" s="142">
        <f t="shared" si="107"/>
        <v>-50.775020391118062</v>
      </c>
      <c r="X50" s="142">
        <f t="shared" si="108"/>
        <v>-115.60570169863118</v>
      </c>
      <c r="Y50" s="142">
        <f t="shared" si="109"/>
        <v>-51.072818930919198</v>
      </c>
      <c r="Z50" s="142">
        <f t="shared" si="110"/>
        <v>-4338.6120350816636</v>
      </c>
      <c r="AA50" s="142">
        <f t="shared" si="111"/>
        <v>-2771.5759682592516</v>
      </c>
      <c r="CE50" s="11">
        <v>2010</v>
      </c>
      <c r="CF50" s="8">
        <f t="shared" si="135"/>
        <v>-366.44657893739839</v>
      </c>
      <c r="CG50" s="8">
        <f t="shared" si="112"/>
        <v>-285.04303690289458</v>
      </c>
      <c r="CH50" s="8">
        <f t="shared" si="113"/>
        <v>-372.72517728090008</v>
      </c>
      <c r="CI50" s="8">
        <f t="shared" si="114"/>
        <v>-253.75916158588888</v>
      </c>
      <c r="CJ50" s="8">
        <f t="shared" si="115"/>
        <v>-402.75875367172364</v>
      </c>
      <c r="CK50" s="8">
        <f t="shared" si="116"/>
        <v>-261.02212164954778</v>
      </c>
      <c r="CL50" s="8">
        <f t="shared" si="117"/>
        <v>-385.09753209754126</v>
      </c>
      <c r="CM50" s="8">
        <f t="shared" si="118"/>
        <v>-250.53911431510934</v>
      </c>
      <c r="CN50" s="8">
        <f t="shared" si="119"/>
        <v>-373.02233943408402</v>
      </c>
      <c r="CO50" s="8">
        <f t="shared" si="120"/>
        <v>-287.43116358271675</v>
      </c>
      <c r="CP50" s="8">
        <f t="shared" si="121"/>
        <v>-403.93706390794404</v>
      </c>
      <c r="CQ50" s="8">
        <f t="shared" si="122"/>
        <v>-260.7554299965069</v>
      </c>
      <c r="CR50" s="8">
        <f t="shared" si="123"/>
        <v>-368.20708692404099</v>
      </c>
      <c r="CS50" s="8">
        <f t="shared" si="124"/>
        <v>-257.37359133139995</v>
      </c>
      <c r="CT50" s="8">
        <f t="shared" si="125"/>
        <v>-368.03380036175946</v>
      </c>
      <c r="CU50" s="8">
        <f t="shared" si="126"/>
        <v>-259.49149695230335</v>
      </c>
      <c r="CV50" s="8">
        <f t="shared" si="127"/>
        <v>-323.50739247946808</v>
      </c>
      <c r="CW50" s="8">
        <f t="shared" si="128"/>
        <v>-229.94411466367478</v>
      </c>
      <c r="CX50" s="8">
        <f t="shared" si="129"/>
        <v>-50.887221070401651</v>
      </c>
      <c r="CY50" s="8">
        <f t="shared" si="130"/>
        <v>-29.311941036095927</v>
      </c>
      <c r="CZ50" s="8">
        <f t="shared" si="131"/>
        <v>-45.011024093764981</v>
      </c>
      <c r="DA50" s="8">
        <f t="shared" si="132"/>
        <v>-25.629324469013223</v>
      </c>
      <c r="DB50" s="8">
        <f t="shared" si="133"/>
        <v>-46.970031402598032</v>
      </c>
      <c r="DC50" s="8">
        <f t="shared" si="134"/>
        <v>-25.166290078189739</v>
      </c>
      <c r="DD50" s="12">
        <f t="shared" si="136"/>
        <v>-3506.6040016616248</v>
      </c>
      <c r="DE50" s="14">
        <f t="shared" si="137"/>
        <v>-2425.4667865633414</v>
      </c>
    </row>
    <row r="51" spans="1:109" x14ac:dyDescent="0.2">
      <c r="A51" s="149">
        <v>2011</v>
      </c>
      <c r="B51" s="142">
        <f t="shared" si="138"/>
        <v>-76.686757948702649</v>
      </c>
      <c r="C51" s="142">
        <f t="shared" si="87"/>
        <v>-38.124267883481416</v>
      </c>
      <c r="D51" s="142">
        <f t="shared" si="88"/>
        <v>-79.355807786909651</v>
      </c>
      <c r="E51" s="142">
        <f t="shared" si="89"/>
        <v>-38.112418435935361</v>
      </c>
      <c r="F51" s="142">
        <f t="shared" si="90"/>
        <v>-81.782306959066318</v>
      </c>
      <c r="G51" s="142">
        <f t="shared" si="91"/>
        <v>-36.033473479920247</v>
      </c>
      <c r="H51" s="142">
        <f t="shared" si="92"/>
        <v>-77.351037508267382</v>
      </c>
      <c r="I51" s="142">
        <f t="shared" si="93"/>
        <v>-36.888606309711108</v>
      </c>
      <c r="J51" s="142">
        <f t="shared" si="94"/>
        <v>-62.909489607559024</v>
      </c>
      <c r="K51" s="142">
        <f t="shared" si="95"/>
        <v>-35.808440073155417</v>
      </c>
      <c r="L51" s="142">
        <f t="shared" si="96"/>
        <v>-53.778111939862157</v>
      </c>
      <c r="M51" s="142">
        <f t="shared" si="97"/>
        <v>-27.097634495550921</v>
      </c>
      <c r="N51" s="142">
        <f t="shared" si="98"/>
        <v>-50.164815978023142</v>
      </c>
      <c r="O51" s="142">
        <f t="shared" si="99"/>
        <v>-30.407307149325646</v>
      </c>
      <c r="P51" s="142">
        <f t="shared" si="100"/>
        <v>0</v>
      </c>
      <c r="Q51" s="142">
        <f t="shared" si="101"/>
        <v>0</v>
      </c>
      <c r="R51" s="142">
        <f t="shared" si="102"/>
        <v>0</v>
      </c>
      <c r="S51" s="142">
        <f t="shared" si="103"/>
        <v>0</v>
      </c>
      <c r="T51" s="142">
        <f t="shared" si="104"/>
        <v>0</v>
      </c>
      <c r="U51" s="142">
        <f t="shared" si="105"/>
        <v>0</v>
      </c>
      <c r="V51" s="142">
        <f t="shared" si="106"/>
        <v>0</v>
      </c>
      <c r="W51" s="142">
        <f t="shared" si="107"/>
        <v>0</v>
      </c>
      <c r="X51" s="142">
        <f t="shared" si="108"/>
        <v>0</v>
      </c>
      <c r="Y51" s="142">
        <f t="shared" si="109"/>
        <v>0</v>
      </c>
      <c r="Z51" s="142">
        <f t="shared" si="110"/>
        <v>-482.02832772839031</v>
      </c>
      <c r="AA51" s="142">
        <f t="shared" si="111"/>
        <v>-242.47214782708014</v>
      </c>
      <c r="CE51" s="11">
        <v>2011</v>
      </c>
      <c r="CF51" s="8">
        <f t="shared" si="135"/>
        <v>-33.483430878144631</v>
      </c>
      <c r="CG51" s="8">
        <f t="shared" si="112"/>
        <v>-19.570489505022628</v>
      </c>
      <c r="CH51" s="8">
        <f t="shared" si="113"/>
        <v>-36.771524217685212</v>
      </c>
      <c r="CI51" s="8">
        <f t="shared" si="114"/>
        <v>-21.471512553965781</v>
      </c>
      <c r="CJ51" s="8">
        <f t="shared" si="115"/>
        <v>-38.217929261541272</v>
      </c>
      <c r="CK51" s="8">
        <f t="shared" si="116"/>
        <v>-19.971077918138729</v>
      </c>
      <c r="CL51" s="8">
        <f t="shared" si="117"/>
        <v>-35.983261245008201</v>
      </c>
      <c r="CM51" s="8">
        <f t="shared" si="118"/>
        <v>-20.055032129415228</v>
      </c>
      <c r="CN51" s="8">
        <f t="shared" si="119"/>
        <v>-30.18418304925093</v>
      </c>
      <c r="CO51" s="8">
        <f t="shared" si="120"/>
        <v>-19.99923805262976</v>
      </c>
      <c r="CP51" s="8">
        <f t="shared" si="121"/>
        <v>-23.14222241595132</v>
      </c>
      <c r="CQ51" s="8">
        <f t="shared" si="122"/>
        <v>-14.172976572537818</v>
      </c>
      <c r="CR51" s="8">
        <f t="shared" si="123"/>
        <v>-20.344166644507833</v>
      </c>
      <c r="CS51" s="8">
        <f t="shared" si="124"/>
        <v>-15.237646402820792</v>
      </c>
      <c r="CT51" s="8">
        <f t="shared" si="125"/>
        <v>0</v>
      </c>
      <c r="CU51" s="8">
        <f t="shared" si="126"/>
        <v>0</v>
      </c>
      <c r="CV51" s="8">
        <f t="shared" si="127"/>
        <v>0</v>
      </c>
      <c r="CW51" s="8">
        <f t="shared" si="128"/>
        <v>0</v>
      </c>
      <c r="CX51" s="8">
        <f t="shared" si="129"/>
        <v>0</v>
      </c>
      <c r="CY51" s="8">
        <f t="shared" si="130"/>
        <v>0</v>
      </c>
      <c r="CZ51" s="8">
        <f t="shared" si="131"/>
        <v>0</v>
      </c>
      <c r="DA51" s="8">
        <f t="shared" si="132"/>
        <v>0</v>
      </c>
      <c r="DB51" s="8">
        <f t="shared" si="133"/>
        <v>0</v>
      </c>
      <c r="DC51" s="8">
        <f t="shared" si="134"/>
        <v>0</v>
      </c>
      <c r="DD51" s="12">
        <f t="shared" si="136"/>
        <v>-218.12671771208937</v>
      </c>
      <c r="DE51" s="14">
        <f t="shared" si="137"/>
        <v>-130.47797313453074</v>
      </c>
    </row>
    <row r="52" spans="1:109" x14ac:dyDescent="0.2">
      <c r="A52" s="149">
        <v>2012</v>
      </c>
      <c r="B52" s="142"/>
      <c r="C52" s="142"/>
      <c r="D52" s="142"/>
      <c r="E52" s="142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>
        <f t="shared" si="110"/>
        <v>0</v>
      </c>
      <c r="AA52" s="142">
        <f t="shared" si="111"/>
        <v>0</v>
      </c>
      <c r="CE52" s="15" t="s">
        <v>19</v>
      </c>
      <c r="CF52" s="16">
        <f t="shared" ref="CF52:DE52" si="139">SUM(CF41:CF51)</f>
        <v>-20644.589664285402</v>
      </c>
      <c r="CG52" s="17">
        <f t="shared" si="139"/>
        <v>-13111.828740662071</v>
      </c>
      <c r="CH52" s="16">
        <f t="shared" si="139"/>
        <v>-19770.073195766796</v>
      </c>
      <c r="CI52" s="17">
        <f t="shared" si="139"/>
        <v>-11878.330417499586</v>
      </c>
      <c r="CJ52" s="16">
        <f t="shared" si="139"/>
        <v>-20834.478074524053</v>
      </c>
      <c r="CK52" s="17">
        <f t="shared" si="139"/>
        <v>-12411.24062484067</v>
      </c>
      <c r="CL52" s="16">
        <f t="shared" si="139"/>
        <v>-18012.241988536618</v>
      </c>
      <c r="CM52" s="17">
        <f t="shared" si="139"/>
        <v>-10098.799773346933</v>
      </c>
      <c r="CN52" s="16">
        <f t="shared" si="139"/>
        <v>-18055.751652080078</v>
      </c>
      <c r="CO52" s="17">
        <f t="shared" si="139"/>
        <v>-11239.579318585778</v>
      </c>
      <c r="CP52" s="16">
        <f t="shared" si="139"/>
        <v>-18562.759182896018</v>
      </c>
      <c r="CQ52" s="17">
        <f t="shared" si="139"/>
        <v>-10819.067461779989</v>
      </c>
      <c r="CR52" s="16">
        <f t="shared" si="139"/>
        <v>-18013.676279649131</v>
      </c>
      <c r="CS52" s="17">
        <f t="shared" si="139"/>
        <v>-11017.474580560804</v>
      </c>
      <c r="CT52" s="16">
        <f t="shared" si="139"/>
        <v>-17853.207147021443</v>
      </c>
      <c r="CU52" s="17">
        <f t="shared" si="139"/>
        <v>-10315.932627695223</v>
      </c>
      <c r="CV52" s="16">
        <f t="shared" si="139"/>
        <v>-16295.002099463818</v>
      </c>
      <c r="CW52" s="17">
        <f t="shared" si="139"/>
        <v>-10375.278717236451</v>
      </c>
      <c r="CX52" s="16">
        <f t="shared" si="139"/>
        <v>-16406.786174348374</v>
      </c>
      <c r="CY52" s="17">
        <f t="shared" si="139"/>
        <v>-9380.4175772015533</v>
      </c>
      <c r="CZ52" s="16">
        <f t="shared" si="139"/>
        <v>-13849.878344900271</v>
      </c>
      <c r="DA52" s="17">
        <f t="shared" si="139"/>
        <v>-9110.9657459736591</v>
      </c>
      <c r="DB52" s="16">
        <f t="shared" si="139"/>
        <v>-20137.92111036427</v>
      </c>
      <c r="DC52" s="17">
        <f t="shared" si="139"/>
        <v>-13392.491027920169</v>
      </c>
      <c r="DD52" s="16">
        <f t="shared" si="139"/>
        <v>-218436.36491383627</v>
      </c>
      <c r="DE52" s="18">
        <f t="shared" si="139"/>
        <v>-133151.40661330285</v>
      </c>
    </row>
    <row r="53" spans="1:109" ht="13.5" thickBot="1" x14ac:dyDescent="0.25">
      <c r="A53" s="150" t="s">
        <v>19</v>
      </c>
      <c r="B53" s="151">
        <f>SUM(B41:B52)</f>
        <v>-45492.575799761784</v>
      </c>
      <c r="C53" s="152">
        <f t="shared" ref="C53:AA53" si="140">SUM(C41:C52)</f>
        <v>-26268.977195212701</v>
      </c>
      <c r="D53" s="151">
        <f t="shared" si="140"/>
        <v>-43807.61603474545</v>
      </c>
      <c r="E53" s="152">
        <f t="shared" si="140"/>
        <v>-23956.875382439743</v>
      </c>
      <c r="F53" s="151">
        <f t="shared" si="140"/>
        <v>-46176.631774976966</v>
      </c>
      <c r="G53" s="152">
        <f t="shared" si="140"/>
        <v>-25195.633848829239</v>
      </c>
      <c r="H53" s="151">
        <f t="shared" si="140"/>
        <v>-38559.586510328874</v>
      </c>
      <c r="I53" s="152">
        <f t="shared" si="140"/>
        <v>-19469.209541783326</v>
      </c>
      <c r="J53" s="151">
        <f t="shared" si="140"/>
        <v>-38844.242231925746</v>
      </c>
      <c r="K53" s="152">
        <f t="shared" si="140"/>
        <v>-22049.835515440551</v>
      </c>
      <c r="L53" s="151">
        <f t="shared" si="140"/>
        <v>-39780.571155839985</v>
      </c>
      <c r="M53" s="152">
        <f t="shared" si="140"/>
        <v>-21358.593980673329</v>
      </c>
      <c r="N53" s="151">
        <f t="shared" si="140"/>
        <v>-39457.246311423951</v>
      </c>
      <c r="O53" s="152">
        <f t="shared" si="140"/>
        <v>-22030.420931114542</v>
      </c>
      <c r="P53" s="151">
        <f t="shared" si="140"/>
        <v>-38235.04381346162</v>
      </c>
      <c r="Q53" s="152">
        <f t="shared" si="140"/>
        <v>-20425.086439986302</v>
      </c>
      <c r="R53" s="151">
        <f t="shared" si="140"/>
        <v>-34815.211124043381</v>
      </c>
      <c r="S53" s="152">
        <f t="shared" si="140"/>
        <v>-20394.403885728298</v>
      </c>
      <c r="T53" s="151">
        <f t="shared" si="140"/>
        <v>-34653.720141247839</v>
      </c>
      <c r="U53" s="152">
        <f t="shared" si="140"/>
        <v>-17945.220712057162</v>
      </c>
      <c r="V53" s="151">
        <f t="shared" si="140"/>
        <v>-29685.773048876588</v>
      </c>
      <c r="W53" s="152">
        <f t="shared" si="140"/>
        <v>-17863.87443590799</v>
      </c>
      <c r="X53" s="151">
        <f t="shared" si="140"/>
        <v>-44881.477029374808</v>
      </c>
      <c r="Y53" s="152">
        <f t="shared" si="140"/>
        <v>-27427.533914257481</v>
      </c>
      <c r="Z53" s="151">
        <f t="shared" si="140"/>
        <v>-474389.69497600687</v>
      </c>
      <c r="AA53" s="153">
        <f t="shared" si="140"/>
        <v>-264385.66578343068</v>
      </c>
    </row>
    <row r="54" spans="1:109" ht="13.5" thickBot="1" x14ac:dyDescent="0.25">
      <c r="CE54" s="19" t="s">
        <v>46</v>
      </c>
    </row>
    <row r="55" spans="1:109" ht="13.5" thickBot="1" x14ac:dyDescent="0.25">
      <c r="A55" s="96" t="s">
        <v>23</v>
      </c>
      <c r="CE55" s="1"/>
      <c r="CF55" s="1" t="s">
        <v>0</v>
      </c>
      <c r="CG55" s="2" t="s">
        <v>1</v>
      </c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3"/>
    </row>
    <row r="56" spans="1:109" x14ac:dyDescent="0.2">
      <c r="A56" s="74"/>
      <c r="B56" s="75" t="s">
        <v>0</v>
      </c>
      <c r="C56" s="76" t="s">
        <v>1</v>
      </c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7"/>
      <c r="CE56" s="4"/>
      <c r="CF56" s="1" t="s">
        <v>2</v>
      </c>
      <c r="CG56" s="2"/>
      <c r="CH56" s="1" t="s">
        <v>3</v>
      </c>
      <c r="CI56" s="2"/>
      <c r="CJ56" s="1" t="s">
        <v>4</v>
      </c>
      <c r="CK56" s="2"/>
      <c r="CL56" s="1" t="s">
        <v>5</v>
      </c>
      <c r="CM56" s="2"/>
      <c r="CN56" s="1" t="s">
        <v>6</v>
      </c>
      <c r="CO56" s="2"/>
      <c r="CP56" s="1" t="s">
        <v>7</v>
      </c>
      <c r="CQ56" s="2"/>
      <c r="CR56" s="1" t="s">
        <v>8</v>
      </c>
      <c r="CS56" s="2"/>
      <c r="CT56" s="1" t="s">
        <v>9</v>
      </c>
      <c r="CU56" s="2"/>
      <c r="CV56" s="1" t="s">
        <v>10</v>
      </c>
      <c r="CW56" s="2"/>
      <c r="CX56" s="1" t="s">
        <v>11</v>
      </c>
      <c r="CY56" s="2"/>
      <c r="CZ56" s="1" t="s">
        <v>12</v>
      </c>
      <c r="DA56" s="2"/>
      <c r="DB56" s="1" t="s">
        <v>13</v>
      </c>
      <c r="DC56" s="2"/>
      <c r="DD56" s="1" t="s">
        <v>14</v>
      </c>
      <c r="DE56" s="5" t="s">
        <v>15</v>
      </c>
    </row>
    <row r="57" spans="1:109" x14ac:dyDescent="0.2">
      <c r="A57" s="78"/>
      <c r="B57" s="70" t="s">
        <v>2</v>
      </c>
      <c r="C57" s="71"/>
      <c r="D57" s="70" t="s">
        <v>3</v>
      </c>
      <c r="E57" s="71"/>
      <c r="F57" s="70" t="s">
        <v>4</v>
      </c>
      <c r="G57" s="71"/>
      <c r="H57" s="70" t="s">
        <v>5</v>
      </c>
      <c r="I57" s="71"/>
      <c r="J57" s="70" t="s">
        <v>6</v>
      </c>
      <c r="K57" s="71"/>
      <c r="L57" s="70" t="s">
        <v>7</v>
      </c>
      <c r="M57" s="71"/>
      <c r="N57" s="70" t="s">
        <v>8</v>
      </c>
      <c r="O57" s="71"/>
      <c r="P57" s="70" t="s">
        <v>9</v>
      </c>
      <c r="Q57" s="71"/>
      <c r="R57" s="70" t="s">
        <v>10</v>
      </c>
      <c r="S57" s="71"/>
      <c r="T57" s="70" t="s">
        <v>11</v>
      </c>
      <c r="U57" s="71"/>
      <c r="V57" s="70" t="s">
        <v>12</v>
      </c>
      <c r="W57" s="71"/>
      <c r="X57" s="70" t="s">
        <v>13</v>
      </c>
      <c r="Y57" s="71"/>
      <c r="Z57" s="70" t="s">
        <v>14</v>
      </c>
      <c r="AA57" s="79" t="s">
        <v>15</v>
      </c>
      <c r="CE57" s="1" t="s">
        <v>16</v>
      </c>
      <c r="CF57" s="1" t="s">
        <v>17</v>
      </c>
      <c r="CG57" s="6" t="s">
        <v>18</v>
      </c>
      <c r="CH57" s="1" t="s">
        <v>17</v>
      </c>
      <c r="CI57" s="6" t="s">
        <v>18</v>
      </c>
      <c r="CJ57" s="1" t="s">
        <v>17</v>
      </c>
      <c r="CK57" s="6" t="s">
        <v>18</v>
      </c>
      <c r="CL57" s="1" t="s">
        <v>17</v>
      </c>
      <c r="CM57" s="6" t="s">
        <v>18</v>
      </c>
      <c r="CN57" s="1" t="s">
        <v>17</v>
      </c>
      <c r="CO57" s="6" t="s">
        <v>18</v>
      </c>
      <c r="CP57" s="1" t="s">
        <v>17</v>
      </c>
      <c r="CQ57" s="6" t="s">
        <v>18</v>
      </c>
      <c r="CR57" s="1" t="s">
        <v>17</v>
      </c>
      <c r="CS57" s="6" t="s">
        <v>18</v>
      </c>
      <c r="CT57" s="1" t="s">
        <v>17</v>
      </c>
      <c r="CU57" s="6" t="s">
        <v>18</v>
      </c>
      <c r="CV57" s="1" t="s">
        <v>17</v>
      </c>
      <c r="CW57" s="6" t="s">
        <v>18</v>
      </c>
      <c r="CX57" s="1" t="s">
        <v>17</v>
      </c>
      <c r="CY57" s="6" t="s">
        <v>18</v>
      </c>
      <c r="CZ57" s="1" t="s">
        <v>17</v>
      </c>
      <c r="DA57" s="6" t="s">
        <v>18</v>
      </c>
      <c r="DB57" s="1" t="s">
        <v>17</v>
      </c>
      <c r="DC57" s="6" t="s">
        <v>18</v>
      </c>
      <c r="DD57" s="4"/>
      <c r="DE57" s="7"/>
    </row>
    <row r="58" spans="1:109" x14ac:dyDescent="0.2">
      <c r="A58" s="80" t="s">
        <v>16</v>
      </c>
      <c r="B58" s="70" t="s">
        <v>17</v>
      </c>
      <c r="C58" s="73" t="s">
        <v>18</v>
      </c>
      <c r="D58" s="70" t="s">
        <v>17</v>
      </c>
      <c r="E58" s="73" t="s">
        <v>18</v>
      </c>
      <c r="F58" s="70" t="s">
        <v>17</v>
      </c>
      <c r="G58" s="73" t="s">
        <v>18</v>
      </c>
      <c r="H58" s="70" t="s">
        <v>17</v>
      </c>
      <c r="I58" s="73" t="s">
        <v>18</v>
      </c>
      <c r="J58" s="70" t="s">
        <v>17</v>
      </c>
      <c r="K58" s="73" t="s">
        <v>18</v>
      </c>
      <c r="L58" s="70" t="s">
        <v>17</v>
      </c>
      <c r="M58" s="73" t="s">
        <v>18</v>
      </c>
      <c r="N58" s="70" t="s">
        <v>17</v>
      </c>
      <c r="O58" s="73" t="s">
        <v>18</v>
      </c>
      <c r="P58" s="70" t="s">
        <v>17</v>
      </c>
      <c r="Q58" s="73" t="s">
        <v>18</v>
      </c>
      <c r="R58" s="70" t="s">
        <v>17</v>
      </c>
      <c r="S58" s="73" t="s">
        <v>18</v>
      </c>
      <c r="T58" s="70" t="s">
        <v>17</v>
      </c>
      <c r="U58" s="73" t="s">
        <v>18</v>
      </c>
      <c r="V58" s="70" t="s">
        <v>17</v>
      </c>
      <c r="W58" s="73" t="s">
        <v>18</v>
      </c>
      <c r="X58" s="70" t="s">
        <v>17</v>
      </c>
      <c r="Y58" s="73" t="s">
        <v>18</v>
      </c>
      <c r="Z58" s="72"/>
      <c r="AA58" s="81"/>
      <c r="CE58" s="1">
        <v>2001</v>
      </c>
      <c r="CF58" s="8">
        <f>B94*BE23</f>
        <v>0</v>
      </c>
      <c r="CG58" s="8">
        <f t="shared" ref="CG58:CG68" si="141">C94*BF23</f>
        <v>0</v>
      </c>
      <c r="CH58" s="8">
        <f t="shared" ref="CH58:CH68" si="142">D94*BG23</f>
        <v>0</v>
      </c>
      <c r="CI58" s="8">
        <f t="shared" ref="CI58:CI68" si="143">E94*BH23</f>
        <v>0</v>
      </c>
      <c r="CJ58" s="8">
        <f t="shared" ref="CJ58:CJ68" si="144">F94*BI23</f>
        <v>0</v>
      </c>
      <c r="CK58" s="8">
        <f t="shared" ref="CK58:CK68" si="145">G94*BJ23</f>
        <v>0</v>
      </c>
      <c r="CL58" s="8">
        <f t="shared" ref="CL58:CL68" si="146">H94*BK23</f>
        <v>0</v>
      </c>
      <c r="CM58" s="8">
        <f t="shared" ref="CM58:CM68" si="147">I94*BL23</f>
        <v>0</v>
      </c>
      <c r="CN58" s="8">
        <f t="shared" ref="CN58:CN68" si="148">J94*BM23</f>
        <v>0</v>
      </c>
      <c r="CO58" s="8">
        <f t="shared" ref="CO58:CO68" si="149">K94*BN23</f>
        <v>0</v>
      </c>
      <c r="CP58" s="8">
        <f t="shared" ref="CP58:CP68" si="150">L94*BO23</f>
        <v>0</v>
      </c>
      <c r="CQ58" s="8">
        <f t="shared" ref="CQ58:CQ68" si="151">M94*BP23</f>
        <v>0</v>
      </c>
      <c r="CR58" s="8">
        <f t="shared" ref="CR58:CR68" si="152">N94*BQ23</f>
        <v>0</v>
      </c>
      <c r="CS58" s="8">
        <f t="shared" ref="CS58:CS68" si="153">O94*BR23</f>
        <v>0</v>
      </c>
      <c r="CT58" s="8">
        <f t="shared" ref="CT58:CT68" si="154">P94*BS23</f>
        <v>0</v>
      </c>
      <c r="CU58" s="8">
        <f t="shared" ref="CU58:CU68" si="155">Q94*BT23</f>
        <v>0</v>
      </c>
      <c r="CV58" s="8">
        <f t="shared" ref="CV58:CV68" si="156">R94*BU23</f>
        <v>0</v>
      </c>
      <c r="CW58" s="8">
        <f t="shared" ref="CW58:CW68" si="157">S94*BV23</f>
        <v>0</v>
      </c>
      <c r="CX58" s="8">
        <f t="shared" ref="CX58:CX68" si="158">T94*BW23</f>
        <v>0</v>
      </c>
      <c r="CY58" s="8">
        <f t="shared" ref="CY58:CY68" si="159">U94*BX23</f>
        <v>0</v>
      </c>
      <c r="CZ58" s="8">
        <f t="shared" ref="CZ58:CZ68" si="160">V94*BY23</f>
        <v>0</v>
      </c>
      <c r="DA58" s="8">
        <f t="shared" ref="DA58:DA68" si="161">W94*BZ23</f>
        <v>0</v>
      </c>
      <c r="DB58" s="8">
        <f t="shared" ref="DB58:DB68" si="162">X94*CA23</f>
        <v>-9329.0640293515698</v>
      </c>
      <c r="DC58" s="8">
        <f t="shared" ref="DC58:DC68" si="163">Y94*CB23</f>
        <v>-5659.3029860037768</v>
      </c>
      <c r="DD58" s="8">
        <f t="shared" ref="DD58:DD68" si="164">SUM(CF58,CH58,CJ58,CL58,CN58,CP58,CR58,CT58,CV58,CX58,CZ58,DB58)</f>
        <v>-9329.0640293515698</v>
      </c>
      <c r="DE58" s="10">
        <f t="shared" ref="DE58:DE68" si="165">SUM(CG58,CI58,CK58,CM58,CO58,CQ58,CS58,CU58,CW58,CY58,DA58,DC58)</f>
        <v>-5659.3029860037768</v>
      </c>
    </row>
    <row r="59" spans="1:109" x14ac:dyDescent="0.2">
      <c r="A59" s="158">
        <v>2001</v>
      </c>
      <c r="B59" s="159"/>
      <c r="C59" s="159"/>
      <c r="D59" s="159"/>
      <c r="E59" s="159"/>
      <c r="F59" s="159"/>
      <c r="G59" s="159"/>
      <c r="H59" s="159"/>
      <c r="I59" s="159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159"/>
      <c r="U59" s="159"/>
      <c r="V59" s="159"/>
      <c r="W59" s="159"/>
      <c r="X59" s="159">
        <v>525847.25533187517</v>
      </c>
      <c r="Y59" s="159">
        <v>298861.52023163525</v>
      </c>
      <c r="Z59" s="159">
        <f>SUM(B59,D59,F59,H59,J59,L59,N59,P59,R59,T59,V59,X59)</f>
        <v>525847.25533187517</v>
      </c>
      <c r="AA59" s="159">
        <f>SUM(C59,E59,G59,I59,K59,M59,O59,Q59,S59,U59,W59,Y59)</f>
        <v>298861.52023163525</v>
      </c>
      <c r="CE59" s="11">
        <v>2002</v>
      </c>
      <c r="CF59" s="8">
        <f t="shared" ref="CF59:CF68" si="166">B95*BE24</f>
        <v>-9924.7627041651758</v>
      </c>
      <c r="CG59" s="8">
        <f t="shared" si="141"/>
        <v>-5314.8208501611398</v>
      </c>
      <c r="CH59" s="8">
        <f t="shared" si="142"/>
        <v>-9654.6065500823897</v>
      </c>
      <c r="CI59" s="8">
        <f t="shared" si="143"/>
        <v>-4906.1035691897132</v>
      </c>
      <c r="CJ59" s="8">
        <f t="shared" si="144"/>
        <v>-10171.907420766065</v>
      </c>
      <c r="CK59" s="8">
        <f t="shared" si="145"/>
        <v>-5472.5154891476977</v>
      </c>
      <c r="CL59" s="8">
        <f t="shared" si="146"/>
        <v>-7993.3495296842057</v>
      </c>
      <c r="CM59" s="8">
        <f t="shared" si="147"/>
        <v>-3756.4305670178255</v>
      </c>
      <c r="CN59" s="8">
        <f t="shared" si="148"/>
        <v>-8347.2935723163719</v>
      </c>
      <c r="CO59" s="8">
        <f t="shared" si="149"/>
        <v>-4295.8122940834282</v>
      </c>
      <c r="CP59" s="8">
        <f t="shared" si="150"/>
        <v>-8182.7993632003891</v>
      </c>
      <c r="CQ59" s="8">
        <f t="shared" si="151"/>
        <v>-4369.6403337813526</v>
      </c>
      <c r="CR59" s="8">
        <f t="shared" si="152"/>
        <v>-8669.4344045278503</v>
      </c>
      <c r="CS59" s="8">
        <f t="shared" si="153"/>
        <v>-4509.2796800233164</v>
      </c>
      <c r="CT59" s="8">
        <f t="shared" si="154"/>
        <v>-8900.0485885277576</v>
      </c>
      <c r="CU59" s="8">
        <f t="shared" si="155"/>
        <v>-4228.0781038211471</v>
      </c>
      <c r="CV59" s="8">
        <f t="shared" si="156"/>
        <v>-7781.6602870542702</v>
      </c>
      <c r="CW59" s="8">
        <f t="shared" si="157"/>
        <v>-4469.7377980264309</v>
      </c>
      <c r="CX59" s="8">
        <f t="shared" si="158"/>
        <v>-8186.9182901712102</v>
      </c>
      <c r="CY59" s="8">
        <f t="shared" si="159"/>
        <v>-3775.550626463059</v>
      </c>
      <c r="CZ59" s="8">
        <f t="shared" si="160"/>
        <v>-7186.9167744575352</v>
      </c>
      <c r="DA59" s="8">
        <f t="shared" si="161"/>
        <v>-3954.4928194247655</v>
      </c>
      <c r="DB59" s="8">
        <f t="shared" si="162"/>
        <v>-6755.5508583553419</v>
      </c>
      <c r="DC59" s="8">
        <f t="shared" si="163"/>
        <v>-3990.5052436378965</v>
      </c>
      <c r="DD59" s="12">
        <f t="shared" si="164"/>
        <v>-101755.24834330856</v>
      </c>
      <c r="DE59" s="14">
        <f t="shared" si="165"/>
        <v>-53042.967374777771</v>
      </c>
    </row>
    <row r="60" spans="1:109" x14ac:dyDescent="0.2">
      <c r="A60" s="158">
        <v>2002</v>
      </c>
      <c r="B60" s="159">
        <v>606080.36300619051</v>
      </c>
      <c r="C60" s="159">
        <v>273183.17500295368</v>
      </c>
      <c r="D60" s="159">
        <v>561556.38381134113</v>
      </c>
      <c r="E60" s="159">
        <v>242533.59763883043</v>
      </c>
      <c r="F60" s="159">
        <v>619693.8550226388</v>
      </c>
      <c r="G60" s="159">
        <v>274776.22935473302</v>
      </c>
      <c r="H60" s="159">
        <v>407811.33554247726</v>
      </c>
      <c r="I60" s="159">
        <v>196372.49582649671</v>
      </c>
      <c r="J60" s="159">
        <v>410985.21432101197</v>
      </c>
      <c r="K60" s="159">
        <v>214465.68873064348</v>
      </c>
      <c r="L60" s="159">
        <v>391971.46402654063</v>
      </c>
      <c r="M60" s="159">
        <v>210447.94273301162</v>
      </c>
      <c r="N60" s="159">
        <v>501254.64172252244</v>
      </c>
      <c r="O60" s="159">
        <v>220242.36852700484</v>
      </c>
      <c r="P60" s="159">
        <v>511283.80928275239</v>
      </c>
      <c r="Q60" s="159">
        <v>204278.62518714179</v>
      </c>
      <c r="R60" s="159">
        <v>449130.57208403782</v>
      </c>
      <c r="S60" s="159">
        <v>218488.93943783559</v>
      </c>
      <c r="T60" s="159">
        <v>453755.55090742651</v>
      </c>
      <c r="U60" s="159">
        <v>203400.43538983908</v>
      </c>
      <c r="V60" s="159">
        <v>400732.85011484276</v>
      </c>
      <c r="W60" s="159">
        <v>195617.89867719469</v>
      </c>
      <c r="X60" s="159">
        <v>394844.7970472913</v>
      </c>
      <c r="Y60" s="159">
        <v>204540.59669247217</v>
      </c>
      <c r="Z60" s="159">
        <f t="shared" ref="Z60:Z70" si="167">SUM(B60,D60,F60,H60,J60,L60,N60,P60,R60,T60,V60,X60)</f>
        <v>5709100.8368890733</v>
      </c>
      <c r="AA60" s="159">
        <f t="shared" ref="AA60:AA70" si="168">SUM(C60,E60,G60,I60,K60,M60,O60,Q60,S60,U60,W60,Y60)</f>
        <v>2658347.9931981573</v>
      </c>
      <c r="CE60" s="11">
        <v>2003</v>
      </c>
      <c r="CF60" s="8">
        <f t="shared" si="166"/>
        <v>-7098.2903958698416</v>
      </c>
      <c r="CG60" s="8">
        <f t="shared" si="141"/>
        <v>-3773.4213724843971</v>
      </c>
      <c r="CH60" s="8">
        <f t="shared" si="142"/>
        <v>-6939.5867603640245</v>
      </c>
      <c r="CI60" s="8">
        <f t="shared" si="143"/>
        <v>-3513.6636537549116</v>
      </c>
      <c r="CJ60" s="8">
        <f t="shared" si="144"/>
        <v>-7244.0688973255046</v>
      </c>
      <c r="CK60" s="8">
        <f t="shared" si="145"/>
        <v>-3858.4073059691405</v>
      </c>
      <c r="CL60" s="8">
        <f t="shared" si="146"/>
        <v>-5795.3794547435182</v>
      </c>
      <c r="CM60" s="8">
        <f t="shared" si="147"/>
        <v>-2739.2481256491014</v>
      </c>
      <c r="CN60" s="8">
        <f t="shared" si="148"/>
        <v>-6000.7640091602016</v>
      </c>
      <c r="CO60" s="8">
        <f t="shared" si="149"/>
        <v>-3213.0337765732475</v>
      </c>
      <c r="CP60" s="8">
        <f t="shared" si="150"/>
        <v>-6090.0881164576658</v>
      </c>
      <c r="CQ60" s="8">
        <f t="shared" si="151"/>
        <v>-3216.757806023023</v>
      </c>
      <c r="CR60" s="8">
        <f t="shared" si="152"/>
        <v>-6345.2635602779746</v>
      </c>
      <c r="CS60" s="8">
        <f t="shared" si="153"/>
        <v>-3322.3723234002077</v>
      </c>
      <c r="CT60" s="8">
        <f t="shared" si="154"/>
        <v>-6111.7210607778825</v>
      </c>
      <c r="CU60" s="8">
        <f t="shared" si="155"/>
        <v>-3265.0843423789397</v>
      </c>
      <c r="CV60" s="8">
        <f t="shared" si="156"/>
        <v>-5866.8963480050834</v>
      </c>
      <c r="CW60" s="8">
        <f t="shared" si="157"/>
        <v>-3091.1460279114008</v>
      </c>
      <c r="CX60" s="8">
        <f t="shared" si="158"/>
        <v>-5558.2873828449092</v>
      </c>
      <c r="CY60" s="8">
        <f t="shared" si="159"/>
        <v>-2571.0383662235663</v>
      </c>
      <c r="CZ60" s="8">
        <f t="shared" si="160"/>
        <v>-4607.1625571377526</v>
      </c>
      <c r="DA60" s="8">
        <f t="shared" si="161"/>
        <v>-2803.997154123007</v>
      </c>
      <c r="DB60" s="8">
        <f t="shared" si="162"/>
        <v>-4669.2386307437819</v>
      </c>
      <c r="DC60" s="8">
        <f t="shared" si="163"/>
        <v>-2485.190124396272</v>
      </c>
      <c r="DD60" s="12">
        <f t="shared" si="164"/>
        <v>-72326.747173708151</v>
      </c>
      <c r="DE60" s="14">
        <f t="shared" si="165"/>
        <v>-37853.360378887213</v>
      </c>
    </row>
    <row r="61" spans="1:109" x14ac:dyDescent="0.2">
      <c r="A61" s="158">
        <v>2003</v>
      </c>
      <c r="B61" s="159">
        <v>424955.16360229789</v>
      </c>
      <c r="C61" s="159">
        <v>175863.88461119268</v>
      </c>
      <c r="D61" s="159">
        <v>392581.25206489291</v>
      </c>
      <c r="E61" s="159">
        <v>155673.97745780527</v>
      </c>
      <c r="F61" s="159">
        <v>416760.18427499151</v>
      </c>
      <c r="G61" s="159">
        <v>172909.72561367729</v>
      </c>
      <c r="H61" s="159">
        <v>333843.74221380369</v>
      </c>
      <c r="I61" s="159">
        <v>146088.39085146046</v>
      </c>
      <c r="J61" s="159">
        <v>349722.41593399883</v>
      </c>
      <c r="K61" s="159">
        <v>158835.0945888345</v>
      </c>
      <c r="L61" s="159">
        <v>336150.73868535738</v>
      </c>
      <c r="M61" s="159">
        <v>153900.67092772652</v>
      </c>
      <c r="N61" s="159">
        <v>350550.57378431677</v>
      </c>
      <c r="O61" s="159">
        <v>156739.7681028322</v>
      </c>
      <c r="P61" s="159">
        <v>346372.71659036621</v>
      </c>
      <c r="Q61" s="159">
        <v>156051.25214266765</v>
      </c>
      <c r="R61" s="159">
        <v>328010.02675664093</v>
      </c>
      <c r="S61" s="159">
        <v>147477.09461335291</v>
      </c>
      <c r="T61" s="159">
        <v>339391.35823658825</v>
      </c>
      <c r="U61" s="159">
        <v>136420.02319418135</v>
      </c>
      <c r="V61" s="159">
        <v>297774.82285809354</v>
      </c>
      <c r="W61" s="159">
        <v>142888.92594627384</v>
      </c>
      <c r="X61" s="159">
        <v>315728.29627847922</v>
      </c>
      <c r="Y61" s="159">
        <v>133152.03447100666</v>
      </c>
      <c r="Z61" s="159">
        <f t="shared" si="167"/>
        <v>4231841.2912798272</v>
      </c>
      <c r="AA61" s="159">
        <f t="shared" si="168"/>
        <v>1836000.8425210114</v>
      </c>
      <c r="CE61" s="11">
        <v>2004</v>
      </c>
      <c r="CF61" s="8">
        <f t="shared" si="166"/>
        <v>-4482.8867522184564</v>
      </c>
      <c r="CG61" s="8">
        <f t="shared" si="141"/>
        <v>-2434.1346300879059</v>
      </c>
      <c r="CH61" s="8">
        <f t="shared" si="142"/>
        <v>-4476.6361460156477</v>
      </c>
      <c r="CI61" s="8">
        <f t="shared" si="143"/>
        <v>-2456.7098686678178</v>
      </c>
      <c r="CJ61" s="8">
        <f t="shared" si="144"/>
        <v>-4814.7367181877371</v>
      </c>
      <c r="CK61" s="8">
        <f t="shared" si="145"/>
        <v>-2269.767752515198</v>
      </c>
      <c r="CL61" s="8">
        <f t="shared" si="146"/>
        <v>-3801.0303999480293</v>
      </c>
      <c r="CM61" s="8">
        <f t="shared" si="147"/>
        <v>-1727.1954428785486</v>
      </c>
      <c r="CN61" s="8">
        <f t="shared" si="148"/>
        <v>-3531.4126275483554</v>
      </c>
      <c r="CO61" s="8">
        <f t="shared" si="149"/>
        <v>-2000.8355280218454</v>
      </c>
      <c r="CP61" s="8">
        <f t="shared" si="150"/>
        <v>-3725.0421828239082</v>
      </c>
      <c r="CQ61" s="8">
        <f t="shared" si="151"/>
        <v>-1710.9505081118632</v>
      </c>
      <c r="CR61" s="8">
        <f t="shared" si="152"/>
        <v>-3328.2592780769646</v>
      </c>
      <c r="CS61" s="8">
        <f t="shared" si="153"/>
        <v>-1747.6340973134259</v>
      </c>
      <c r="CT61" s="8">
        <f t="shared" si="154"/>
        <v>-3003.9526886066719</v>
      </c>
      <c r="CU61" s="8">
        <f t="shared" si="155"/>
        <v>-1578.4180385323516</v>
      </c>
      <c r="CV61" s="8">
        <f t="shared" si="156"/>
        <v>-2687.0723809630908</v>
      </c>
      <c r="CW61" s="8">
        <f t="shared" si="157"/>
        <v>-1386.123302882713</v>
      </c>
      <c r="CX61" s="8">
        <f t="shared" si="158"/>
        <v>-2413.8726079063244</v>
      </c>
      <c r="CY61" s="8">
        <f t="shared" si="159"/>
        <v>-1225.4548373522291</v>
      </c>
      <c r="CZ61" s="8">
        <f t="shared" si="160"/>
        <v>-2131.9004814087625</v>
      </c>
      <c r="DA61" s="8">
        <f t="shared" si="161"/>
        <v>-1059.2124630617927</v>
      </c>
      <c r="DB61" s="8">
        <f t="shared" si="162"/>
        <v>-2132.1922141508699</v>
      </c>
      <c r="DC61" s="8">
        <f t="shared" si="163"/>
        <v>-1013.0964187547723</v>
      </c>
      <c r="DD61" s="12">
        <f t="shared" si="164"/>
        <v>-40528.994477854816</v>
      </c>
      <c r="DE61" s="14">
        <f t="shared" si="165"/>
        <v>-20609.53288818046</v>
      </c>
    </row>
    <row r="62" spans="1:109" x14ac:dyDescent="0.2">
      <c r="A62" s="158">
        <v>2004</v>
      </c>
      <c r="B62" s="159">
        <v>197140.7472318747</v>
      </c>
      <c r="C62" s="159">
        <v>107883.66658421268</v>
      </c>
      <c r="D62" s="159">
        <v>183341.0516115278</v>
      </c>
      <c r="E62" s="159">
        <v>102456.14643241282</v>
      </c>
      <c r="F62" s="159">
        <v>208410.82055255768</v>
      </c>
      <c r="G62" s="159">
        <v>104190.05525987531</v>
      </c>
      <c r="H62" s="159">
        <v>169101.74437278911</v>
      </c>
      <c r="I62" s="159">
        <v>85784.160743351764</v>
      </c>
      <c r="J62" s="159">
        <v>161348.59125768641</v>
      </c>
      <c r="K62" s="159">
        <v>97181.076865930692</v>
      </c>
      <c r="L62" s="159">
        <v>158325.2171782105</v>
      </c>
      <c r="M62" s="159">
        <v>81863.692356318177</v>
      </c>
      <c r="N62" s="159">
        <v>157788.46364547801</v>
      </c>
      <c r="O62" s="159">
        <v>89431.264794392278</v>
      </c>
      <c r="P62" s="159">
        <v>155733.63409392751</v>
      </c>
      <c r="Q62" s="159">
        <v>87541.759905978004</v>
      </c>
      <c r="R62" s="159">
        <v>151064.32326085737</v>
      </c>
      <c r="S62" s="159">
        <v>86662.621414638183</v>
      </c>
      <c r="T62" s="159">
        <v>144402.11639084961</v>
      </c>
      <c r="U62" s="159">
        <v>77394.887145142071</v>
      </c>
      <c r="V62" s="159">
        <v>138229.16275128449</v>
      </c>
      <c r="W62" s="159">
        <v>74197.823046489779</v>
      </c>
      <c r="X62" s="159">
        <v>141704.06528092001</v>
      </c>
      <c r="Y62" s="159">
        <v>75351.474637875581</v>
      </c>
      <c r="Z62" s="159">
        <f t="shared" si="167"/>
        <v>1966589.9376279633</v>
      </c>
      <c r="AA62" s="159">
        <f t="shared" si="168"/>
        <v>1069938.6291866174</v>
      </c>
      <c r="CE62" s="11">
        <v>2005</v>
      </c>
      <c r="CF62" s="8">
        <f t="shared" si="166"/>
        <v>-1662.0269142083571</v>
      </c>
      <c r="CG62" s="8">
        <f t="shared" si="141"/>
        <v>-798.05068175240206</v>
      </c>
      <c r="CH62" s="8">
        <f t="shared" si="142"/>
        <v>-1712.2970960449409</v>
      </c>
      <c r="CI62" s="8">
        <f t="shared" si="143"/>
        <v>-708.73527467332394</v>
      </c>
      <c r="CJ62" s="8">
        <f t="shared" si="144"/>
        <v>-1830.6930510936606</v>
      </c>
      <c r="CK62" s="8">
        <f t="shared" si="145"/>
        <v>-712.74166011888815</v>
      </c>
      <c r="CL62" s="8">
        <f t="shared" si="146"/>
        <v>-1829.7049280135509</v>
      </c>
      <c r="CM62" s="8">
        <f t="shared" si="147"/>
        <v>-712.39769503960792</v>
      </c>
      <c r="CN62" s="8">
        <f t="shared" si="148"/>
        <v>-1762.9623126502368</v>
      </c>
      <c r="CO62" s="8">
        <f t="shared" si="149"/>
        <v>-841.65392245962641</v>
      </c>
      <c r="CP62" s="8">
        <f t="shared" si="150"/>
        <v>-1966.7153889105141</v>
      </c>
      <c r="CQ62" s="8">
        <f t="shared" si="151"/>
        <v>-784.10745811516483</v>
      </c>
      <c r="CR62" s="8">
        <f t="shared" si="152"/>
        <v>-1878.2375429148083</v>
      </c>
      <c r="CS62" s="8">
        <f t="shared" si="153"/>
        <v>-918.97428067908595</v>
      </c>
      <c r="CT62" s="8">
        <f t="shared" si="154"/>
        <v>-1591.755629872511</v>
      </c>
      <c r="CU62" s="8">
        <f t="shared" si="155"/>
        <v>-690.25839583238144</v>
      </c>
      <c r="CV62" s="8">
        <f t="shared" si="156"/>
        <v>-1475.0408172177222</v>
      </c>
      <c r="CW62" s="8">
        <f t="shared" si="157"/>
        <v>-723.10771099006683</v>
      </c>
      <c r="CX62" s="8">
        <f t="shared" si="158"/>
        <v>-1406.6288116919127</v>
      </c>
      <c r="CY62" s="8">
        <f t="shared" si="159"/>
        <v>-709.04393720879318</v>
      </c>
      <c r="CZ62" s="8">
        <f t="shared" si="160"/>
        <v>-1265.432688912347</v>
      </c>
      <c r="DA62" s="8">
        <f t="shared" si="161"/>
        <v>-649.09675705154461</v>
      </c>
      <c r="DB62" s="8">
        <f t="shared" si="162"/>
        <v>-1243.5256028262904</v>
      </c>
      <c r="DC62" s="8">
        <f t="shared" si="163"/>
        <v>-633.86031595962197</v>
      </c>
      <c r="DD62" s="12">
        <f t="shared" si="164"/>
        <v>-19625.020784356853</v>
      </c>
      <c r="DE62" s="14">
        <f t="shared" si="165"/>
        <v>-8882.0280898805067</v>
      </c>
    </row>
    <row r="63" spans="1:109" x14ac:dyDescent="0.2">
      <c r="A63" s="158">
        <v>2005</v>
      </c>
      <c r="B63" s="159">
        <v>124587.01115759427</v>
      </c>
      <c r="C63" s="159">
        <v>71732.231375632604</v>
      </c>
      <c r="D63" s="159">
        <v>121448.21580867546</v>
      </c>
      <c r="E63" s="159">
        <v>60080.282740916002</v>
      </c>
      <c r="F63" s="159">
        <v>135543.86286620918</v>
      </c>
      <c r="G63" s="159">
        <v>64256.526727404125</v>
      </c>
      <c r="H63" s="159">
        <v>128008.0381748113</v>
      </c>
      <c r="I63" s="159">
        <v>61785.146243447904</v>
      </c>
      <c r="J63" s="159">
        <v>123987.50576135788</v>
      </c>
      <c r="K63" s="159">
        <v>69258.094980492475</v>
      </c>
      <c r="L63" s="159">
        <v>130269.65876332737</v>
      </c>
      <c r="M63" s="159">
        <v>60841.897815732809</v>
      </c>
      <c r="N63" s="159">
        <v>121179.3599726129</v>
      </c>
      <c r="O63" s="159">
        <v>66685.946044333366</v>
      </c>
      <c r="P63" s="159">
        <v>119581.32707942068</v>
      </c>
      <c r="Q63" s="159">
        <v>57235.914650034771</v>
      </c>
      <c r="R63" s="159">
        <v>109796.50721241345</v>
      </c>
      <c r="S63" s="159">
        <v>58213.038930875358</v>
      </c>
      <c r="T63" s="159">
        <v>111654.32391298041</v>
      </c>
      <c r="U63" s="159">
        <v>60243.242137123969</v>
      </c>
      <c r="V63" s="159">
        <v>108891.48113751928</v>
      </c>
      <c r="W63" s="159">
        <v>58537.866018355635</v>
      </c>
      <c r="X63" s="159">
        <v>110623.55032723272</v>
      </c>
      <c r="Y63" s="159">
        <v>60269.811712904986</v>
      </c>
      <c r="Z63" s="159">
        <f t="shared" si="167"/>
        <v>1445570.8421741549</v>
      </c>
      <c r="AA63" s="159">
        <f t="shared" si="168"/>
        <v>749139.99937725393</v>
      </c>
      <c r="CE63" s="11">
        <v>2006</v>
      </c>
      <c r="CF63" s="8">
        <f t="shared" si="166"/>
        <v>-1142.082970055227</v>
      </c>
      <c r="CG63" s="8">
        <f t="shared" si="141"/>
        <v>-628.8354823576725</v>
      </c>
      <c r="CH63" s="8">
        <f t="shared" si="142"/>
        <v>-717.19564241580758</v>
      </c>
      <c r="CI63" s="8">
        <f t="shared" si="143"/>
        <v>-285.40282448537596</v>
      </c>
      <c r="CJ63" s="8">
        <f t="shared" si="144"/>
        <v>-751.67688247202875</v>
      </c>
      <c r="CK63" s="8">
        <f t="shared" si="145"/>
        <v>-271.52215167794327</v>
      </c>
      <c r="CL63" s="8">
        <f t="shared" si="146"/>
        <v>-609.52416172440223</v>
      </c>
      <c r="CM63" s="8">
        <f t="shared" si="147"/>
        <v>-224.93811047013872</v>
      </c>
      <c r="CN63" s="8">
        <f t="shared" si="148"/>
        <v>-630.81318110488928</v>
      </c>
      <c r="CO63" s="8">
        <f t="shared" si="149"/>
        <v>-216.08739081944537</v>
      </c>
      <c r="CP63" s="8">
        <f t="shared" si="150"/>
        <v>-696.46285068640668</v>
      </c>
      <c r="CQ63" s="8">
        <f t="shared" si="151"/>
        <v>-215.69873132340089</v>
      </c>
      <c r="CR63" s="8">
        <f t="shared" si="152"/>
        <v>-652.71262154460817</v>
      </c>
      <c r="CS63" s="8">
        <f t="shared" si="153"/>
        <v>-243.84976620581043</v>
      </c>
      <c r="CT63" s="8">
        <f t="shared" si="154"/>
        <v>-242.36780899421808</v>
      </c>
      <c r="CU63" s="8">
        <f t="shared" si="155"/>
        <v>-104.01194043385112</v>
      </c>
      <c r="CV63" s="8">
        <f t="shared" si="156"/>
        <v>-217.90441856123647</v>
      </c>
      <c r="CW63" s="8">
        <f t="shared" si="157"/>
        <v>-107.7386181023893</v>
      </c>
      <c r="CX63" s="8">
        <f t="shared" si="158"/>
        <v>-187.8021990738404</v>
      </c>
      <c r="CY63" s="8">
        <f t="shared" si="159"/>
        <v>-81.559554820628975</v>
      </c>
      <c r="CZ63" s="8">
        <f t="shared" si="160"/>
        <v>-184.13924176966538</v>
      </c>
      <c r="DA63" s="8">
        <f t="shared" si="161"/>
        <v>-77.991908827339984</v>
      </c>
      <c r="DB63" s="8">
        <f t="shared" si="162"/>
        <v>-171.07637205828766</v>
      </c>
      <c r="DC63" s="8">
        <f t="shared" si="163"/>
        <v>-73.739842462533247</v>
      </c>
      <c r="DD63" s="12">
        <f t="shared" si="164"/>
        <v>-6203.7583504606173</v>
      </c>
      <c r="DE63" s="14">
        <f t="shared" si="165"/>
        <v>-2531.3763219865295</v>
      </c>
    </row>
    <row r="64" spans="1:109" x14ac:dyDescent="0.2">
      <c r="A64" s="158">
        <v>2006</v>
      </c>
      <c r="B64" s="159">
        <v>91159.914078518428</v>
      </c>
      <c r="C64" s="159">
        <v>51714.874876546426</v>
      </c>
      <c r="D64" s="159">
        <v>88353.363728262804</v>
      </c>
      <c r="E64" s="159">
        <v>32352.266496804805</v>
      </c>
      <c r="F64" s="159">
        <v>99130.479949174929</v>
      </c>
      <c r="G64" s="159">
        <v>33014.884383707453</v>
      </c>
      <c r="H64" s="159">
        <v>76587.096497774677</v>
      </c>
      <c r="I64" s="159">
        <v>26741.921385089416</v>
      </c>
      <c r="J64" s="159">
        <v>82793.928919787038</v>
      </c>
      <c r="K64" s="159">
        <v>26694.379541542861</v>
      </c>
      <c r="L64" s="159">
        <v>83750.006504113961</v>
      </c>
      <c r="M64" s="159">
        <v>27384.2748366167</v>
      </c>
      <c r="N64" s="159">
        <v>76689.992625145052</v>
      </c>
      <c r="O64" s="159">
        <v>34403.261566334812</v>
      </c>
      <c r="P64" s="159">
        <v>77764.104155956185</v>
      </c>
      <c r="Q64" s="159">
        <v>23762.899646953898</v>
      </c>
      <c r="R64" s="159">
        <v>69399.620465000975</v>
      </c>
      <c r="S64" s="159">
        <v>24077.688576591077</v>
      </c>
      <c r="T64" s="159">
        <v>72057.019059939776</v>
      </c>
      <c r="U64" s="159">
        <v>22225.853966665691</v>
      </c>
      <c r="V64" s="159">
        <v>69759.802459949497</v>
      </c>
      <c r="W64" s="159">
        <v>21644.464001028467</v>
      </c>
      <c r="X64" s="159">
        <v>67056.380233133052</v>
      </c>
      <c r="Y64" s="159">
        <v>23142.628958319969</v>
      </c>
      <c r="Z64" s="159">
        <f t="shared" si="167"/>
        <v>954501.70867675648</v>
      </c>
      <c r="AA64" s="159">
        <f t="shared" si="168"/>
        <v>347159.39823620155</v>
      </c>
      <c r="CE64" s="11">
        <v>2007</v>
      </c>
      <c r="CF64" s="8">
        <f t="shared" si="166"/>
        <v>-150.34538262372541</v>
      </c>
      <c r="CG64" s="8">
        <f t="shared" si="141"/>
        <v>-55.899371219597668</v>
      </c>
      <c r="CH64" s="8">
        <f t="shared" si="142"/>
        <v>-147.27131686127598</v>
      </c>
      <c r="CI64" s="8">
        <f t="shared" si="143"/>
        <v>-57.416887271424358</v>
      </c>
      <c r="CJ64" s="8">
        <f t="shared" si="144"/>
        <v>-149.39874737780679</v>
      </c>
      <c r="CK64" s="8">
        <f t="shared" si="145"/>
        <v>-53.677495436381136</v>
      </c>
      <c r="CL64" s="8">
        <f t="shared" si="146"/>
        <v>-141.20488257383761</v>
      </c>
      <c r="CM64" s="8">
        <f t="shared" si="147"/>
        <v>-61.784626552348847</v>
      </c>
      <c r="CN64" s="8">
        <f t="shared" si="148"/>
        <v>-152.24049219349513</v>
      </c>
      <c r="CO64" s="8">
        <f t="shared" si="149"/>
        <v>-68.931025264633362</v>
      </c>
      <c r="CP64" s="8">
        <f t="shared" si="150"/>
        <v>-162.60377334589515</v>
      </c>
      <c r="CQ64" s="8">
        <f t="shared" si="151"/>
        <v>-69.912420526246763</v>
      </c>
      <c r="CR64" s="8">
        <f t="shared" si="152"/>
        <v>-163.45756608483194</v>
      </c>
      <c r="CS64" s="8">
        <f t="shared" si="153"/>
        <v>-83.41264408497706</v>
      </c>
      <c r="CT64" s="8">
        <f t="shared" si="154"/>
        <v>-171.8366972750255</v>
      </c>
      <c r="CU64" s="8">
        <f t="shared" si="155"/>
        <v>-74.06291873378072</v>
      </c>
      <c r="CV64" s="8">
        <f t="shared" si="156"/>
        <v>-149.21164500256506</v>
      </c>
      <c r="CW64" s="8">
        <f t="shared" si="157"/>
        <v>-80.064943044275779</v>
      </c>
      <c r="CX64" s="8">
        <f t="shared" si="158"/>
        <v>-156.67079709522827</v>
      </c>
      <c r="CY64" s="8">
        <f t="shared" si="159"/>
        <v>-63.9962546192858</v>
      </c>
      <c r="CZ64" s="8">
        <f t="shared" si="160"/>
        <v>-149.69513539288303</v>
      </c>
      <c r="DA64" s="8">
        <f t="shared" si="161"/>
        <v>-64.446431856379377</v>
      </c>
      <c r="DB64" s="8">
        <f t="shared" si="162"/>
        <v>-142.80667599248164</v>
      </c>
      <c r="DC64" s="8">
        <f t="shared" si="163"/>
        <v>-62.217935174405177</v>
      </c>
      <c r="DD64" s="12">
        <f t="shared" si="164"/>
        <v>-1836.7431118190514</v>
      </c>
      <c r="DE64" s="14">
        <f t="shared" si="165"/>
        <v>-795.82295378373601</v>
      </c>
    </row>
    <row r="65" spans="1:109" x14ac:dyDescent="0.2">
      <c r="A65" s="158">
        <v>2007</v>
      </c>
      <c r="B65" s="159">
        <v>94660.900340642256</v>
      </c>
      <c r="C65" s="159">
        <v>58504.411102527243</v>
      </c>
      <c r="D65" s="159">
        <v>86523.623774963169</v>
      </c>
      <c r="E65" s="159">
        <v>51431.459728482587</v>
      </c>
      <c r="F65" s="159">
        <v>105730.20439131703</v>
      </c>
      <c r="G65" s="159">
        <v>55243.089514903942</v>
      </c>
      <c r="H65" s="159">
        <v>83620.096096068068</v>
      </c>
      <c r="I65" s="159">
        <v>56183.886540610372</v>
      </c>
      <c r="J65" s="159">
        <v>87921.642413315451</v>
      </c>
      <c r="K65" s="159">
        <v>57340.495110282267</v>
      </c>
      <c r="L65" s="159">
        <v>86845.73617407259</v>
      </c>
      <c r="M65" s="159">
        <v>53380.749601691285</v>
      </c>
      <c r="N65" s="159">
        <v>84440.223331289744</v>
      </c>
      <c r="O65" s="159">
        <v>60116.60295439628</v>
      </c>
      <c r="P65" s="159">
        <v>89897.859626520163</v>
      </c>
      <c r="Q65" s="159">
        <v>54503.721449358767</v>
      </c>
      <c r="R65" s="159">
        <v>79041.296450708309</v>
      </c>
      <c r="S65" s="159">
        <v>57847.491776785115</v>
      </c>
      <c r="T65" s="159">
        <v>88729.730714049161</v>
      </c>
      <c r="U65" s="159">
        <v>53411.492304178551</v>
      </c>
      <c r="V65" s="159">
        <v>83200.884569605783</v>
      </c>
      <c r="W65" s="159">
        <v>54425.92191373746</v>
      </c>
      <c r="X65" s="159">
        <v>81578.369378607837</v>
      </c>
      <c r="Y65" s="159">
        <v>57967.451511699343</v>
      </c>
      <c r="Z65" s="159">
        <f t="shared" si="167"/>
        <v>1052190.5672611597</v>
      </c>
      <c r="AA65" s="159">
        <f t="shared" si="168"/>
        <v>670356.77350865316</v>
      </c>
      <c r="CE65" s="11">
        <v>2008</v>
      </c>
      <c r="CF65" s="8">
        <f t="shared" si="166"/>
        <v>-141.41385234091973</v>
      </c>
      <c r="CG65" s="8">
        <f t="shared" si="141"/>
        <v>-52.578571351156299</v>
      </c>
      <c r="CH65" s="8">
        <f t="shared" si="142"/>
        <v>-144.55378105317115</v>
      </c>
      <c r="CI65" s="8">
        <f t="shared" si="143"/>
        <v>-55.39307798950604</v>
      </c>
      <c r="CJ65" s="8">
        <f t="shared" si="144"/>
        <v>-134.84393811968428</v>
      </c>
      <c r="CK65" s="8">
        <f t="shared" si="145"/>
        <v>-53.542164582181258</v>
      </c>
      <c r="CL65" s="8">
        <f t="shared" si="146"/>
        <v>-138.23063457899914</v>
      </c>
      <c r="CM65" s="8">
        <f t="shared" si="147"/>
        <v>-54.699839560637869</v>
      </c>
      <c r="CN65" s="8">
        <f t="shared" si="148"/>
        <v>-139.44376271590761</v>
      </c>
      <c r="CO65" s="8">
        <f t="shared" si="149"/>
        <v>-63.49873476660914</v>
      </c>
      <c r="CP65" s="8">
        <f t="shared" si="150"/>
        <v>-146.11814649467402</v>
      </c>
      <c r="CQ65" s="8">
        <f t="shared" si="151"/>
        <v>-68.530873835857761</v>
      </c>
      <c r="CR65" s="8">
        <f t="shared" si="152"/>
        <v>-157.72741698635372</v>
      </c>
      <c r="CS65" s="8">
        <f t="shared" si="153"/>
        <v>-72.995460518665041</v>
      </c>
      <c r="CT65" s="8">
        <f t="shared" si="154"/>
        <v>-151.36408738610544</v>
      </c>
      <c r="CU65" s="8">
        <f t="shared" si="155"/>
        <v>-72.290683939106884</v>
      </c>
      <c r="CV65" s="8">
        <f t="shared" si="156"/>
        <v>-145.65155210633495</v>
      </c>
      <c r="CW65" s="8">
        <f t="shared" si="157"/>
        <v>-70.020005609877018</v>
      </c>
      <c r="CX65" s="8">
        <f t="shared" si="158"/>
        <v>-144.86540012152483</v>
      </c>
      <c r="CY65" s="8">
        <f t="shared" si="159"/>
        <v>-58.957060647428229</v>
      </c>
      <c r="CZ65" s="8">
        <f t="shared" si="160"/>
        <v>-130.8495552471372</v>
      </c>
      <c r="DA65" s="8">
        <f t="shared" si="161"/>
        <v>-62.709365166435603</v>
      </c>
      <c r="DB65" s="8">
        <f t="shared" si="162"/>
        <v>-139.78261814214838</v>
      </c>
      <c r="DC65" s="8">
        <f t="shared" si="163"/>
        <v>-54.108807086298157</v>
      </c>
      <c r="DD65" s="12">
        <f t="shared" si="164"/>
        <v>-1714.8447452929604</v>
      </c>
      <c r="DE65" s="14">
        <f t="shared" si="165"/>
        <v>-739.32464505375924</v>
      </c>
    </row>
    <row r="66" spans="1:109" x14ac:dyDescent="0.2">
      <c r="A66" s="158">
        <v>2008</v>
      </c>
      <c r="B66" s="159">
        <v>39535.488157938627</v>
      </c>
      <c r="C66" s="159">
        <v>7084.8387835709145</v>
      </c>
      <c r="D66" s="159">
        <v>38855.852113748726</v>
      </c>
      <c r="E66" s="159">
        <v>6688.5789103806219</v>
      </c>
      <c r="F66" s="159">
        <v>37473.19639314602</v>
      </c>
      <c r="G66" s="159">
        <v>7015.7733980403846</v>
      </c>
      <c r="H66" s="159">
        <v>53339.002918942344</v>
      </c>
      <c r="I66" s="159">
        <v>6462.247760935481</v>
      </c>
      <c r="J66" s="159">
        <v>53089.26377048852</v>
      </c>
      <c r="K66" s="159">
        <v>6639.5648075111994</v>
      </c>
      <c r="L66" s="159">
        <v>51818.181555492432</v>
      </c>
      <c r="M66" s="159">
        <v>7230.1560188298372</v>
      </c>
      <c r="N66" s="159">
        <v>54445.007702375995</v>
      </c>
      <c r="O66" s="159">
        <v>7105.0999372912956</v>
      </c>
      <c r="P66" s="159">
        <v>51659.735419518925</v>
      </c>
      <c r="Q66" s="159">
        <v>4837.3121020664703</v>
      </c>
      <c r="R66" s="159">
        <v>51750.451342894077</v>
      </c>
      <c r="S66" s="159">
        <v>4660.3785492675561</v>
      </c>
      <c r="T66" s="159">
        <v>54349.142982119229</v>
      </c>
      <c r="U66" s="159">
        <v>4376.7122262411103</v>
      </c>
      <c r="V66" s="159">
        <v>48092.463681676061</v>
      </c>
      <c r="W66" s="159">
        <v>4516.0276217899745</v>
      </c>
      <c r="X66" s="159">
        <v>53186.750137269381</v>
      </c>
      <c r="Y66" s="159">
        <v>4532.1969865737046</v>
      </c>
      <c r="Z66" s="159">
        <f t="shared" si="167"/>
        <v>587594.53617561026</v>
      </c>
      <c r="AA66" s="159">
        <f t="shared" si="168"/>
        <v>71148.887102498556</v>
      </c>
      <c r="CE66" s="11">
        <v>2009</v>
      </c>
      <c r="CF66" s="8">
        <f t="shared" si="166"/>
        <v>-128.97405356855802</v>
      </c>
      <c r="CG66" s="8">
        <f t="shared" si="141"/>
        <v>-48.265280395269222</v>
      </c>
      <c r="CH66" s="8">
        <f t="shared" si="142"/>
        <v>-128.2409279519124</v>
      </c>
      <c r="CI66" s="8">
        <f t="shared" si="143"/>
        <v>-49.792007653032698</v>
      </c>
      <c r="CJ66" s="8">
        <f t="shared" si="144"/>
        <v>-126.47578113867044</v>
      </c>
      <c r="CK66" s="8">
        <f t="shared" si="145"/>
        <v>-49.330909986787475</v>
      </c>
      <c r="CL66" s="8">
        <f t="shared" si="146"/>
        <v>-127.86517425286058</v>
      </c>
      <c r="CM66" s="8">
        <f t="shared" si="147"/>
        <v>-50.362124313064172</v>
      </c>
      <c r="CN66" s="8">
        <f t="shared" si="148"/>
        <v>-125.4806223116956</v>
      </c>
      <c r="CO66" s="8">
        <f t="shared" si="149"/>
        <v>-62.85575931517743</v>
      </c>
      <c r="CP66" s="8">
        <f t="shared" si="150"/>
        <v>-142.81901047705338</v>
      </c>
      <c r="CQ66" s="8">
        <f t="shared" si="151"/>
        <v>-60.691908594671034</v>
      </c>
      <c r="CR66" s="8">
        <f t="shared" si="152"/>
        <v>-149.57006832228626</v>
      </c>
      <c r="CS66" s="8">
        <f t="shared" si="153"/>
        <v>-68.611757660485054</v>
      </c>
      <c r="CT66" s="8">
        <f t="shared" si="154"/>
        <v>-142.08233099318181</v>
      </c>
      <c r="CU66" s="8">
        <f t="shared" si="155"/>
        <v>-67.85776639976315</v>
      </c>
      <c r="CV66" s="8">
        <f t="shared" si="156"/>
        <v>-128.27219323998349</v>
      </c>
      <c r="CW66" s="8">
        <f t="shared" si="157"/>
        <v>-60.327705095894139</v>
      </c>
      <c r="CX66" s="8">
        <f t="shared" si="158"/>
        <v>-126.88507256211662</v>
      </c>
      <c r="CY66" s="8">
        <f t="shared" si="159"/>
        <v>-51.414177261446689</v>
      </c>
      <c r="CZ66" s="8">
        <f t="shared" si="160"/>
        <v>-118.65092066970058</v>
      </c>
      <c r="DA66" s="8">
        <f t="shared" si="161"/>
        <v>-55.816094500960915</v>
      </c>
      <c r="DB66" s="8">
        <f t="shared" si="162"/>
        <v>-91.683247093719842</v>
      </c>
      <c r="DC66" s="8">
        <f t="shared" si="163"/>
        <v>-37.114684009003611</v>
      </c>
      <c r="DD66" s="12">
        <f t="shared" si="164"/>
        <v>-1536.9994025817391</v>
      </c>
      <c r="DE66" s="14">
        <f t="shared" si="165"/>
        <v>-662.44017518555552</v>
      </c>
    </row>
    <row r="67" spans="1:109" x14ac:dyDescent="0.2">
      <c r="A67" s="158">
        <v>2009</v>
      </c>
      <c r="B67" s="159">
        <v>44118.109800976512</v>
      </c>
      <c r="C67" s="159">
        <v>20879.895958780948</v>
      </c>
      <c r="D67" s="159">
        <v>41590.126116259584</v>
      </c>
      <c r="E67" s="159">
        <v>18698.168899398723</v>
      </c>
      <c r="F67" s="159">
        <v>43602.777685948065</v>
      </c>
      <c r="G67" s="159">
        <v>20791.560306043968</v>
      </c>
      <c r="H67" s="159">
        <v>44382.584740887425</v>
      </c>
      <c r="I67" s="159">
        <v>19249.023166772444</v>
      </c>
      <c r="J67" s="159">
        <v>42100.178854043617</v>
      </c>
      <c r="K67" s="159">
        <v>21344.439389887266</v>
      </c>
      <c r="L67" s="159">
        <v>45065.101103768233</v>
      </c>
      <c r="M67" s="159">
        <v>19354.402591484162</v>
      </c>
      <c r="N67" s="159">
        <v>46183.313217896997</v>
      </c>
      <c r="O67" s="159">
        <v>20716.759100601099</v>
      </c>
      <c r="P67" s="159">
        <v>42796.725056523581</v>
      </c>
      <c r="Q67" s="159">
        <v>20518.489606151994</v>
      </c>
      <c r="R67" s="159">
        <v>43227.48012522659</v>
      </c>
      <c r="S67" s="159">
        <v>20001.587914546326</v>
      </c>
      <c r="T67" s="159">
        <v>44467.925913624058</v>
      </c>
      <c r="U67" s="159">
        <v>19175.312015800344</v>
      </c>
      <c r="V67" s="159">
        <v>41605.476811354863</v>
      </c>
      <c r="W67" s="159">
        <v>20606.209850233805</v>
      </c>
      <c r="X67" s="159">
        <v>39673.198884962745</v>
      </c>
      <c r="Y67" s="159">
        <v>19498.988337655825</v>
      </c>
      <c r="Z67" s="159">
        <f t="shared" si="167"/>
        <v>518812.9983114723</v>
      </c>
      <c r="AA67" s="159">
        <f t="shared" si="168"/>
        <v>240834.8371373569</v>
      </c>
      <c r="CE67" s="11">
        <v>2010</v>
      </c>
      <c r="CF67" s="8">
        <f t="shared" si="166"/>
        <v>-73.999783355554655</v>
      </c>
      <c r="CG67" s="8">
        <f t="shared" si="141"/>
        <v>-32.588436362633018</v>
      </c>
      <c r="CH67" s="8">
        <f t="shared" si="142"/>
        <v>-74.5703346202516</v>
      </c>
      <c r="CI67" s="8">
        <f t="shared" si="143"/>
        <v>-28.686895373082223</v>
      </c>
      <c r="CJ67" s="8">
        <f t="shared" si="144"/>
        <v>-74.787886274221606</v>
      </c>
      <c r="CK67" s="8">
        <f t="shared" si="145"/>
        <v>-26.825898992569616</v>
      </c>
      <c r="CL67" s="8">
        <f t="shared" si="146"/>
        <v>-69.687580009596729</v>
      </c>
      <c r="CM67" s="8">
        <f t="shared" si="147"/>
        <v>-26.519662774824848</v>
      </c>
      <c r="CN67" s="8">
        <f t="shared" si="148"/>
        <v>-65.354693286194234</v>
      </c>
      <c r="CO67" s="8">
        <f t="shared" si="149"/>
        <v>-31.738563530231907</v>
      </c>
      <c r="CP67" s="8">
        <f t="shared" si="150"/>
        <v>-74.527251023539563</v>
      </c>
      <c r="CQ67" s="8">
        <f t="shared" si="151"/>
        <v>-30.311820658743514</v>
      </c>
      <c r="CR67" s="8">
        <f t="shared" si="152"/>
        <v>-69.086923705617409</v>
      </c>
      <c r="CS67" s="8">
        <f t="shared" si="153"/>
        <v>-30.646679921260027</v>
      </c>
      <c r="CT67" s="8">
        <f t="shared" si="154"/>
        <v>-66.707774006826497</v>
      </c>
      <c r="CU67" s="8">
        <f t="shared" si="155"/>
        <v>-29.091622219762375</v>
      </c>
      <c r="CV67" s="8">
        <f t="shared" si="156"/>
        <v>-68.499382429271563</v>
      </c>
      <c r="CW67" s="8">
        <f t="shared" si="157"/>
        <v>-30.859056828797954</v>
      </c>
      <c r="CX67" s="8">
        <f t="shared" si="158"/>
        <v>-65.00340543239524</v>
      </c>
      <c r="CY67" s="8">
        <f t="shared" si="159"/>
        <v>-27.788320259169641</v>
      </c>
      <c r="CZ67" s="8">
        <f t="shared" si="160"/>
        <v>-61.147348980536073</v>
      </c>
      <c r="DA67" s="8">
        <f t="shared" si="161"/>
        <v>-25.145695922104835</v>
      </c>
      <c r="DB67" s="8">
        <f t="shared" si="162"/>
        <v>-68.635670296033155</v>
      </c>
      <c r="DC67" s="8">
        <f t="shared" si="163"/>
        <v>-25.906528852729458</v>
      </c>
      <c r="DD67" s="12">
        <f t="shared" si="164"/>
        <v>-832.00803342003837</v>
      </c>
      <c r="DE67" s="14">
        <f t="shared" si="165"/>
        <v>-346.10918169590946</v>
      </c>
    </row>
    <row r="68" spans="1:109" x14ac:dyDescent="0.2">
      <c r="A68" s="158">
        <v>2010</v>
      </c>
      <c r="B68" s="159">
        <v>34208.965740050888</v>
      </c>
      <c r="C68" s="159">
        <v>16219.908088342236</v>
      </c>
      <c r="D68" s="159">
        <v>34030.332769061213</v>
      </c>
      <c r="E68" s="159">
        <v>14013.86012641502</v>
      </c>
      <c r="F68" s="159">
        <v>37520.70202628948</v>
      </c>
      <c r="G68" s="159">
        <v>14929.948672070925</v>
      </c>
      <c r="H68" s="159">
        <v>36352.899686431672</v>
      </c>
      <c r="I68" s="159">
        <v>14483.250053431277</v>
      </c>
      <c r="J68" s="159">
        <v>34512.818720225092</v>
      </c>
      <c r="K68" s="159">
        <v>16049.694789231962</v>
      </c>
      <c r="L68" s="159">
        <v>37167.321556316514</v>
      </c>
      <c r="M68" s="159">
        <v>14798.953291464994</v>
      </c>
      <c r="N68" s="159">
        <v>34591.484035411333</v>
      </c>
      <c r="O68" s="159">
        <v>14414.310638551702</v>
      </c>
      <c r="P68" s="159">
        <v>33960.056574536131</v>
      </c>
      <c r="Q68" s="159">
        <v>14586.432526267741</v>
      </c>
      <c r="R68" s="159">
        <v>31038.363461950605</v>
      </c>
      <c r="S68" s="159">
        <v>10899.823155627724</v>
      </c>
      <c r="T68" s="159">
        <v>17357.511022648043</v>
      </c>
      <c r="U68" s="159">
        <v>3726.3247233130151</v>
      </c>
      <c r="V68" s="159">
        <v>17708.032285959474</v>
      </c>
      <c r="W68" s="159">
        <v>3922.5089628705923</v>
      </c>
      <c r="X68" s="159">
        <v>18180.584673572816</v>
      </c>
      <c r="Y68" s="159">
        <v>4557.0712702057135</v>
      </c>
      <c r="Z68" s="159">
        <f t="shared" si="167"/>
        <v>366629.0725524532</v>
      </c>
      <c r="AA68" s="159">
        <f t="shared" si="168"/>
        <v>142602.08629779291</v>
      </c>
      <c r="CE68" s="11">
        <v>2011</v>
      </c>
      <c r="CF68" s="8">
        <f t="shared" si="166"/>
        <v>-43.203327070558018</v>
      </c>
      <c r="CG68" s="8">
        <f t="shared" si="141"/>
        <v>-18.553778378458787</v>
      </c>
      <c r="CH68" s="8">
        <f t="shared" si="142"/>
        <v>-42.584283569224446</v>
      </c>
      <c r="CI68" s="8">
        <f t="shared" si="143"/>
        <v>-16.64090588196958</v>
      </c>
      <c r="CJ68" s="8">
        <f t="shared" si="144"/>
        <v>-43.564377697525039</v>
      </c>
      <c r="CK68" s="8">
        <f t="shared" si="145"/>
        <v>-16.062395561781514</v>
      </c>
      <c r="CL68" s="8">
        <f t="shared" si="146"/>
        <v>-41.367776263259181</v>
      </c>
      <c r="CM68" s="8">
        <f t="shared" si="147"/>
        <v>-16.833574180295884</v>
      </c>
      <c r="CN68" s="8">
        <f t="shared" si="148"/>
        <v>-32.725306558308091</v>
      </c>
      <c r="CO68" s="8">
        <f t="shared" si="149"/>
        <v>-15.809202020525657</v>
      </c>
      <c r="CP68" s="8">
        <f t="shared" si="150"/>
        <v>-30.635889523910834</v>
      </c>
      <c r="CQ68" s="8">
        <f t="shared" si="151"/>
        <v>-12.924657923013104</v>
      </c>
      <c r="CR68" s="8">
        <f t="shared" si="152"/>
        <v>-29.820649333515313</v>
      </c>
      <c r="CS68" s="8">
        <f t="shared" si="153"/>
        <v>-15.169660746504853</v>
      </c>
      <c r="CT68" s="8">
        <f t="shared" si="154"/>
        <v>0</v>
      </c>
      <c r="CU68" s="8">
        <f t="shared" si="155"/>
        <v>0</v>
      </c>
      <c r="CV68" s="8">
        <f t="shared" si="156"/>
        <v>0</v>
      </c>
      <c r="CW68" s="8">
        <f t="shared" si="157"/>
        <v>0</v>
      </c>
      <c r="CX68" s="8">
        <f t="shared" si="158"/>
        <v>0</v>
      </c>
      <c r="CY68" s="8">
        <f t="shared" si="159"/>
        <v>0</v>
      </c>
      <c r="CZ68" s="8">
        <f t="shared" si="160"/>
        <v>0</v>
      </c>
      <c r="DA68" s="8">
        <f t="shared" si="161"/>
        <v>0</v>
      </c>
      <c r="DB68" s="8">
        <f t="shared" si="162"/>
        <v>0</v>
      </c>
      <c r="DC68" s="8">
        <f t="shared" si="163"/>
        <v>0</v>
      </c>
      <c r="DD68" s="12">
        <f t="shared" si="164"/>
        <v>-263.90161001630088</v>
      </c>
      <c r="DE68" s="14">
        <f t="shared" si="165"/>
        <v>-111.99417469254939</v>
      </c>
    </row>
    <row r="69" spans="1:109" x14ac:dyDescent="0.2">
      <c r="A69" s="158">
        <v>2011</v>
      </c>
      <c r="B69" s="159">
        <v>-3268.5486133600862</v>
      </c>
      <c r="C69" s="159">
        <v>1784.5632544397722</v>
      </c>
      <c r="D69" s="159">
        <v>-2813.5741192084797</v>
      </c>
      <c r="E69" s="159">
        <v>1492.7334686903525</v>
      </c>
      <c r="F69" s="159">
        <v>-3987.9695324341365</v>
      </c>
      <c r="G69" s="159">
        <v>1584.3667398693406</v>
      </c>
      <c r="H69" s="159">
        <v>-3379.9049659234011</v>
      </c>
      <c r="I69" s="159">
        <v>1540.7812937196613</v>
      </c>
      <c r="J69" s="159">
        <v>-2841.3835572343169</v>
      </c>
      <c r="K69" s="159">
        <v>1326.812165592575</v>
      </c>
      <c r="L69" s="159">
        <v>-3238.0580346957859</v>
      </c>
      <c r="M69" s="159">
        <v>1178.7450127549041</v>
      </c>
      <c r="N69" s="159">
        <v>-2077.5542877905991</v>
      </c>
      <c r="O69" s="159">
        <v>1320.8718847521316</v>
      </c>
      <c r="P69" s="159">
        <v>-3631.1750191477304</v>
      </c>
      <c r="Q69" s="159">
        <v>98.097075493580405</v>
      </c>
      <c r="R69" s="159">
        <v>333.95081556909372</v>
      </c>
      <c r="S69" s="159">
        <v>102.92359146665851</v>
      </c>
      <c r="T69" s="159">
        <v>265.12455615495003</v>
      </c>
      <c r="U69" s="159">
        <v>87.021024522641852</v>
      </c>
      <c r="V69" s="159">
        <v>288.15075835332811</v>
      </c>
      <c r="W69" s="159">
        <v>102.14608448068566</v>
      </c>
      <c r="X69" s="159">
        <v>289.40637512929067</v>
      </c>
      <c r="Y69" s="159">
        <v>104.32028513792984</v>
      </c>
      <c r="Z69" s="159">
        <f t="shared" si="167"/>
        <v>-24061.535624587872</v>
      </c>
      <c r="AA69" s="159">
        <f t="shared" si="168"/>
        <v>10723.381880920237</v>
      </c>
      <c r="CE69" s="15" t="s">
        <v>19</v>
      </c>
      <c r="CF69" s="16">
        <f t="shared" ref="CF69:DE69" si="169">SUM(CF58:CF68)</f>
        <v>-24847.986135476371</v>
      </c>
      <c r="CG69" s="17">
        <f t="shared" si="169"/>
        <v>-13157.148454550632</v>
      </c>
      <c r="CH69" s="16">
        <f t="shared" si="169"/>
        <v>-24037.542838978647</v>
      </c>
      <c r="CI69" s="17">
        <f t="shared" si="169"/>
        <v>-12078.544964940158</v>
      </c>
      <c r="CJ69" s="16">
        <f t="shared" si="169"/>
        <v>-25342.153700452905</v>
      </c>
      <c r="CK69" s="17">
        <f t="shared" si="169"/>
        <v>-12784.393223988567</v>
      </c>
      <c r="CL69" s="16">
        <f t="shared" si="169"/>
        <v>-20547.344521792256</v>
      </c>
      <c r="CM69" s="17">
        <f t="shared" si="169"/>
        <v>-9370.4097684363933</v>
      </c>
      <c r="CN69" s="16">
        <f t="shared" si="169"/>
        <v>-20788.490579845646</v>
      </c>
      <c r="CO69" s="17">
        <f t="shared" si="169"/>
        <v>-10810.256196854772</v>
      </c>
      <c r="CP69" s="16">
        <f t="shared" si="169"/>
        <v>-21217.811972943957</v>
      </c>
      <c r="CQ69" s="17">
        <f t="shared" si="169"/>
        <v>-10539.526518893335</v>
      </c>
      <c r="CR69" s="16">
        <f t="shared" si="169"/>
        <v>-21443.570031774809</v>
      </c>
      <c r="CS69" s="17">
        <f t="shared" si="169"/>
        <v>-11012.946350553739</v>
      </c>
      <c r="CT69" s="16">
        <f t="shared" si="169"/>
        <v>-20381.836666440176</v>
      </c>
      <c r="CU69" s="17">
        <f t="shared" si="169"/>
        <v>-10109.153812291086</v>
      </c>
      <c r="CV69" s="16">
        <f t="shared" si="169"/>
        <v>-18520.209024579559</v>
      </c>
      <c r="CW69" s="17">
        <f t="shared" si="169"/>
        <v>-10019.125168491846</v>
      </c>
      <c r="CX69" s="16">
        <f t="shared" si="169"/>
        <v>-18246.933966899462</v>
      </c>
      <c r="CY69" s="17">
        <f t="shared" si="169"/>
        <v>-8564.8031348556087</v>
      </c>
      <c r="CZ69" s="16">
        <f t="shared" si="169"/>
        <v>-15835.894703976321</v>
      </c>
      <c r="DA69" s="17">
        <f t="shared" si="169"/>
        <v>-8752.9086899343292</v>
      </c>
      <c r="DB69" s="16">
        <f t="shared" si="169"/>
        <v>-24743.555919010523</v>
      </c>
      <c r="DC69" s="17">
        <f t="shared" si="169"/>
        <v>-14035.042886337309</v>
      </c>
      <c r="DD69" s="16">
        <f t="shared" si="169"/>
        <v>-255953.33006217069</v>
      </c>
      <c r="DE69" s="18">
        <f t="shared" si="169"/>
        <v>-131234.25917012777</v>
      </c>
    </row>
    <row r="70" spans="1:109" x14ac:dyDescent="0.2">
      <c r="A70" s="158">
        <v>2012</v>
      </c>
      <c r="B70" s="159">
        <v>269.169628618236</v>
      </c>
      <c r="C70" s="159">
        <v>109.5349222742505</v>
      </c>
      <c r="D70" s="159">
        <v>317.60639430877768</v>
      </c>
      <c r="E70" s="159">
        <v>100.65236344456387</v>
      </c>
      <c r="F70" s="159">
        <v>277.98091094615154</v>
      </c>
      <c r="G70" s="159">
        <v>81.857297965441134</v>
      </c>
      <c r="H70" s="159">
        <v>274.74023259111783</v>
      </c>
      <c r="I70" s="159">
        <v>90.723698122868541</v>
      </c>
      <c r="J70" s="159">
        <v>284.82243821152542</v>
      </c>
      <c r="K70" s="159">
        <v>92.079477163886395</v>
      </c>
      <c r="L70" s="159">
        <v>331.15544150417793</v>
      </c>
      <c r="M70" s="159">
        <v>96.38450363453839</v>
      </c>
      <c r="N70" s="159">
        <v>316.22292044434494</v>
      </c>
      <c r="O70" s="159">
        <v>104.82279526250909</v>
      </c>
      <c r="P70" s="159">
        <v>342.77954634504783</v>
      </c>
      <c r="Q70" s="159">
        <v>92.044386797553727</v>
      </c>
      <c r="R70" s="159">
        <v>291.89111060922465</v>
      </c>
      <c r="S70" s="159">
        <v>101.12506129960798</v>
      </c>
      <c r="T70" s="159">
        <v>265.55838321305612</v>
      </c>
      <c r="U70" s="159">
        <v>78.095698279630497</v>
      </c>
      <c r="V70" s="159"/>
      <c r="W70" s="159"/>
      <c r="X70" s="159"/>
      <c r="Y70" s="159"/>
      <c r="Z70" s="159">
        <f t="shared" si="167"/>
        <v>2971.92700679166</v>
      </c>
      <c r="AA70" s="159">
        <f t="shared" si="168"/>
        <v>947.32020424485006</v>
      </c>
    </row>
    <row r="71" spans="1:109" ht="13.5" thickBot="1" x14ac:dyDescent="0.25">
      <c r="A71" s="154" t="s">
        <v>19</v>
      </c>
      <c r="B71" s="155">
        <f>SUM(B59:B70)</f>
        <v>1653447.2841313423</v>
      </c>
      <c r="C71" s="156">
        <f t="shared" ref="C71:AA71" si="170">SUM(C59:C70)</f>
        <v>784960.98456047347</v>
      </c>
      <c r="D71" s="155">
        <f t="shared" si="170"/>
        <v>1545784.2340738331</v>
      </c>
      <c r="E71" s="156">
        <f t="shared" si="170"/>
        <v>685521.72426358121</v>
      </c>
      <c r="F71" s="155">
        <f t="shared" si="170"/>
        <v>1700156.0945407844</v>
      </c>
      <c r="G71" s="156">
        <f t="shared" si="170"/>
        <v>748794.01726829109</v>
      </c>
      <c r="H71" s="155">
        <f t="shared" si="170"/>
        <v>1329941.3755106532</v>
      </c>
      <c r="I71" s="156">
        <f t="shared" si="170"/>
        <v>614782.02756343829</v>
      </c>
      <c r="J71" s="155">
        <f t="shared" si="170"/>
        <v>1343904.9988328915</v>
      </c>
      <c r="K71" s="156">
        <f t="shared" si="170"/>
        <v>669227.42044711311</v>
      </c>
      <c r="L71" s="155">
        <f t="shared" si="170"/>
        <v>1318456.5229540081</v>
      </c>
      <c r="M71" s="156">
        <f t="shared" si="170"/>
        <v>630477.86968926538</v>
      </c>
      <c r="N71" s="155">
        <f t="shared" si="170"/>
        <v>1425361.728669703</v>
      </c>
      <c r="O71" s="156">
        <f t="shared" si="170"/>
        <v>671281.07634575269</v>
      </c>
      <c r="P71" s="155">
        <f t="shared" si="170"/>
        <v>1425761.5724067192</v>
      </c>
      <c r="Q71" s="156">
        <f t="shared" si="170"/>
        <v>623506.54867891211</v>
      </c>
      <c r="R71" s="155">
        <f t="shared" si="170"/>
        <v>1313084.4830859085</v>
      </c>
      <c r="S71" s="156">
        <f t="shared" si="170"/>
        <v>628532.71302228607</v>
      </c>
      <c r="T71" s="155">
        <f t="shared" si="170"/>
        <v>1326695.3620795931</v>
      </c>
      <c r="U71" s="156">
        <f t="shared" si="170"/>
        <v>580539.39982528752</v>
      </c>
      <c r="V71" s="155">
        <f t="shared" si="170"/>
        <v>1206283.127428639</v>
      </c>
      <c r="W71" s="156">
        <f t="shared" si="170"/>
        <v>576459.79212245485</v>
      </c>
      <c r="X71" s="155">
        <f t="shared" si="170"/>
        <v>1748712.6539484735</v>
      </c>
      <c r="Y71" s="156">
        <f t="shared" si="170"/>
        <v>881978.0950954872</v>
      </c>
      <c r="Z71" s="155">
        <f t="shared" si="170"/>
        <v>17337589.437662553</v>
      </c>
      <c r="AA71" s="157">
        <f t="shared" si="170"/>
        <v>8096061.6688823448</v>
      </c>
    </row>
    <row r="72" spans="1:109" ht="13.5" thickBot="1" x14ac:dyDescent="0.25"/>
    <row r="73" spans="1:109" ht="13.5" thickBot="1" x14ac:dyDescent="0.25">
      <c r="A73" s="82" t="s">
        <v>41</v>
      </c>
    </row>
    <row r="74" spans="1:109" x14ac:dyDescent="0.2">
      <c r="A74" s="34"/>
      <c r="B74" s="36" t="s">
        <v>0</v>
      </c>
      <c r="C74" s="35" t="s">
        <v>1</v>
      </c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83"/>
    </row>
    <row r="75" spans="1:109" x14ac:dyDescent="0.2">
      <c r="A75" s="84"/>
      <c r="B75" s="85" t="s">
        <v>2</v>
      </c>
      <c r="C75" s="86"/>
      <c r="D75" s="85" t="s">
        <v>3</v>
      </c>
      <c r="E75" s="86"/>
      <c r="F75" s="85" t="s">
        <v>4</v>
      </c>
      <c r="G75" s="86"/>
      <c r="H75" s="85" t="s">
        <v>5</v>
      </c>
      <c r="I75" s="86"/>
      <c r="J75" s="85" t="s">
        <v>6</v>
      </c>
      <c r="K75" s="86"/>
      <c r="L75" s="85" t="s">
        <v>7</v>
      </c>
      <c r="M75" s="86"/>
      <c r="N75" s="85" t="s">
        <v>8</v>
      </c>
      <c r="O75" s="86"/>
      <c r="P75" s="85" t="s">
        <v>9</v>
      </c>
      <c r="Q75" s="86"/>
      <c r="R75" s="85" t="s">
        <v>10</v>
      </c>
      <c r="S75" s="86"/>
      <c r="T75" s="85" t="s">
        <v>11</v>
      </c>
      <c r="U75" s="86"/>
      <c r="V75" s="85" t="s">
        <v>12</v>
      </c>
      <c r="W75" s="86"/>
      <c r="X75" s="85" t="s">
        <v>13</v>
      </c>
      <c r="Y75" s="86"/>
      <c r="Z75" s="85" t="s">
        <v>14</v>
      </c>
      <c r="AA75" s="87" t="s">
        <v>15</v>
      </c>
    </row>
    <row r="76" spans="1:109" x14ac:dyDescent="0.2">
      <c r="A76" s="88" t="s">
        <v>16</v>
      </c>
      <c r="B76" s="85" t="s">
        <v>17</v>
      </c>
      <c r="C76" s="89" t="s">
        <v>18</v>
      </c>
      <c r="D76" s="85" t="s">
        <v>17</v>
      </c>
      <c r="E76" s="89" t="s">
        <v>18</v>
      </c>
      <c r="F76" s="85" t="s">
        <v>17</v>
      </c>
      <c r="G76" s="89" t="s">
        <v>18</v>
      </c>
      <c r="H76" s="85" t="s">
        <v>17</v>
      </c>
      <c r="I76" s="89" t="s">
        <v>18</v>
      </c>
      <c r="J76" s="85" t="s">
        <v>17</v>
      </c>
      <c r="K76" s="89" t="s">
        <v>18</v>
      </c>
      <c r="L76" s="85" t="s">
        <v>17</v>
      </c>
      <c r="M76" s="89" t="s">
        <v>18</v>
      </c>
      <c r="N76" s="85" t="s">
        <v>17</v>
      </c>
      <c r="O76" s="89" t="s">
        <v>18</v>
      </c>
      <c r="P76" s="85" t="s">
        <v>17</v>
      </c>
      <c r="Q76" s="89" t="s">
        <v>18</v>
      </c>
      <c r="R76" s="85" t="s">
        <v>17</v>
      </c>
      <c r="S76" s="89" t="s">
        <v>18</v>
      </c>
      <c r="T76" s="85" t="s">
        <v>17</v>
      </c>
      <c r="U76" s="89" t="s">
        <v>18</v>
      </c>
      <c r="V76" s="85" t="s">
        <v>17</v>
      </c>
      <c r="W76" s="89" t="s">
        <v>18</v>
      </c>
      <c r="X76" s="85" t="s">
        <v>17</v>
      </c>
      <c r="Y76" s="89" t="s">
        <v>18</v>
      </c>
      <c r="Z76" s="90"/>
      <c r="AA76" s="91"/>
    </row>
    <row r="77" spans="1:109" x14ac:dyDescent="0.2">
      <c r="A77" s="147">
        <v>2001</v>
      </c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>
        <v>-268584.73035499081</v>
      </c>
      <c r="Y77" s="145">
        <v>-184823.20590741953</v>
      </c>
      <c r="Z77" s="145">
        <f>SUM(B77,D77,F77,H77,J77,L77,N77,P77,R77,T77,V77,X77)</f>
        <v>-268584.73035499081</v>
      </c>
      <c r="AA77" s="145">
        <f>SUM(C77,E77,G77,I77,K77,M77,O77,Q77,S77,U77,W77,Y77)</f>
        <v>-184823.20590741953</v>
      </c>
    </row>
    <row r="78" spans="1:109" x14ac:dyDescent="0.2">
      <c r="A78" s="147">
        <v>2002</v>
      </c>
      <c r="B78" s="145">
        <v>-286169.89581555844</v>
      </c>
      <c r="C78" s="145">
        <v>-176642.21916960785</v>
      </c>
      <c r="D78" s="145">
        <v>-273683.94162058394</v>
      </c>
      <c r="E78" s="145">
        <v>-159996.51453173213</v>
      </c>
      <c r="F78" s="145">
        <v>-290490.93644467718</v>
      </c>
      <c r="G78" s="145">
        <v>-177431.90142145034</v>
      </c>
      <c r="H78" s="145">
        <v>-239377.23891148085</v>
      </c>
      <c r="I78" s="145">
        <v>-132889.98124817639</v>
      </c>
      <c r="J78" s="145">
        <v>-245137.2147224475</v>
      </c>
      <c r="K78" s="145">
        <v>-146757.00165957748</v>
      </c>
      <c r="L78" s="145">
        <v>-241248.78880101416</v>
      </c>
      <c r="M78" s="145">
        <v>-146947.37054567543</v>
      </c>
      <c r="N78" s="145">
        <v>-234494.12390307954</v>
      </c>
      <c r="O78" s="145">
        <v>-141755.42725549999</v>
      </c>
      <c r="P78" s="145">
        <v>-246265.49101670092</v>
      </c>
      <c r="Q78" s="145">
        <v>-135014.52180233382</v>
      </c>
      <c r="R78" s="145">
        <v>-220108.37527331014</v>
      </c>
      <c r="S78" s="145">
        <v>-146910.12855158289</v>
      </c>
      <c r="T78" s="145">
        <v>-235956.68504651831</v>
      </c>
      <c r="U78" s="145">
        <v>-129004.8255908172</v>
      </c>
      <c r="V78" s="145">
        <v>-193716.55891070861</v>
      </c>
      <c r="W78" s="145">
        <v>-123272.1253804306</v>
      </c>
      <c r="X78" s="145">
        <v>-179834.88822912119</v>
      </c>
      <c r="Y78" s="145">
        <v>-123732.04739477084</v>
      </c>
      <c r="Z78" s="145">
        <f t="shared" ref="Z78:Z87" si="171">SUM(B78,D78,F78,H78,J78,L78,N78,P78,R78,T78,V78,X78)</f>
        <v>-2886484.1386952004</v>
      </c>
      <c r="AA78" s="145">
        <f t="shared" ref="AA78:AA87" si="172">SUM(C78,E78,G78,I78,K78,M78,O78,Q78,S78,U78,W78,Y78)</f>
        <v>-1740354.064551655</v>
      </c>
    </row>
    <row r="79" spans="1:109" x14ac:dyDescent="0.2">
      <c r="A79" s="147">
        <v>2003</v>
      </c>
      <c r="B79" s="145">
        <v>-197150.05862874337</v>
      </c>
      <c r="C79" s="145">
        <v>-124528.11742253236</v>
      </c>
      <c r="D79" s="145">
        <v>-191931.65360804586</v>
      </c>
      <c r="E79" s="145">
        <v>-114963.6975409257</v>
      </c>
      <c r="F79" s="145">
        <v>-195555.41127750743</v>
      </c>
      <c r="G79" s="145">
        <v>-121723.66068430027</v>
      </c>
      <c r="H79" s="145">
        <v>-168654.75423524764</v>
      </c>
      <c r="I79" s="145">
        <v>-92753.144511676903</v>
      </c>
      <c r="J79" s="145">
        <v>-169782.85760125</v>
      </c>
      <c r="K79" s="145">
        <v>-102170.66038025766</v>
      </c>
      <c r="L79" s="145">
        <v>-171882.50420043513</v>
      </c>
      <c r="M79" s="145">
        <v>-102557.12160829951</v>
      </c>
      <c r="N79" s="145">
        <v>-176499.53635979918</v>
      </c>
      <c r="O79" s="145">
        <v>-104589.58892408363</v>
      </c>
      <c r="P79" s="145">
        <v>-169612.72295922044</v>
      </c>
      <c r="Q79" s="145">
        <v>-100984.48963227481</v>
      </c>
      <c r="R79" s="145">
        <v>-157278.91060053566</v>
      </c>
      <c r="S79" s="145">
        <v>-94362.565285693869</v>
      </c>
      <c r="T79" s="145">
        <v>-158304.69435372564</v>
      </c>
      <c r="U79" s="145">
        <v>-86181.918034000104</v>
      </c>
      <c r="V79" s="145">
        <v>-128210.68782501435</v>
      </c>
      <c r="W79" s="145">
        <v>-89037.58054998517</v>
      </c>
      <c r="X79" s="145">
        <v>-126384.05838482287</v>
      </c>
      <c r="Y79" s="145">
        <v>-77287.720738615768</v>
      </c>
      <c r="Z79" s="145">
        <f t="shared" si="171"/>
        <v>-2011247.8500343475</v>
      </c>
      <c r="AA79" s="145">
        <f t="shared" si="172"/>
        <v>-1211140.2653126461</v>
      </c>
    </row>
    <row r="80" spans="1:109" x14ac:dyDescent="0.2">
      <c r="A80" s="147">
        <v>2004</v>
      </c>
      <c r="B80" s="145">
        <v>-123451.61161296626</v>
      </c>
      <c r="C80" s="145">
        <v>-76200.773509302875</v>
      </c>
      <c r="D80" s="145">
        <v>-122475.84844693371</v>
      </c>
      <c r="E80" s="145">
        <v>-76950.474441802551</v>
      </c>
      <c r="F80" s="145">
        <v>-131972.31374273222</v>
      </c>
      <c r="G80" s="145">
        <v>-71284.174363479426</v>
      </c>
      <c r="H80" s="145">
        <v>-113734.61904361505</v>
      </c>
      <c r="I80" s="145">
        <v>-62240.100529240415</v>
      </c>
      <c r="J80" s="145">
        <v>-108761.65858756087</v>
      </c>
      <c r="K80" s="145">
        <v>-72082.191214322505</v>
      </c>
      <c r="L80" s="145">
        <v>-117184.62767899406</v>
      </c>
      <c r="M80" s="145">
        <v>-63095.769634825527</v>
      </c>
      <c r="N80" s="145">
        <v>-107243.64254453166</v>
      </c>
      <c r="O80" s="145">
        <v>-63215.586666179501</v>
      </c>
      <c r="P80" s="145">
        <v>-102698.87601918752</v>
      </c>
      <c r="Q80" s="145">
        <v>-59963.476199357028</v>
      </c>
      <c r="R80" s="145">
        <v>-94745.889293763845</v>
      </c>
      <c r="S80" s="145">
        <v>-55977.452413723629</v>
      </c>
      <c r="T80" s="145">
        <v>-90332.879459356976</v>
      </c>
      <c r="U80" s="145">
        <v>-53197.7762077968</v>
      </c>
      <c r="V80" s="145">
        <v>-81490.433614404319</v>
      </c>
      <c r="W80" s="145">
        <v>-49541.105387784075</v>
      </c>
      <c r="X80" s="145">
        <v>-77756.03907906072</v>
      </c>
      <c r="Y80" s="145">
        <v>-46630.14281014564</v>
      </c>
      <c r="Z80" s="145">
        <f t="shared" si="171"/>
        <v>-1271848.4391231074</v>
      </c>
      <c r="AA80" s="145">
        <f t="shared" si="172"/>
        <v>-750379.02337796008</v>
      </c>
    </row>
    <row r="81" spans="1:27" x14ac:dyDescent="0.2">
      <c r="A81" s="147">
        <v>2005</v>
      </c>
      <c r="B81" s="145">
        <v>-69842.1134493883</v>
      </c>
      <c r="C81" s="145">
        <v>-45775.984882729521</v>
      </c>
      <c r="D81" s="145">
        <v>-72988.593224064927</v>
      </c>
      <c r="E81" s="145">
        <v>-41605.010582064053</v>
      </c>
      <c r="F81" s="145">
        <v>-79052.820921391001</v>
      </c>
      <c r="G81" s="145">
        <v>-42131.50309359088</v>
      </c>
      <c r="H81" s="145">
        <v>-77477.610839689311</v>
      </c>
      <c r="I81" s="145">
        <v>-41576.883020235029</v>
      </c>
      <c r="J81" s="145">
        <v>-75643.756392545038</v>
      </c>
      <c r="K81" s="145">
        <v>-48077.132138613706</v>
      </c>
      <c r="L81" s="145">
        <v>-83117.523706539258</v>
      </c>
      <c r="M81" s="145">
        <v>-43661.346074799949</v>
      </c>
      <c r="N81" s="145">
        <v>-77768.692949190299</v>
      </c>
      <c r="O81" s="145">
        <v>-49561.410985174261</v>
      </c>
      <c r="P81" s="145">
        <v>-85019.505299964789</v>
      </c>
      <c r="Q81" s="145">
        <v>-44032.801392753376</v>
      </c>
      <c r="R81" s="145">
        <v>-78832.459047664379</v>
      </c>
      <c r="S81" s="145">
        <v>-45941.35625176796</v>
      </c>
      <c r="T81" s="145">
        <v>-77276.53537144103</v>
      </c>
      <c r="U81" s="145">
        <v>-45522.05668454431</v>
      </c>
      <c r="V81" s="145">
        <v>-67905.464062397805</v>
      </c>
      <c r="W81" s="145">
        <v>-41368.743130375253</v>
      </c>
      <c r="X81" s="145">
        <v>-65690.700128854704</v>
      </c>
      <c r="Y81" s="145">
        <v>-39700.578302904767</v>
      </c>
      <c r="Z81" s="145">
        <f t="shared" si="171"/>
        <v>-910615.77539313096</v>
      </c>
      <c r="AA81" s="145">
        <f t="shared" si="172"/>
        <v>-528954.80653955298</v>
      </c>
    </row>
    <row r="82" spans="1:27" x14ac:dyDescent="0.2">
      <c r="A82" s="147">
        <v>2006</v>
      </c>
      <c r="B82" s="145">
        <v>-61935.157429144769</v>
      </c>
      <c r="C82" s="145">
        <v>-40468.633614071623</v>
      </c>
      <c r="D82" s="145">
        <v>-43418.831068581989</v>
      </c>
      <c r="E82" s="145">
        <v>-24999.943323729556</v>
      </c>
      <c r="F82" s="145">
        <v>-45878.229564561399</v>
      </c>
      <c r="G82" s="145">
        <v>-24753.938691449188</v>
      </c>
      <c r="H82" s="145">
        <v>-35298.684982035746</v>
      </c>
      <c r="I82" s="145">
        <v>-19375.142165411464</v>
      </c>
      <c r="J82" s="145">
        <v>-37124.381738484131</v>
      </c>
      <c r="K82" s="145">
        <v>-19787.554742235636</v>
      </c>
      <c r="L82" s="145">
        <v>-39708.30203119565</v>
      </c>
      <c r="M82" s="145">
        <v>-19049.624256806637</v>
      </c>
      <c r="N82" s="145">
        <v>-37088.985824108313</v>
      </c>
      <c r="O82" s="145">
        <v>-21244.946117018535</v>
      </c>
      <c r="P82" s="145">
        <v>-22604.443627375458</v>
      </c>
      <c r="Q82" s="145">
        <v>-14417.004396481767</v>
      </c>
      <c r="R82" s="145">
        <v>-20542.202057943538</v>
      </c>
      <c r="S82" s="145">
        <v>-14674.457661956008</v>
      </c>
      <c r="T82" s="145">
        <v>-20524.755684820127</v>
      </c>
      <c r="U82" s="145">
        <v>-14617.144559579479</v>
      </c>
      <c r="V82" s="145">
        <v>-18969.439035956311</v>
      </c>
      <c r="W82" s="145">
        <v>-13815.250965143703</v>
      </c>
      <c r="X82" s="145">
        <v>-17941.279229389685</v>
      </c>
      <c r="Y82" s="145">
        <v>-14033.533158176053</v>
      </c>
      <c r="Z82" s="145">
        <f t="shared" si="171"/>
        <v>-401034.69227359717</v>
      </c>
      <c r="AA82" s="145">
        <f t="shared" si="172"/>
        <v>-241237.1736520596</v>
      </c>
    </row>
    <row r="83" spans="1:27" x14ac:dyDescent="0.2">
      <c r="A83" s="147">
        <v>2007</v>
      </c>
      <c r="B83" s="145">
        <v>-18539.572193671924</v>
      </c>
      <c r="C83" s="145">
        <v>-12995.838810165689</v>
      </c>
      <c r="D83" s="145">
        <v>-18095.164547257184</v>
      </c>
      <c r="E83" s="145">
        <v>-12196.698998275258</v>
      </c>
      <c r="F83" s="145">
        <v>-19480.164620105123</v>
      </c>
      <c r="G83" s="145">
        <v>-12514.28079273338</v>
      </c>
      <c r="H83" s="145">
        <v>-18177.993478760043</v>
      </c>
      <c r="I83" s="145">
        <v>-12864.654685141681</v>
      </c>
      <c r="J83" s="145">
        <v>-19104.250438033123</v>
      </c>
      <c r="K83" s="145">
        <v>-13327.148532769445</v>
      </c>
      <c r="L83" s="145">
        <v>-19826.387633183269</v>
      </c>
      <c r="M83" s="145">
        <v>-12729.782779784389</v>
      </c>
      <c r="N83" s="145">
        <v>-19126.03193273133</v>
      </c>
      <c r="O83" s="145">
        <v>-14408.680343916672</v>
      </c>
      <c r="P83" s="145">
        <v>-20687.118933635404</v>
      </c>
      <c r="Q83" s="145">
        <v>-13169.239359834355</v>
      </c>
      <c r="R83" s="145">
        <v>-18055.758430579266</v>
      </c>
      <c r="S83" s="145">
        <v>-14083.066553024066</v>
      </c>
      <c r="T83" s="145">
        <v>-20062.836761910119</v>
      </c>
      <c r="U83" s="145">
        <v>-13044.211594718754</v>
      </c>
      <c r="V83" s="145">
        <v>-17850.462932069819</v>
      </c>
      <c r="W83" s="145">
        <v>-13000.311964054194</v>
      </c>
      <c r="X83" s="145">
        <v>-16881.475144230346</v>
      </c>
      <c r="Y83" s="145">
        <v>-13204.562404190418</v>
      </c>
      <c r="Z83" s="145">
        <f t="shared" si="171"/>
        <v>-225887.21704616694</v>
      </c>
      <c r="AA83" s="145">
        <f t="shared" si="172"/>
        <v>-157538.47681860829</v>
      </c>
    </row>
    <row r="84" spans="1:27" x14ac:dyDescent="0.2">
      <c r="A84" s="147">
        <v>2008</v>
      </c>
      <c r="B84" s="145">
        <v>-17438.196497336354</v>
      </c>
      <c r="C84" s="145">
        <v>-12223.798286819816</v>
      </c>
      <c r="D84" s="145">
        <v>-17731.882596083786</v>
      </c>
      <c r="E84" s="145">
        <v>-11785.241251245256</v>
      </c>
      <c r="F84" s="145">
        <v>-17616.585255102575</v>
      </c>
      <c r="G84" s="145">
        <v>-12381.547148971244</v>
      </c>
      <c r="H84" s="145">
        <v>-17769.669999196733</v>
      </c>
      <c r="I84" s="145">
        <v>-11463.787279895145</v>
      </c>
      <c r="J84" s="145">
        <v>-17880.954196039522</v>
      </c>
      <c r="K84" s="145">
        <v>-12508.807374295311</v>
      </c>
      <c r="L84" s="145">
        <v>-17941.825321445918</v>
      </c>
      <c r="M84" s="145">
        <v>-12621.625511618844</v>
      </c>
      <c r="N84" s="145">
        <v>-18676.313997262776</v>
      </c>
      <c r="O84" s="145">
        <v>-12864.104231369365</v>
      </c>
      <c r="P84" s="145">
        <v>-18634.555268663193</v>
      </c>
      <c r="Q84" s="145">
        <v>-13023.401695348048</v>
      </c>
      <c r="R84" s="145">
        <v>-17701.940274520068</v>
      </c>
      <c r="S84" s="145">
        <v>-12560.040504507553</v>
      </c>
      <c r="T84" s="145">
        <v>-18808.313136297045</v>
      </c>
      <c r="U84" s="145">
        <v>-12228.560656754755</v>
      </c>
      <c r="V84" s="145">
        <v>-16026.289838340288</v>
      </c>
      <c r="W84" s="145">
        <v>-12814.952336778544</v>
      </c>
      <c r="X84" s="145">
        <v>-16492.160175691482</v>
      </c>
      <c r="Y84" s="145">
        <v>-11778.563174748453</v>
      </c>
      <c r="Z84" s="145">
        <f t="shared" si="171"/>
        <v>-212718.68655597972</v>
      </c>
      <c r="AA84" s="145">
        <f t="shared" si="172"/>
        <v>-148254.42945235234</v>
      </c>
    </row>
    <row r="85" spans="1:27" x14ac:dyDescent="0.2">
      <c r="A85" s="147">
        <v>2009</v>
      </c>
      <c r="B85" s="145">
        <v>-16280.41212591972</v>
      </c>
      <c r="C85" s="145">
        <v>-11446.478611573177</v>
      </c>
      <c r="D85" s="145">
        <v>-15946.60419580055</v>
      </c>
      <c r="E85" s="145">
        <v>-10748.503055215033</v>
      </c>
      <c r="F85" s="145">
        <v>-16574.686282938419</v>
      </c>
      <c r="G85" s="145">
        <v>-11616.783853751191</v>
      </c>
      <c r="H85" s="145">
        <v>-16664.16269724286</v>
      </c>
      <c r="I85" s="145">
        <v>-10750.588861098235</v>
      </c>
      <c r="J85" s="145">
        <v>-16117.47044851254</v>
      </c>
      <c r="K85" s="145">
        <v>-12326.57102630452</v>
      </c>
      <c r="L85" s="145">
        <v>-17515.036587041253</v>
      </c>
      <c r="M85" s="145">
        <v>-11217.791432367248</v>
      </c>
      <c r="N85" s="145">
        <v>-17584.118820569674</v>
      </c>
      <c r="O85" s="145">
        <v>-12081.479805921432</v>
      </c>
      <c r="P85" s="145">
        <v>-17491.870729146194</v>
      </c>
      <c r="Q85" s="145">
        <v>-12224.797191262056</v>
      </c>
      <c r="R85" s="145">
        <v>-16620.977013259268</v>
      </c>
      <c r="S85" s="145">
        <v>-11793.065690743062</v>
      </c>
      <c r="T85" s="145">
        <v>-17635.603048351612</v>
      </c>
      <c r="U85" s="145">
        <v>-11481.070584501706</v>
      </c>
      <c r="V85" s="145">
        <v>-15083.293500112497</v>
      </c>
      <c r="W85" s="145">
        <v>-12045.884250473757</v>
      </c>
      <c r="X85" s="145">
        <v>-15237.445795778483</v>
      </c>
      <c r="Y85" s="145">
        <v>-10970.768680980806</v>
      </c>
      <c r="Z85" s="145">
        <f t="shared" si="171"/>
        <v>-198751.68124467306</v>
      </c>
      <c r="AA85" s="145">
        <f t="shared" si="172"/>
        <v>-138703.78304419224</v>
      </c>
    </row>
    <row r="86" spans="1:27" x14ac:dyDescent="0.2">
      <c r="A86" s="147">
        <v>2010</v>
      </c>
      <c r="B86" s="145">
        <v>-14314.319489742124</v>
      </c>
      <c r="C86" s="145">
        <v>-11134.493629019318</v>
      </c>
      <c r="D86" s="145">
        <v>-14559.577237535159</v>
      </c>
      <c r="E86" s="145">
        <v>-9912.4672494487841</v>
      </c>
      <c r="F86" s="145">
        <v>-15732.763815301703</v>
      </c>
      <c r="G86" s="145">
        <v>-10196.176626935459</v>
      </c>
      <c r="H86" s="145">
        <v>-15042.872347560206</v>
      </c>
      <c r="I86" s="145">
        <v>-9786.6841529339581</v>
      </c>
      <c r="J86" s="145">
        <v>-14571.185134143907</v>
      </c>
      <c r="K86" s="145">
        <v>-11227.779827449873</v>
      </c>
      <c r="L86" s="145">
        <v>-15778.791558904062</v>
      </c>
      <c r="M86" s="145">
        <v>-10185.75898423855</v>
      </c>
      <c r="N86" s="145">
        <v>-14383.08933297035</v>
      </c>
      <c r="O86" s="145">
        <v>-10053.65591138281</v>
      </c>
      <c r="P86" s="145">
        <v>-14376.320326631228</v>
      </c>
      <c r="Q86" s="145">
        <v>-10136.386599699348</v>
      </c>
      <c r="R86" s="145">
        <v>-12637.007518729222</v>
      </c>
      <c r="S86" s="145">
        <v>-8982.1919790497959</v>
      </c>
      <c r="T86" s="145">
        <v>-1987.7820730625645</v>
      </c>
      <c r="U86" s="145">
        <v>-1144.997696722497</v>
      </c>
      <c r="V86" s="145">
        <v>-1758.2431286626945</v>
      </c>
      <c r="W86" s="145">
        <v>-1001.1454870708289</v>
      </c>
      <c r="X86" s="145">
        <v>-1834.7668516639856</v>
      </c>
      <c r="Y86" s="145">
        <v>-983.05820617928657</v>
      </c>
      <c r="Z86" s="145">
        <f t="shared" si="171"/>
        <v>-136976.71881490722</v>
      </c>
      <c r="AA86" s="145">
        <f t="shared" si="172"/>
        <v>-94744.796350130477</v>
      </c>
    </row>
    <row r="87" spans="1:27" x14ac:dyDescent="0.2">
      <c r="A87" s="147">
        <v>2011</v>
      </c>
      <c r="B87" s="145">
        <v>-1307.9465186775246</v>
      </c>
      <c r="C87" s="145">
        <v>-764.47224628994638</v>
      </c>
      <c r="D87" s="145">
        <v>-1436.3876647533284</v>
      </c>
      <c r="E87" s="145">
        <v>-838.7309591392883</v>
      </c>
      <c r="F87" s="145">
        <v>-1492.8878617789558</v>
      </c>
      <c r="G87" s="145">
        <v>-780.12023117729404</v>
      </c>
      <c r="H87" s="145">
        <v>-1405.5961423831327</v>
      </c>
      <c r="I87" s="145">
        <v>-783.39969255528229</v>
      </c>
      <c r="J87" s="145">
        <v>-1179.0696503613644</v>
      </c>
      <c r="K87" s="145">
        <v>-781.22023643085004</v>
      </c>
      <c r="L87" s="145">
        <v>-903.99306312309841</v>
      </c>
      <c r="M87" s="145">
        <v>-553.63189736475852</v>
      </c>
      <c r="N87" s="145">
        <v>-794.69400955108722</v>
      </c>
      <c r="O87" s="145">
        <v>-595.22056261018713</v>
      </c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>
        <f t="shared" si="171"/>
        <v>-8520.5749106284929</v>
      </c>
      <c r="AA87" s="145">
        <f t="shared" si="172"/>
        <v>-5096.7958255676067</v>
      </c>
    </row>
    <row r="88" spans="1:27" x14ac:dyDescent="0.2">
      <c r="A88" s="160" t="s">
        <v>19</v>
      </c>
      <c r="B88" s="161">
        <f t="shared" ref="B88:AA88" si="173">SUM(B77:B87)</f>
        <v>-806429.28376114881</v>
      </c>
      <c r="C88" s="162">
        <f t="shared" si="173"/>
        <v>-512180.81018211221</v>
      </c>
      <c r="D88" s="161">
        <f t="shared" si="173"/>
        <v>-772268.48420964042</v>
      </c>
      <c r="E88" s="162">
        <f t="shared" si="173"/>
        <v>-463997.28193357761</v>
      </c>
      <c r="F88" s="161">
        <f t="shared" si="173"/>
        <v>-813846.79978609609</v>
      </c>
      <c r="G88" s="162">
        <f t="shared" si="173"/>
        <v>-484814.0869078387</v>
      </c>
      <c r="H88" s="161">
        <f t="shared" si="173"/>
        <v>-703603.20267721161</v>
      </c>
      <c r="I88" s="162">
        <f t="shared" si="173"/>
        <v>-394484.36614636454</v>
      </c>
      <c r="J88" s="161">
        <f t="shared" si="173"/>
        <v>-705302.79890937801</v>
      </c>
      <c r="K88" s="162">
        <f t="shared" si="173"/>
        <v>-439046.06713225704</v>
      </c>
      <c r="L88" s="161">
        <f t="shared" si="173"/>
        <v>-725107.78058187594</v>
      </c>
      <c r="M88" s="162">
        <f t="shared" si="173"/>
        <v>-422619.82272578083</v>
      </c>
      <c r="N88" s="161">
        <f t="shared" si="173"/>
        <v>-703659.22967379424</v>
      </c>
      <c r="O88" s="162">
        <f t="shared" si="173"/>
        <v>-430370.10080315638</v>
      </c>
      <c r="P88" s="161">
        <f t="shared" si="173"/>
        <v>-697390.9041805251</v>
      </c>
      <c r="Q88" s="162">
        <f t="shared" si="173"/>
        <v>-402966.11826934462</v>
      </c>
      <c r="R88" s="161">
        <f t="shared" si="173"/>
        <v>-636523.51951030537</v>
      </c>
      <c r="S88" s="162">
        <f t="shared" si="173"/>
        <v>-405284.32489204884</v>
      </c>
      <c r="T88" s="161">
        <f t="shared" si="173"/>
        <v>-640890.08493548352</v>
      </c>
      <c r="U88" s="162">
        <f t="shared" si="173"/>
        <v>-366422.56160943565</v>
      </c>
      <c r="V88" s="161">
        <f t="shared" si="173"/>
        <v>-541010.87284766673</v>
      </c>
      <c r="W88" s="162">
        <f t="shared" si="173"/>
        <v>-355897.09945209615</v>
      </c>
      <c r="X88" s="161">
        <f t="shared" si="173"/>
        <v>-786637.54337360442</v>
      </c>
      <c r="Y88" s="162">
        <f t="shared" si="173"/>
        <v>-523144.18077813153</v>
      </c>
      <c r="Z88" s="161">
        <f t="shared" si="173"/>
        <v>-8532670.5044467282</v>
      </c>
      <c r="AA88" s="163">
        <f t="shared" si="173"/>
        <v>-5201226.8208321445</v>
      </c>
    </row>
    <row r="89" spans="1:27" ht="13.5" thickBot="1" x14ac:dyDescent="0.25">
      <c r="A89" s="92"/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4"/>
    </row>
    <row r="90" spans="1:27" ht="13.5" thickBot="1" x14ac:dyDescent="0.25">
      <c r="A90" s="95" t="s">
        <v>42</v>
      </c>
    </row>
    <row r="91" spans="1:27" x14ac:dyDescent="0.2">
      <c r="A91" s="34"/>
      <c r="B91" s="36" t="s">
        <v>0</v>
      </c>
      <c r="C91" s="35" t="s">
        <v>1</v>
      </c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83"/>
    </row>
    <row r="92" spans="1:27" x14ac:dyDescent="0.2">
      <c r="A92" s="84"/>
      <c r="B92" s="85" t="s">
        <v>2</v>
      </c>
      <c r="C92" s="86"/>
      <c r="D92" s="85" t="s">
        <v>3</v>
      </c>
      <c r="E92" s="86"/>
      <c r="F92" s="85" t="s">
        <v>4</v>
      </c>
      <c r="G92" s="86"/>
      <c r="H92" s="85" t="s">
        <v>5</v>
      </c>
      <c r="I92" s="86"/>
      <c r="J92" s="85" t="s">
        <v>6</v>
      </c>
      <c r="K92" s="86"/>
      <c r="L92" s="85" t="s">
        <v>7</v>
      </c>
      <c r="M92" s="86"/>
      <c r="N92" s="85" t="s">
        <v>8</v>
      </c>
      <c r="O92" s="86"/>
      <c r="P92" s="85" t="s">
        <v>9</v>
      </c>
      <c r="Q92" s="86"/>
      <c r="R92" s="85" t="s">
        <v>10</v>
      </c>
      <c r="S92" s="86"/>
      <c r="T92" s="85" t="s">
        <v>11</v>
      </c>
      <c r="U92" s="86"/>
      <c r="V92" s="85" t="s">
        <v>12</v>
      </c>
      <c r="W92" s="86"/>
      <c r="X92" s="85" t="s">
        <v>13</v>
      </c>
      <c r="Y92" s="86"/>
      <c r="Z92" s="85" t="s">
        <v>14</v>
      </c>
      <c r="AA92" s="87" t="s">
        <v>15</v>
      </c>
    </row>
    <row r="93" spans="1:27" x14ac:dyDescent="0.2">
      <c r="A93" s="88" t="s">
        <v>16</v>
      </c>
      <c r="B93" s="85" t="s">
        <v>17</v>
      </c>
      <c r="C93" s="89" t="s">
        <v>18</v>
      </c>
      <c r="D93" s="85" t="s">
        <v>17</v>
      </c>
      <c r="E93" s="89" t="s">
        <v>18</v>
      </c>
      <c r="F93" s="85" t="s">
        <v>17</v>
      </c>
      <c r="G93" s="89" t="s">
        <v>18</v>
      </c>
      <c r="H93" s="85" t="s">
        <v>17</v>
      </c>
      <c r="I93" s="89" t="s">
        <v>18</v>
      </c>
      <c r="J93" s="85" t="s">
        <v>17</v>
      </c>
      <c r="K93" s="89" t="s">
        <v>18</v>
      </c>
      <c r="L93" s="85" t="s">
        <v>17</v>
      </c>
      <c r="M93" s="89" t="s">
        <v>18</v>
      </c>
      <c r="N93" s="85" t="s">
        <v>17</v>
      </c>
      <c r="O93" s="89" t="s">
        <v>18</v>
      </c>
      <c r="P93" s="85" t="s">
        <v>17</v>
      </c>
      <c r="Q93" s="89" t="s">
        <v>18</v>
      </c>
      <c r="R93" s="85" t="s">
        <v>17</v>
      </c>
      <c r="S93" s="89" t="s">
        <v>18</v>
      </c>
      <c r="T93" s="85" t="s">
        <v>17</v>
      </c>
      <c r="U93" s="89" t="s">
        <v>18</v>
      </c>
      <c r="V93" s="85" t="s">
        <v>17</v>
      </c>
      <c r="W93" s="89" t="s">
        <v>18</v>
      </c>
      <c r="X93" s="85" t="s">
        <v>17</v>
      </c>
      <c r="Y93" s="89" t="s">
        <v>18</v>
      </c>
      <c r="Z93" s="90"/>
      <c r="AA93" s="91"/>
    </row>
    <row r="94" spans="1:27" x14ac:dyDescent="0.2">
      <c r="A94" s="147">
        <v>2001</v>
      </c>
      <c r="B94" s="145"/>
      <c r="C94" s="145"/>
      <c r="D94" s="145"/>
      <c r="E94" s="145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5"/>
      <c r="U94" s="145"/>
      <c r="V94" s="145"/>
      <c r="W94" s="145"/>
      <c r="X94" s="145">
        <v>-246149.44668473798</v>
      </c>
      <c r="Y94" s="145">
        <v>-168934.41749265004</v>
      </c>
      <c r="Z94" s="145">
        <f>SUM(B94,D94,F94,H94,J94,L94,N94,P94,R94,T94,V94,X94)</f>
        <v>-246149.44668473798</v>
      </c>
      <c r="AA94" s="145">
        <f>SUM(C94,E94,G94,I94,K94,M94,O94,Q94,S94,U94,W94,Y94)</f>
        <v>-168934.41749265004</v>
      </c>
    </row>
    <row r="95" spans="1:27" x14ac:dyDescent="0.2">
      <c r="A95" s="147">
        <v>2002</v>
      </c>
      <c r="B95" s="145">
        <v>-261867.0898196616</v>
      </c>
      <c r="C95" s="145">
        <v>-158651.36866152656</v>
      </c>
      <c r="D95" s="145">
        <v>-254738.95910507624</v>
      </c>
      <c r="E95" s="145">
        <v>-146450.85281163323</v>
      </c>
      <c r="F95" s="145">
        <v>-268388.05859541066</v>
      </c>
      <c r="G95" s="145">
        <v>-163358.67131784171</v>
      </c>
      <c r="H95" s="145">
        <v>-210906.32004443812</v>
      </c>
      <c r="I95" s="145">
        <v>-112132.25573187538</v>
      </c>
      <c r="J95" s="145">
        <v>-220245.21298987785</v>
      </c>
      <c r="K95" s="145">
        <v>-128233.20280846053</v>
      </c>
      <c r="L95" s="145">
        <v>-215904.99639051157</v>
      </c>
      <c r="M95" s="145">
        <v>-130437.02488899558</v>
      </c>
      <c r="N95" s="145">
        <v>-228744.97109572164</v>
      </c>
      <c r="O95" s="145">
        <v>-134605.36358278556</v>
      </c>
      <c r="P95" s="145">
        <v>-234829.77806141839</v>
      </c>
      <c r="Q95" s="145">
        <v>-126211.28668122827</v>
      </c>
      <c r="R95" s="145">
        <v>-205320.85190116806</v>
      </c>
      <c r="S95" s="145">
        <v>-133425.00889631137</v>
      </c>
      <c r="T95" s="145">
        <v>-216013.67520240659</v>
      </c>
      <c r="U95" s="145">
        <v>-112703.00377501668</v>
      </c>
      <c r="V95" s="145">
        <v>-189628.410935555</v>
      </c>
      <c r="W95" s="145">
        <v>-118044.56177387359</v>
      </c>
      <c r="X95" s="145">
        <v>-178246.72449486388</v>
      </c>
      <c r="Y95" s="145">
        <v>-119119.55951157899</v>
      </c>
      <c r="Z95" s="145">
        <f t="shared" ref="Z95:Z104" si="174">SUM(B95,D95,F95,H95,J95,L95,N95,P95,R95,T95,V95,X95)</f>
        <v>-2684835.0486361096</v>
      </c>
      <c r="AA95" s="145">
        <f t="shared" ref="AA95:AA104" si="175">SUM(C95,E95,G95,I95,K95,M95,O95,Q95,S95,U95,W95,Y95)</f>
        <v>-1583372.1604411276</v>
      </c>
    </row>
    <row r="96" spans="1:27" x14ac:dyDescent="0.2">
      <c r="A96" s="147">
        <v>2003</v>
      </c>
      <c r="B96" s="145">
        <v>-187289.98405989027</v>
      </c>
      <c r="C96" s="145">
        <v>-112639.44395475811</v>
      </c>
      <c r="D96" s="145">
        <v>-183102.55304390565</v>
      </c>
      <c r="E96" s="145">
        <v>-104885.48220163914</v>
      </c>
      <c r="F96" s="145">
        <v>-191136.38251518481</v>
      </c>
      <c r="G96" s="145">
        <v>-115176.33749161613</v>
      </c>
      <c r="H96" s="145">
        <v>-152912.38666869441</v>
      </c>
      <c r="I96" s="145">
        <v>-81768.60076564482</v>
      </c>
      <c r="J96" s="145">
        <v>-158331.50419947761</v>
      </c>
      <c r="K96" s="145">
        <v>-95911.456017111865</v>
      </c>
      <c r="L96" s="145">
        <v>-160688.34080363234</v>
      </c>
      <c r="M96" s="145">
        <v>-96022.62107531412</v>
      </c>
      <c r="N96" s="145">
        <v>-167421.20211815235</v>
      </c>
      <c r="O96" s="145">
        <v>-99175.293235827092</v>
      </c>
      <c r="P96" s="145">
        <v>-161259.130891237</v>
      </c>
      <c r="Q96" s="145">
        <v>-97465.204250117604</v>
      </c>
      <c r="R96" s="145">
        <v>-154799.37593680958</v>
      </c>
      <c r="S96" s="145">
        <v>-92273.015758549271</v>
      </c>
      <c r="T96" s="145">
        <v>-146656.65917796592</v>
      </c>
      <c r="U96" s="145">
        <v>-76747.413917121376</v>
      </c>
      <c r="V96" s="145">
        <v>-121561.01733872696</v>
      </c>
      <c r="W96" s="145">
        <v>-83701.407585761393</v>
      </c>
      <c r="X96" s="145">
        <v>-123198.90846289661</v>
      </c>
      <c r="Y96" s="145">
        <v>-74184.77983272454</v>
      </c>
      <c r="Z96" s="145">
        <f t="shared" si="174"/>
        <v>-1908357.4452165733</v>
      </c>
      <c r="AA96" s="145">
        <f t="shared" si="175"/>
        <v>-1129951.0560861854</v>
      </c>
    </row>
    <row r="97" spans="1:27" x14ac:dyDescent="0.2">
      <c r="A97" s="147">
        <v>2004</v>
      </c>
      <c r="B97" s="145">
        <v>-118281.97235404898</v>
      </c>
      <c r="C97" s="145">
        <v>-72660.73522650465</v>
      </c>
      <c r="D97" s="145">
        <v>-118117.04870753686</v>
      </c>
      <c r="E97" s="145">
        <v>-73334.622945307987</v>
      </c>
      <c r="F97" s="145">
        <v>-127037.90813160254</v>
      </c>
      <c r="G97" s="145">
        <v>-67754.261269110386</v>
      </c>
      <c r="H97" s="145">
        <v>-100291.03957646515</v>
      </c>
      <c r="I97" s="145">
        <v>-51558.07292174772</v>
      </c>
      <c r="J97" s="145">
        <v>-93177.114183333906</v>
      </c>
      <c r="K97" s="145">
        <v>-59726.43367229389</v>
      </c>
      <c r="L97" s="145">
        <v>-98286.073425432929</v>
      </c>
      <c r="M97" s="145">
        <v>-51073.149495876511</v>
      </c>
      <c r="N97" s="145">
        <v>-87816.867495434417</v>
      </c>
      <c r="O97" s="145">
        <v>-52168.182009355995</v>
      </c>
      <c r="P97" s="145">
        <v>-79259.965398592918</v>
      </c>
      <c r="Q97" s="145">
        <v>-47116.956374100046</v>
      </c>
      <c r="R97" s="145">
        <v>-70899.007413274157</v>
      </c>
      <c r="S97" s="145">
        <v>-41376.815011424267</v>
      </c>
      <c r="T97" s="145">
        <v>-63690.570129454463</v>
      </c>
      <c r="U97" s="145">
        <v>-36580.741413499374</v>
      </c>
      <c r="V97" s="145">
        <v>-56250.672332685026</v>
      </c>
      <c r="W97" s="145">
        <v>-31618.282479456499</v>
      </c>
      <c r="X97" s="145">
        <v>-56258.369766513708</v>
      </c>
      <c r="Y97" s="145">
        <v>-30241.6841419335</v>
      </c>
      <c r="Z97" s="145">
        <f t="shared" si="174"/>
        <v>-1069366.6089143748</v>
      </c>
      <c r="AA97" s="145">
        <f t="shared" si="175"/>
        <v>-615209.93696061079</v>
      </c>
    </row>
    <row r="98" spans="1:27" x14ac:dyDescent="0.2">
      <c r="A98" s="147">
        <v>2005</v>
      </c>
      <c r="B98" s="145">
        <v>-43852.952881486992</v>
      </c>
      <c r="C98" s="145">
        <v>-23822.408410519463</v>
      </c>
      <c r="D98" s="145">
        <v>-45179.342903560442</v>
      </c>
      <c r="E98" s="145">
        <v>-21156.276855920118</v>
      </c>
      <c r="F98" s="145">
        <v>-48303.246730703446</v>
      </c>
      <c r="G98" s="145">
        <v>-21275.870451310093</v>
      </c>
      <c r="H98" s="145">
        <v>-48277.174881624029</v>
      </c>
      <c r="I98" s="145">
        <v>-21265.602837003222</v>
      </c>
      <c r="J98" s="145">
        <v>-46516.156006602549</v>
      </c>
      <c r="K98" s="145">
        <v>-25123.997685361981</v>
      </c>
      <c r="L98" s="145">
        <v>-51892.226620330184</v>
      </c>
      <c r="M98" s="145">
        <v>-23406.192779557157</v>
      </c>
      <c r="N98" s="145">
        <v>-49557.7188104171</v>
      </c>
      <c r="O98" s="145">
        <v>-27432.068079972712</v>
      </c>
      <c r="P98" s="145">
        <v>-41998.829284235115</v>
      </c>
      <c r="Q98" s="145">
        <v>-20604.728233802431</v>
      </c>
      <c r="R98" s="145">
        <v>-38919.282776193191</v>
      </c>
      <c r="S98" s="145">
        <v>-21585.304805673637</v>
      </c>
      <c r="T98" s="145">
        <v>-37114.216667332788</v>
      </c>
      <c r="U98" s="145">
        <v>-21165.490662949051</v>
      </c>
      <c r="V98" s="145">
        <v>-33388.725301117331</v>
      </c>
      <c r="W98" s="145">
        <v>-19376.022598553569</v>
      </c>
      <c r="X98" s="145">
        <v>-32810.701921538006</v>
      </c>
      <c r="Y98" s="145">
        <v>-18921.203461481251</v>
      </c>
      <c r="Z98" s="145">
        <f t="shared" si="174"/>
        <v>-517810.57478514116</v>
      </c>
      <c r="AA98" s="145">
        <f t="shared" si="175"/>
        <v>-265135.16686210467</v>
      </c>
    </row>
    <row r="99" spans="1:27" x14ac:dyDescent="0.2">
      <c r="A99" s="147">
        <v>2006</v>
      </c>
      <c r="B99" s="145">
        <v>-30134.115304887251</v>
      </c>
      <c r="C99" s="145">
        <v>-18771.208428587237</v>
      </c>
      <c r="D99" s="145">
        <v>-18923.367873768009</v>
      </c>
      <c r="E99" s="145">
        <v>-8519.4872980709242</v>
      </c>
      <c r="F99" s="145">
        <v>-19833.163125911047</v>
      </c>
      <c r="G99" s="145">
        <v>-8105.1388560580081</v>
      </c>
      <c r="H99" s="145">
        <v>-16082.431707767868</v>
      </c>
      <c r="I99" s="145">
        <v>-6714.5704617951851</v>
      </c>
      <c r="J99" s="145">
        <v>-16644.147258704201</v>
      </c>
      <c r="K99" s="145">
        <v>-6450.3698752073242</v>
      </c>
      <c r="L99" s="145">
        <v>-18376.328514153211</v>
      </c>
      <c r="M99" s="145">
        <v>-6438.7680992059968</v>
      </c>
      <c r="N99" s="145">
        <v>-17221.968906190188</v>
      </c>
      <c r="O99" s="145">
        <v>-7279.0974986809078</v>
      </c>
      <c r="P99" s="145">
        <v>-6394.92899720892</v>
      </c>
      <c r="Q99" s="145">
        <v>-3104.8340428015258</v>
      </c>
      <c r="R99" s="145">
        <v>-5749.4569541223336</v>
      </c>
      <c r="S99" s="145">
        <v>-3216.0781523101282</v>
      </c>
      <c r="T99" s="145">
        <v>-4955.2031417899834</v>
      </c>
      <c r="U99" s="145">
        <v>-2434.613576735193</v>
      </c>
      <c r="V99" s="145">
        <v>-4858.5551918117508</v>
      </c>
      <c r="W99" s="145">
        <v>-2328.1166814131338</v>
      </c>
      <c r="X99" s="145">
        <v>-4513.8884448097006</v>
      </c>
      <c r="Y99" s="145">
        <v>-2201.1893272397983</v>
      </c>
      <c r="Z99" s="145">
        <f t="shared" si="174"/>
        <v>-163687.5554211245</v>
      </c>
      <c r="AA99" s="145">
        <f t="shared" si="175"/>
        <v>-75563.472298105364</v>
      </c>
    </row>
    <row r="100" spans="1:27" x14ac:dyDescent="0.2">
      <c r="A100" s="147">
        <v>2007</v>
      </c>
      <c r="B100" s="145">
        <v>-3966.8966391484278</v>
      </c>
      <c r="C100" s="145">
        <v>-1668.6379468536616</v>
      </c>
      <c r="D100" s="145">
        <v>-3885.7867245719253</v>
      </c>
      <c r="E100" s="145">
        <v>-1713.936933475354</v>
      </c>
      <c r="F100" s="145">
        <v>-3941.9194558788067</v>
      </c>
      <c r="G100" s="145">
        <v>-1602.313296608392</v>
      </c>
      <c r="H100" s="145">
        <v>-3725.7224953519158</v>
      </c>
      <c r="I100" s="145">
        <v>-1844.317210517876</v>
      </c>
      <c r="J100" s="145">
        <v>-4016.8995301713753</v>
      </c>
      <c r="K100" s="145">
        <v>-2057.6425452129361</v>
      </c>
      <c r="L100" s="145">
        <v>-4290.3370275961779</v>
      </c>
      <c r="M100" s="145">
        <v>-2086.9379261566196</v>
      </c>
      <c r="N100" s="145">
        <v>-4312.8645404968847</v>
      </c>
      <c r="O100" s="145">
        <v>-2489.9296741784196</v>
      </c>
      <c r="P100" s="145">
        <v>-4533.9497961748148</v>
      </c>
      <c r="Q100" s="145">
        <v>-2210.8333950382303</v>
      </c>
      <c r="R100" s="145">
        <v>-3936.9827177457796</v>
      </c>
      <c r="S100" s="145">
        <v>-2389.9982998291275</v>
      </c>
      <c r="T100" s="145">
        <v>-4133.7941186076059</v>
      </c>
      <c r="U100" s="145">
        <v>-1910.3359587846505</v>
      </c>
      <c r="V100" s="145">
        <v>-3949.7397201288395</v>
      </c>
      <c r="W100" s="145">
        <v>-1923.7740852650559</v>
      </c>
      <c r="X100" s="145">
        <v>-3767.9861739441062</v>
      </c>
      <c r="Y100" s="145">
        <v>-1857.2517962509007</v>
      </c>
      <c r="Z100" s="145">
        <f t="shared" si="174"/>
        <v>-48462.878939816655</v>
      </c>
      <c r="AA100" s="145">
        <f t="shared" si="175"/>
        <v>-23755.909068171226</v>
      </c>
    </row>
    <row r="101" spans="1:27" x14ac:dyDescent="0.2">
      <c r="A101" s="147">
        <v>2008</v>
      </c>
      <c r="B101" s="145">
        <v>-3731.2362095229478</v>
      </c>
      <c r="C101" s="145">
        <v>-1569.5095925718297</v>
      </c>
      <c r="D101" s="145">
        <v>-3814.083932801349</v>
      </c>
      <c r="E101" s="145">
        <v>-1653.5247161046577</v>
      </c>
      <c r="F101" s="145">
        <v>-3557.8875493320388</v>
      </c>
      <c r="G101" s="145">
        <v>-1598.2735696173509</v>
      </c>
      <c r="H101" s="145">
        <v>-3647.2462949603996</v>
      </c>
      <c r="I101" s="145">
        <v>-1632.8310316608317</v>
      </c>
      <c r="J101" s="145">
        <v>-3679.2549529263215</v>
      </c>
      <c r="K101" s="145">
        <v>-1895.4846198987802</v>
      </c>
      <c r="L101" s="145">
        <v>-3855.3600658225332</v>
      </c>
      <c r="M101" s="145">
        <v>-2045.6977264435152</v>
      </c>
      <c r="N101" s="145">
        <v>-4161.6732714077498</v>
      </c>
      <c r="O101" s="145">
        <v>-2178.968970706419</v>
      </c>
      <c r="P101" s="145">
        <v>-3993.7753927732301</v>
      </c>
      <c r="Q101" s="145">
        <v>-2157.9308638539369</v>
      </c>
      <c r="R101" s="145">
        <v>-3843.0488682410273</v>
      </c>
      <c r="S101" s="145">
        <v>-2090.1494211903587</v>
      </c>
      <c r="T101" s="145">
        <v>-3822.3060718080428</v>
      </c>
      <c r="U101" s="145">
        <v>-1759.9122581321858</v>
      </c>
      <c r="V101" s="145">
        <v>-3452.4948614020368</v>
      </c>
      <c r="W101" s="145">
        <v>-1871.9213482518089</v>
      </c>
      <c r="X101" s="145">
        <v>-3688.1957293442838</v>
      </c>
      <c r="Y101" s="145">
        <v>-1615.1882712327806</v>
      </c>
      <c r="Z101" s="145">
        <f t="shared" si="174"/>
        <v>-45246.563200341967</v>
      </c>
      <c r="AA101" s="145">
        <f t="shared" si="175"/>
        <v>-22069.392389664456</v>
      </c>
    </row>
    <row r="102" spans="1:27" x14ac:dyDescent="0.2">
      <c r="A102" s="147">
        <v>2009</v>
      </c>
      <c r="B102" s="145">
        <v>-3403.0093289856995</v>
      </c>
      <c r="C102" s="145">
        <v>-1440.7546386647527</v>
      </c>
      <c r="D102" s="145">
        <v>-3383.665645169192</v>
      </c>
      <c r="E102" s="145">
        <v>-1486.3285866576923</v>
      </c>
      <c r="F102" s="145">
        <v>-3337.0918506245498</v>
      </c>
      <c r="G102" s="145">
        <v>-1472.5644772175365</v>
      </c>
      <c r="H102" s="145">
        <v>-3373.7512995477723</v>
      </c>
      <c r="I102" s="145">
        <v>-1503.3469944198259</v>
      </c>
      <c r="J102" s="145">
        <v>-3310.8343617861633</v>
      </c>
      <c r="K102" s="145">
        <v>-1876.2913228411171</v>
      </c>
      <c r="L102" s="145">
        <v>-3768.311622085841</v>
      </c>
      <c r="M102" s="145">
        <v>-1811.6987640200307</v>
      </c>
      <c r="N102" s="145">
        <v>-3946.4397974218004</v>
      </c>
      <c r="O102" s="145">
        <v>-2048.1121689697029</v>
      </c>
      <c r="P102" s="145">
        <v>-3748.874168685536</v>
      </c>
      <c r="Q102" s="145">
        <v>-2025.6049671571088</v>
      </c>
      <c r="R102" s="145">
        <v>-3384.4905868069523</v>
      </c>
      <c r="S102" s="145">
        <v>-1800.8270177878846</v>
      </c>
      <c r="T102" s="145">
        <v>-3347.8910966257681</v>
      </c>
      <c r="U102" s="145">
        <v>-1534.7515600431846</v>
      </c>
      <c r="V102" s="145">
        <v>-3130.6311522348437</v>
      </c>
      <c r="W102" s="145">
        <v>-1666.1520746555495</v>
      </c>
      <c r="X102" s="145">
        <v>-2419.0830367736103</v>
      </c>
      <c r="Y102" s="145">
        <v>-1107.9010151941375</v>
      </c>
      <c r="Z102" s="145">
        <f t="shared" si="174"/>
        <v>-40554.073946747732</v>
      </c>
      <c r="AA102" s="145">
        <f t="shared" si="175"/>
        <v>-19774.333587628524</v>
      </c>
    </row>
    <row r="103" spans="1:27" x14ac:dyDescent="0.2">
      <c r="A103" s="147">
        <v>2010</v>
      </c>
      <c r="B103" s="145">
        <v>-1952.5008800937901</v>
      </c>
      <c r="C103" s="145">
        <v>-972.78914515322435</v>
      </c>
      <c r="D103" s="145">
        <v>-1967.5550031728653</v>
      </c>
      <c r="E103" s="145">
        <v>-856.32523501737978</v>
      </c>
      <c r="F103" s="145">
        <v>-1973.2951523541319</v>
      </c>
      <c r="G103" s="145">
        <v>-800.77310425580936</v>
      </c>
      <c r="H103" s="145">
        <v>-1838.7224276938448</v>
      </c>
      <c r="I103" s="145">
        <v>-791.6317246216372</v>
      </c>
      <c r="J103" s="145">
        <v>-1724.3982397412724</v>
      </c>
      <c r="K103" s="145">
        <v>-947.41980687259422</v>
      </c>
      <c r="L103" s="145">
        <v>-1966.4182328110701</v>
      </c>
      <c r="M103" s="145">
        <v>-904.83046742517945</v>
      </c>
      <c r="N103" s="145">
        <v>-1822.8739764015145</v>
      </c>
      <c r="O103" s="145">
        <v>-914.82626630626942</v>
      </c>
      <c r="P103" s="145">
        <v>-1760.0995780165301</v>
      </c>
      <c r="Q103" s="145">
        <v>-868.40663342574248</v>
      </c>
      <c r="R103" s="145">
        <v>-1807.3715680546586</v>
      </c>
      <c r="S103" s="145">
        <v>-921.16587548650602</v>
      </c>
      <c r="T103" s="145">
        <v>-1715.1294309339112</v>
      </c>
      <c r="U103" s="145">
        <v>-829.50209728864593</v>
      </c>
      <c r="V103" s="145">
        <v>-1613.3865166368355</v>
      </c>
      <c r="W103" s="145">
        <v>-750.61778871954732</v>
      </c>
      <c r="X103" s="145">
        <v>-1810.9675539850437</v>
      </c>
      <c r="Y103" s="145">
        <v>-773.32921948446142</v>
      </c>
      <c r="Z103" s="145">
        <f t="shared" si="174"/>
        <v>-21952.718559895467</v>
      </c>
      <c r="AA103" s="145">
        <f t="shared" si="175"/>
        <v>-10331.617364056998</v>
      </c>
    </row>
    <row r="104" spans="1:27" x14ac:dyDescent="0.2">
      <c r="A104" s="147">
        <v>2011</v>
      </c>
      <c r="B104" s="145">
        <v>-1139.9294741572035</v>
      </c>
      <c r="C104" s="145">
        <v>-553.84413070026233</v>
      </c>
      <c r="D104" s="145">
        <v>-1123.5958725389034</v>
      </c>
      <c r="E104" s="145">
        <v>-496.74345916327098</v>
      </c>
      <c r="F104" s="145">
        <v>-1149.4558759241434</v>
      </c>
      <c r="G104" s="145">
        <v>-479.47449438153774</v>
      </c>
      <c r="H104" s="145">
        <v>-1091.4980544395562</v>
      </c>
      <c r="I104" s="145">
        <v>-502.49475165062336</v>
      </c>
      <c r="J104" s="145">
        <v>-863.4645529896593</v>
      </c>
      <c r="K104" s="145">
        <v>-471.91647822464643</v>
      </c>
      <c r="L104" s="145">
        <v>-808.33481593432271</v>
      </c>
      <c r="M104" s="145">
        <v>-385.81068426904784</v>
      </c>
      <c r="N104" s="145">
        <v>-786.8245206732272</v>
      </c>
      <c r="O104" s="145">
        <v>-452.82569392551795</v>
      </c>
      <c r="P104" s="145"/>
      <c r="Q104" s="145"/>
      <c r="R104" s="145"/>
      <c r="S104" s="145"/>
      <c r="T104" s="145"/>
      <c r="U104" s="145"/>
      <c r="V104" s="145"/>
      <c r="W104" s="145"/>
      <c r="X104" s="145"/>
      <c r="Y104" s="145"/>
      <c r="Z104" s="145">
        <f t="shared" si="174"/>
        <v>-6963.1031666570152</v>
      </c>
      <c r="AA104" s="145">
        <f t="shared" si="175"/>
        <v>-3343.1096923149066</v>
      </c>
    </row>
    <row r="105" spans="1:27" ht="13.5" thickBot="1" x14ac:dyDescent="0.25">
      <c r="A105" s="146" t="s">
        <v>19</v>
      </c>
      <c r="B105" s="128">
        <f t="shared" ref="B105:AA105" si="176">SUM(B94:B104)</f>
        <v>-655619.68695188314</v>
      </c>
      <c r="C105" s="143">
        <f t="shared" si="176"/>
        <v>-392750.70013583981</v>
      </c>
      <c r="D105" s="128">
        <f t="shared" si="176"/>
        <v>-634235.95881210151</v>
      </c>
      <c r="E105" s="143">
        <f t="shared" si="176"/>
        <v>-360553.5810429898</v>
      </c>
      <c r="F105" s="128">
        <f t="shared" si="176"/>
        <v>-668658.40898292605</v>
      </c>
      <c r="G105" s="143">
        <f t="shared" si="176"/>
        <v>-381623.67832801689</v>
      </c>
      <c r="H105" s="128">
        <f t="shared" si="176"/>
        <v>-542146.29345098312</v>
      </c>
      <c r="I105" s="143">
        <f t="shared" si="176"/>
        <v>-279713.72443093715</v>
      </c>
      <c r="J105" s="128">
        <f t="shared" si="176"/>
        <v>-548508.98627561086</v>
      </c>
      <c r="K105" s="143">
        <f t="shared" si="176"/>
        <v>-322694.2148314857</v>
      </c>
      <c r="L105" s="128">
        <f t="shared" si="176"/>
        <v>-559836.72751831007</v>
      </c>
      <c r="M105" s="143">
        <f t="shared" si="176"/>
        <v>-314612.73190726375</v>
      </c>
      <c r="N105" s="128">
        <f t="shared" si="176"/>
        <v>-565793.40453231672</v>
      </c>
      <c r="O105" s="143">
        <f t="shared" si="176"/>
        <v>-328744.66718070855</v>
      </c>
      <c r="P105" s="128">
        <f t="shared" si="176"/>
        <v>-537779.33156834252</v>
      </c>
      <c r="Q105" s="143">
        <f t="shared" si="176"/>
        <v>-301765.78544152487</v>
      </c>
      <c r="R105" s="128">
        <f t="shared" si="176"/>
        <v>-488659.8687224157</v>
      </c>
      <c r="S105" s="143">
        <f t="shared" si="176"/>
        <v>-299078.3632385626</v>
      </c>
      <c r="T105" s="128">
        <f t="shared" si="176"/>
        <v>-481449.44503692514</v>
      </c>
      <c r="U105" s="143">
        <f t="shared" si="176"/>
        <v>-255665.76521957034</v>
      </c>
      <c r="V105" s="128">
        <f t="shared" si="176"/>
        <v>-417833.63335029862</v>
      </c>
      <c r="W105" s="143">
        <f t="shared" si="176"/>
        <v>-261280.85641595014</v>
      </c>
      <c r="X105" s="128">
        <f t="shared" si="176"/>
        <v>-652864.27226940694</v>
      </c>
      <c r="Y105" s="143">
        <f t="shared" si="176"/>
        <v>-418956.5040697704</v>
      </c>
      <c r="Z105" s="128">
        <f t="shared" si="176"/>
        <v>-6753386.0174715202</v>
      </c>
      <c r="AA105" s="144">
        <f t="shared" si="176"/>
        <v>-3917440.5722426199</v>
      </c>
    </row>
    <row r="106" spans="1:27" x14ac:dyDescent="0.2">
      <c r="A106" s="26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27" x14ac:dyDescent="0.2">
      <c r="A107" s="121"/>
      <c r="B107" s="122"/>
      <c r="C107" s="122"/>
      <c r="D107" s="122"/>
      <c r="E107" s="122"/>
      <c r="F107" s="122"/>
      <c r="G107" s="122"/>
      <c r="H107" s="122"/>
      <c r="I107" s="122"/>
      <c r="J107" s="122"/>
      <c r="K107" s="122"/>
      <c r="L107" s="122"/>
      <c r="M107" s="122"/>
      <c r="N107" s="122"/>
      <c r="O107" s="122"/>
      <c r="P107" s="122"/>
      <c r="Q107" s="122"/>
      <c r="R107" s="122"/>
      <c r="S107" s="122"/>
      <c r="T107" s="122"/>
      <c r="U107" s="122"/>
      <c r="V107" s="122"/>
      <c r="W107" s="122"/>
      <c r="X107" s="122"/>
      <c r="Y107" s="122"/>
      <c r="Z107" s="122"/>
      <c r="AA107" s="122"/>
    </row>
    <row r="108" spans="1:27" x14ac:dyDescent="0.2">
      <c r="A108" s="123"/>
      <c r="B108" s="123"/>
      <c r="C108" s="123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3"/>
      <c r="P108" s="123"/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  <c r="AA108" s="123"/>
    </row>
    <row r="109" spans="1:27" x14ac:dyDescent="0.2">
      <c r="A109" s="123"/>
      <c r="B109" s="123"/>
      <c r="C109" s="123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3"/>
      <c r="P109" s="123"/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  <c r="AA109" s="123"/>
    </row>
    <row r="110" spans="1:27" x14ac:dyDescent="0.2">
      <c r="A110" s="123"/>
      <c r="B110" s="123"/>
      <c r="C110" s="123"/>
      <c r="D110" s="123"/>
      <c r="E110" s="123"/>
      <c r="F110" s="123"/>
      <c r="G110" s="123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</row>
    <row r="111" spans="1:27" x14ac:dyDescent="0.2">
      <c r="A111" s="123"/>
      <c r="B111" s="124"/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</row>
    <row r="112" spans="1:27" x14ac:dyDescent="0.2">
      <c r="A112" s="123"/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</row>
    <row r="113" spans="1:27" x14ac:dyDescent="0.2">
      <c r="A113" s="123"/>
      <c r="B113" s="124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</row>
    <row r="114" spans="1:27" x14ac:dyDescent="0.2">
      <c r="A114" s="123"/>
      <c r="B114" s="124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</row>
    <row r="115" spans="1:27" x14ac:dyDescent="0.2">
      <c r="A115" s="123"/>
      <c r="B115" s="124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</row>
    <row r="116" spans="1:27" x14ac:dyDescent="0.2">
      <c r="A116" s="123"/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</row>
    <row r="117" spans="1:27" x14ac:dyDescent="0.2">
      <c r="A117" s="123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</row>
    <row r="118" spans="1:27" x14ac:dyDescent="0.2">
      <c r="A118" s="123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</row>
    <row r="119" spans="1:27" x14ac:dyDescent="0.2">
      <c r="A119" s="123"/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</row>
    <row r="120" spans="1:27" x14ac:dyDescent="0.2">
      <c r="A120" s="123"/>
      <c r="B120" s="124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</row>
    <row r="121" spans="1:27" x14ac:dyDescent="0.2">
      <c r="A121" s="123"/>
      <c r="B121" s="124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</row>
    <row r="122" spans="1:27" x14ac:dyDescent="0.2">
      <c r="A122" s="123"/>
      <c r="B122" s="124"/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</row>
    <row r="123" spans="1:27" x14ac:dyDescent="0.2">
      <c r="A123" s="122"/>
      <c r="B123" s="122"/>
      <c r="C123" s="122"/>
      <c r="D123" s="122"/>
      <c r="E123" s="122"/>
      <c r="F123" s="122"/>
      <c r="G123" s="122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  <c r="AA123" s="122"/>
    </row>
    <row r="124" spans="1:27" x14ac:dyDescent="0.2">
      <c r="A124" s="121"/>
      <c r="B124" s="122"/>
      <c r="C124" s="122"/>
      <c r="D124" s="122"/>
      <c r="E124" s="122"/>
      <c r="F124" s="122"/>
      <c r="G124" s="122"/>
      <c r="H124" s="122"/>
      <c r="I124" s="122"/>
      <c r="J124" s="122"/>
      <c r="K124" s="122"/>
      <c r="L124" s="122"/>
      <c r="M124" s="122"/>
      <c r="N124" s="122"/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  <c r="AA124" s="122"/>
    </row>
    <row r="125" spans="1:27" x14ac:dyDescent="0.2">
      <c r="A125" s="123"/>
      <c r="B125" s="123"/>
      <c r="C125" s="123"/>
      <c r="D125" s="123"/>
      <c r="E125" s="123"/>
      <c r="F125" s="123"/>
      <c r="G125" s="123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  <c r="AA125" s="123"/>
    </row>
    <row r="126" spans="1:27" x14ac:dyDescent="0.2">
      <c r="A126" s="123"/>
      <c r="B126" s="123"/>
      <c r="C126" s="123"/>
      <c r="D126" s="123"/>
      <c r="E126" s="123"/>
      <c r="F126" s="123"/>
      <c r="G126" s="123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  <c r="AA126" s="123"/>
    </row>
    <row r="127" spans="1:27" x14ac:dyDescent="0.2">
      <c r="A127" s="123"/>
      <c r="B127" s="123"/>
      <c r="C127" s="123"/>
      <c r="D127" s="123"/>
      <c r="E127" s="123"/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  <c r="AA127" s="123"/>
    </row>
    <row r="128" spans="1:27" x14ac:dyDescent="0.2">
      <c r="A128" s="123"/>
      <c r="B128" s="124"/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</row>
    <row r="129" spans="1:27" x14ac:dyDescent="0.2">
      <c r="A129" s="123"/>
      <c r="B129" s="124"/>
      <c r="C129" s="124"/>
      <c r="D129" s="124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</row>
    <row r="130" spans="1:27" x14ac:dyDescent="0.2">
      <c r="A130" s="123"/>
      <c r="B130" s="124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</row>
    <row r="131" spans="1:27" x14ac:dyDescent="0.2">
      <c r="A131" s="123"/>
      <c r="B131" s="124"/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</row>
    <row r="132" spans="1:27" x14ac:dyDescent="0.2">
      <c r="A132" s="123"/>
      <c r="B132" s="124"/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</row>
    <row r="133" spans="1:27" x14ac:dyDescent="0.2">
      <c r="A133" s="123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</row>
    <row r="134" spans="1:27" x14ac:dyDescent="0.2">
      <c r="A134" s="123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</row>
    <row r="135" spans="1:27" x14ac:dyDescent="0.2">
      <c r="A135" s="123"/>
      <c r="B135" s="124"/>
      <c r="C135" s="124"/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</row>
    <row r="136" spans="1:27" x14ac:dyDescent="0.2">
      <c r="A136" s="123"/>
      <c r="B136" s="124"/>
      <c r="C136" s="124"/>
      <c r="D136" s="124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</row>
    <row r="137" spans="1:27" x14ac:dyDescent="0.2">
      <c r="A137" s="123"/>
      <c r="B137" s="124"/>
      <c r="C137" s="124"/>
      <c r="D137" s="124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</row>
    <row r="138" spans="1:27" x14ac:dyDescent="0.2">
      <c r="A138" s="123"/>
      <c r="B138" s="124"/>
      <c r="C138" s="124"/>
      <c r="D138" s="12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</row>
    <row r="139" spans="1:27" x14ac:dyDescent="0.2">
      <c r="A139" s="123"/>
      <c r="B139" s="124"/>
      <c r="C139" s="124"/>
      <c r="D139" s="124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</row>
    <row r="140" spans="1:27" x14ac:dyDescent="0.2">
      <c r="A140" s="122"/>
      <c r="B140" s="122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122"/>
      <c r="N140" s="122"/>
      <c r="O140" s="122"/>
      <c r="P140" s="122"/>
      <c r="Q140" s="122"/>
      <c r="R140" s="122"/>
      <c r="S140" s="122"/>
      <c r="T140" s="122"/>
      <c r="U140" s="122"/>
      <c r="V140" s="122"/>
      <c r="W140" s="122"/>
      <c r="X140" s="122"/>
      <c r="Y140" s="122"/>
      <c r="Z140" s="122"/>
      <c r="AA140" s="12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8"/>
  <sheetViews>
    <sheetView tabSelected="1" zoomScale="75" workbookViewId="0">
      <selection activeCell="C2" sqref="C2"/>
    </sheetView>
  </sheetViews>
  <sheetFormatPr defaultRowHeight="12.75" x14ac:dyDescent="0.2"/>
  <cols>
    <col min="1" max="1" width="13.140625" customWidth="1"/>
    <col min="2" max="2" width="20.140625" customWidth="1"/>
    <col min="3" max="3" width="17.28515625" bestFit="1" customWidth="1"/>
    <col min="4" max="4" width="15.28515625" bestFit="1" customWidth="1"/>
    <col min="5" max="5" width="17" bestFit="1" customWidth="1"/>
    <col min="6" max="6" width="15.28515625" bestFit="1" customWidth="1"/>
    <col min="7" max="7" width="16.7109375" bestFit="1" customWidth="1"/>
    <col min="8" max="8" width="15.28515625" bestFit="1" customWidth="1"/>
    <col min="9" max="9" width="17.28515625" bestFit="1" customWidth="1"/>
    <col min="10" max="10" width="15.28515625" bestFit="1" customWidth="1"/>
    <col min="11" max="11" width="17.28515625" bestFit="1" customWidth="1"/>
    <col min="12" max="12" width="15.28515625" bestFit="1" customWidth="1"/>
    <col min="13" max="13" width="17" bestFit="1" customWidth="1"/>
    <col min="14" max="14" width="15.28515625" bestFit="1" customWidth="1"/>
    <col min="15" max="15" width="17.28515625" bestFit="1" customWidth="1"/>
    <col min="16" max="16" width="15.28515625" bestFit="1" customWidth="1"/>
    <col min="17" max="17" width="17" bestFit="1" customWidth="1"/>
    <col min="18" max="18" width="15.28515625" bestFit="1" customWidth="1"/>
    <col min="19" max="19" width="17" bestFit="1" customWidth="1"/>
    <col min="20" max="20" width="15.28515625" bestFit="1" customWidth="1"/>
    <col min="21" max="21" width="17" bestFit="1" customWidth="1"/>
    <col min="22" max="22" width="16.42578125" bestFit="1" customWidth="1"/>
    <col min="23" max="23" width="17" bestFit="1" customWidth="1"/>
    <col min="24" max="24" width="16.42578125" bestFit="1" customWidth="1"/>
    <col min="25" max="25" width="17.5703125" bestFit="1" customWidth="1"/>
    <col min="26" max="26" width="16.42578125" bestFit="1" customWidth="1"/>
    <col min="27" max="27" width="16.7109375" customWidth="1"/>
    <col min="28" max="28" width="17.5703125" bestFit="1" customWidth="1"/>
  </cols>
  <sheetData>
    <row r="1" spans="1:28" x14ac:dyDescent="0.2">
      <c r="A1" s="19" t="s">
        <v>29</v>
      </c>
      <c r="C1" s="69">
        <f ca="1">TODAY()-1</f>
        <v>37215</v>
      </c>
    </row>
    <row r="2" spans="1:28" ht="13.5" thickBo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 spans="1:28" ht="13.5" thickBot="1" x14ac:dyDescent="0.25">
      <c r="A3" s="26"/>
      <c r="B3" s="26"/>
      <c r="C3" s="34" t="s">
        <v>2</v>
      </c>
      <c r="D3" s="35"/>
      <c r="E3" s="36" t="s">
        <v>3</v>
      </c>
      <c r="F3" s="35"/>
      <c r="G3" s="36" t="s">
        <v>4</v>
      </c>
      <c r="H3" s="35"/>
      <c r="I3" s="36" t="s">
        <v>5</v>
      </c>
      <c r="J3" s="35"/>
      <c r="K3" s="36" t="s">
        <v>6</v>
      </c>
      <c r="L3" s="35"/>
      <c r="M3" s="36" t="s">
        <v>7</v>
      </c>
      <c r="N3" s="35"/>
      <c r="O3" s="36" t="s">
        <v>8</v>
      </c>
      <c r="P3" s="35"/>
      <c r="Q3" s="36" t="s">
        <v>9</v>
      </c>
      <c r="R3" s="35"/>
      <c r="S3" s="36" t="s">
        <v>10</v>
      </c>
      <c r="T3" s="35"/>
      <c r="U3" s="36" t="s">
        <v>11</v>
      </c>
      <c r="V3" s="35"/>
      <c r="W3" s="36" t="s">
        <v>12</v>
      </c>
      <c r="X3" s="35"/>
      <c r="Y3" s="36" t="s">
        <v>13</v>
      </c>
      <c r="Z3" s="35"/>
      <c r="AA3" s="30" t="s">
        <v>14</v>
      </c>
      <c r="AB3" s="31" t="s">
        <v>15</v>
      </c>
    </row>
    <row r="4" spans="1:28" ht="13.5" thickBot="1" x14ac:dyDescent="0.25">
      <c r="A4" s="21" t="s">
        <v>16</v>
      </c>
      <c r="B4" s="28"/>
      <c r="C4" s="21" t="s">
        <v>17</v>
      </c>
      <c r="D4" s="27" t="s">
        <v>18</v>
      </c>
      <c r="E4" s="28" t="s">
        <v>17</v>
      </c>
      <c r="F4" s="27" t="s">
        <v>18</v>
      </c>
      <c r="G4" s="28" t="s">
        <v>17</v>
      </c>
      <c r="H4" s="27" t="s">
        <v>18</v>
      </c>
      <c r="I4" s="28" t="s">
        <v>17</v>
      </c>
      <c r="J4" s="27" t="s">
        <v>18</v>
      </c>
      <c r="K4" s="28" t="s">
        <v>17</v>
      </c>
      <c r="L4" s="27" t="s">
        <v>18</v>
      </c>
      <c r="M4" s="28" t="s">
        <v>17</v>
      </c>
      <c r="N4" s="27" t="s">
        <v>18</v>
      </c>
      <c r="O4" s="28" t="s">
        <v>17</v>
      </c>
      <c r="P4" s="27" t="s">
        <v>18</v>
      </c>
      <c r="Q4" s="28" t="s">
        <v>17</v>
      </c>
      <c r="R4" s="27" t="s">
        <v>18</v>
      </c>
      <c r="S4" s="28" t="s">
        <v>17</v>
      </c>
      <c r="T4" s="27" t="s">
        <v>18</v>
      </c>
      <c r="U4" s="28" t="s">
        <v>17</v>
      </c>
      <c r="V4" s="27" t="s">
        <v>18</v>
      </c>
      <c r="W4" s="28" t="s">
        <v>17</v>
      </c>
      <c r="X4" s="27" t="s">
        <v>18</v>
      </c>
      <c r="Y4" s="28" t="s">
        <v>17</v>
      </c>
      <c r="Z4" s="29" t="s">
        <v>18</v>
      </c>
      <c r="AA4" s="32"/>
      <c r="AB4" s="33"/>
    </row>
    <row r="5" spans="1:28" x14ac:dyDescent="0.2">
      <c r="A5" s="38">
        <v>2001</v>
      </c>
      <c r="B5" s="26" t="s">
        <v>24</v>
      </c>
      <c r="C5" s="12">
        <f>Data!B5</f>
        <v>0</v>
      </c>
      <c r="D5" s="20">
        <f>Data!C5</f>
        <v>0</v>
      </c>
      <c r="E5" s="12">
        <f>Data!D5</f>
        <v>0</v>
      </c>
      <c r="F5" s="20">
        <f>Data!E5</f>
        <v>0</v>
      </c>
      <c r="G5" s="12">
        <f>Data!F5</f>
        <v>0</v>
      </c>
      <c r="H5" s="20">
        <f>Data!G5</f>
        <v>0</v>
      </c>
      <c r="I5" s="12">
        <f>Data!H5</f>
        <v>0</v>
      </c>
      <c r="J5" s="20">
        <f>Data!I5</f>
        <v>0</v>
      </c>
      <c r="K5" s="12">
        <f>Data!J5</f>
        <v>0</v>
      </c>
      <c r="L5" s="20">
        <f>Data!K5</f>
        <v>0</v>
      </c>
      <c r="M5" s="12">
        <f>Data!L5</f>
        <v>0</v>
      </c>
      <c r="N5" s="20">
        <f>Data!M5</f>
        <v>0</v>
      </c>
      <c r="O5" s="12">
        <f>Data!N5</f>
        <v>0</v>
      </c>
      <c r="P5" s="20">
        <f>Data!O5</f>
        <v>0</v>
      </c>
      <c r="Q5" s="12">
        <f>Data!P5</f>
        <v>0</v>
      </c>
      <c r="R5" s="20">
        <f>Data!Q5</f>
        <v>0</v>
      </c>
      <c r="S5" s="12">
        <f>Data!R5</f>
        <v>0</v>
      </c>
      <c r="T5" s="20">
        <f>Data!S5</f>
        <v>0</v>
      </c>
      <c r="U5" s="12">
        <f>Data!T5</f>
        <v>0</v>
      </c>
      <c r="V5" s="20">
        <f>Data!U5</f>
        <v>0</v>
      </c>
      <c r="W5" s="12">
        <f>Data!V5</f>
        <v>0</v>
      </c>
      <c r="X5" s="20">
        <f>Data!W5</f>
        <v>0</v>
      </c>
      <c r="Y5" s="12">
        <f>Data!X5</f>
        <v>-522025.09331959183</v>
      </c>
      <c r="Z5" s="20">
        <f>Data!Y5</f>
        <v>-358807.24313421198</v>
      </c>
      <c r="AA5" s="12">
        <f>Data!Z5</f>
        <v>-522025.09331959183</v>
      </c>
      <c r="AB5" s="14">
        <f>Data!AA5</f>
        <v>-358807.24313421198</v>
      </c>
    </row>
    <row r="6" spans="1:28" x14ac:dyDescent="0.2">
      <c r="A6" s="39"/>
      <c r="B6" s="26" t="s">
        <v>21</v>
      </c>
      <c r="C6" s="12">
        <f>Data!B23</f>
        <v>0</v>
      </c>
      <c r="D6" s="20">
        <f>Data!C23</f>
        <v>0</v>
      </c>
      <c r="E6" s="12">
        <f>Data!D23</f>
        <v>0</v>
      </c>
      <c r="F6" s="20">
        <f>Data!E23</f>
        <v>0</v>
      </c>
      <c r="G6" s="12">
        <f>Data!F23</f>
        <v>0</v>
      </c>
      <c r="H6" s="20">
        <f>Data!G23</f>
        <v>0</v>
      </c>
      <c r="I6" s="12">
        <f>Data!H23</f>
        <v>0</v>
      </c>
      <c r="J6" s="20">
        <f>Data!I23</f>
        <v>0</v>
      </c>
      <c r="K6" s="12">
        <f>Data!J23</f>
        <v>0</v>
      </c>
      <c r="L6" s="20">
        <f>Data!K23</f>
        <v>0</v>
      </c>
      <c r="M6" s="12">
        <f>Data!L23</f>
        <v>0</v>
      </c>
      <c r="N6" s="20">
        <f>Data!M23</f>
        <v>0</v>
      </c>
      <c r="O6" s="12">
        <f>Data!N23</f>
        <v>0</v>
      </c>
      <c r="P6" s="20">
        <f>Data!O23</f>
        <v>0</v>
      </c>
      <c r="Q6" s="12">
        <f>Data!P23</f>
        <v>0</v>
      </c>
      <c r="R6" s="20">
        <f>Data!Q23</f>
        <v>0</v>
      </c>
      <c r="S6" s="12">
        <f>Data!R23</f>
        <v>0</v>
      </c>
      <c r="T6" s="20">
        <f>Data!S23</f>
        <v>0</v>
      </c>
      <c r="U6" s="12">
        <f>Data!T23</f>
        <v>0</v>
      </c>
      <c r="V6" s="20">
        <f>Data!U23</f>
        <v>0</v>
      </c>
      <c r="W6" s="12">
        <f>Data!V23</f>
        <v>0</v>
      </c>
      <c r="X6" s="20">
        <f>Data!W23</f>
        <v>0</v>
      </c>
      <c r="Y6" s="12">
        <f>Data!X23</f>
        <v>-41507.191618386132</v>
      </c>
      <c r="Z6" s="20">
        <f>Data!Y23</f>
        <v>-28199.669649337487</v>
      </c>
      <c r="AA6" s="12">
        <f>Data!Z23</f>
        <v>-41507.191618386132</v>
      </c>
      <c r="AB6" s="14">
        <f>Data!AA23</f>
        <v>-28199.669649337487</v>
      </c>
    </row>
    <row r="7" spans="1:28" x14ac:dyDescent="0.2">
      <c r="A7" s="39"/>
      <c r="B7" s="26" t="s">
        <v>25</v>
      </c>
      <c r="C7" s="12">
        <f>Data!B41</f>
        <v>0</v>
      </c>
      <c r="D7" s="20">
        <f>Data!C41</f>
        <v>0</v>
      </c>
      <c r="E7" s="12">
        <f>Data!D41</f>
        <v>0</v>
      </c>
      <c r="F7" s="20">
        <f>Data!E41</f>
        <v>0</v>
      </c>
      <c r="G7" s="12">
        <f>Data!F41</f>
        <v>0</v>
      </c>
      <c r="H7" s="20">
        <f>Data!G41</f>
        <v>0</v>
      </c>
      <c r="I7" s="12">
        <f>Data!H41</f>
        <v>0</v>
      </c>
      <c r="J7" s="20">
        <f>Data!I41</f>
        <v>0</v>
      </c>
      <c r="K7" s="12">
        <f>Data!J41</f>
        <v>0</v>
      </c>
      <c r="L7" s="20">
        <f>Data!K41</f>
        <v>0</v>
      </c>
      <c r="M7" s="12">
        <f>Data!L41</f>
        <v>0</v>
      </c>
      <c r="N7" s="20">
        <f>Data!M41</f>
        <v>0</v>
      </c>
      <c r="O7" s="12">
        <f>Data!N41</f>
        <v>0</v>
      </c>
      <c r="P7" s="20">
        <f>Data!O41</f>
        <v>0</v>
      </c>
      <c r="Q7" s="12">
        <f>Data!P41</f>
        <v>0</v>
      </c>
      <c r="R7" s="20">
        <f>Data!Q41</f>
        <v>0</v>
      </c>
      <c r="S7" s="12">
        <f>Data!R41</f>
        <v>0</v>
      </c>
      <c r="T7" s="20">
        <f>Data!S41</f>
        <v>0</v>
      </c>
      <c r="U7" s="12">
        <f>Data!T41</f>
        <v>0</v>
      </c>
      <c r="V7" s="20">
        <f>Data!U41</f>
        <v>0</v>
      </c>
      <c r="W7" s="12">
        <f>Data!V41</f>
        <v>0</v>
      </c>
      <c r="X7" s="20">
        <f>Data!W41</f>
        <v>0</v>
      </c>
      <c r="Y7" s="12">
        <f>Data!X41</f>
        <v>-16204.833126439335</v>
      </c>
      <c r="Z7" s="20">
        <f>Data!Y41</f>
        <v>-10390.777057233718</v>
      </c>
      <c r="AA7" s="12">
        <f>Data!Z41</f>
        <v>-16204.833126439335</v>
      </c>
      <c r="AB7" s="14">
        <f>Data!AA41</f>
        <v>-10390.777057233718</v>
      </c>
    </row>
    <row r="8" spans="1:28" ht="13.5" thickBot="1" x14ac:dyDescent="0.25">
      <c r="A8" s="39"/>
      <c r="B8" s="26" t="s">
        <v>26</v>
      </c>
      <c r="C8" s="12">
        <f>Data!B59</f>
        <v>0</v>
      </c>
      <c r="D8" s="20">
        <f>Data!C59</f>
        <v>0</v>
      </c>
      <c r="E8" s="12">
        <f>Data!D59</f>
        <v>0</v>
      </c>
      <c r="F8" s="20">
        <f>Data!E59</f>
        <v>0</v>
      </c>
      <c r="G8" s="12">
        <f>Data!F59</f>
        <v>0</v>
      </c>
      <c r="H8" s="20">
        <f>Data!G59</f>
        <v>0</v>
      </c>
      <c r="I8" s="12">
        <f>Data!H59</f>
        <v>0</v>
      </c>
      <c r="J8" s="20">
        <f>Data!I59</f>
        <v>0</v>
      </c>
      <c r="K8" s="12">
        <f>Data!J59</f>
        <v>0</v>
      </c>
      <c r="L8" s="20">
        <f>Data!K59</f>
        <v>0</v>
      </c>
      <c r="M8" s="12">
        <f>Data!L59</f>
        <v>0</v>
      </c>
      <c r="N8" s="20">
        <f>Data!M59</f>
        <v>0</v>
      </c>
      <c r="O8" s="12">
        <f>Data!N59</f>
        <v>0</v>
      </c>
      <c r="P8" s="20">
        <f>Data!O59</f>
        <v>0</v>
      </c>
      <c r="Q8" s="12">
        <f>Data!P59</f>
        <v>0</v>
      </c>
      <c r="R8" s="20">
        <f>Data!Q59</f>
        <v>0</v>
      </c>
      <c r="S8" s="12">
        <f>Data!R59</f>
        <v>0</v>
      </c>
      <c r="T8" s="20">
        <f>Data!S59</f>
        <v>0</v>
      </c>
      <c r="U8" s="12">
        <f>Data!T59</f>
        <v>0</v>
      </c>
      <c r="V8" s="20">
        <f>Data!U59</f>
        <v>0</v>
      </c>
      <c r="W8" s="12">
        <f>Data!V59</f>
        <v>0</v>
      </c>
      <c r="X8" s="20">
        <f>Data!W59</f>
        <v>0</v>
      </c>
      <c r="Y8" s="12">
        <f>Data!X59</f>
        <v>525847.25533187517</v>
      </c>
      <c r="Z8" s="20">
        <f>Data!Y59</f>
        <v>298861.52023163525</v>
      </c>
      <c r="AA8" s="12">
        <f>Data!Z59</f>
        <v>525847.25533187517</v>
      </c>
      <c r="AB8" s="14">
        <f>Data!AA59</f>
        <v>298861.52023163525</v>
      </c>
    </row>
    <row r="9" spans="1:28" ht="13.5" thickBot="1" x14ac:dyDescent="0.25">
      <c r="A9" s="39"/>
      <c r="B9" s="37" t="s">
        <v>27</v>
      </c>
      <c r="C9" s="22">
        <f>SUM(C5:C8)</f>
        <v>0</v>
      </c>
      <c r="D9" s="23">
        <f t="shared" ref="D9:AB9" si="0">SUM(D5:D8)</f>
        <v>0</v>
      </c>
      <c r="E9" s="22">
        <f t="shared" si="0"/>
        <v>0</v>
      </c>
      <c r="F9" s="23">
        <f t="shared" si="0"/>
        <v>0</v>
      </c>
      <c r="G9" s="22">
        <f t="shared" si="0"/>
        <v>0</v>
      </c>
      <c r="H9" s="23">
        <f t="shared" si="0"/>
        <v>0</v>
      </c>
      <c r="I9" s="22">
        <f t="shared" si="0"/>
        <v>0</v>
      </c>
      <c r="J9" s="23">
        <f t="shared" si="0"/>
        <v>0</v>
      </c>
      <c r="K9" s="22">
        <f t="shared" si="0"/>
        <v>0</v>
      </c>
      <c r="L9" s="23">
        <f t="shared" si="0"/>
        <v>0</v>
      </c>
      <c r="M9" s="22">
        <f t="shared" si="0"/>
        <v>0</v>
      </c>
      <c r="N9" s="23">
        <f t="shared" si="0"/>
        <v>0</v>
      </c>
      <c r="O9" s="22">
        <f t="shared" si="0"/>
        <v>0</v>
      </c>
      <c r="P9" s="23">
        <f t="shared" si="0"/>
        <v>0</v>
      </c>
      <c r="Q9" s="22">
        <f t="shared" si="0"/>
        <v>0</v>
      </c>
      <c r="R9" s="23">
        <f t="shared" si="0"/>
        <v>0</v>
      </c>
      <c r="S9" s="22">
        <f t="shared" si="0"/>
        <v>0</v>
      </c>
      <c r="T9" s="23">
        <f t="shared" si="0"/>
        <v>0</v>
      </c>
      <c r="U9" s="22">
        <f t="shared" si="0"/>
        <v>0</v>
      </c>
      <c r="V9" s="23">
        <f t="shared" si="0"/>
        <v>0</v>
      </c>
      <c r="W9" s="22">
        <f t="shared" si="0"/>
        <v>0</v>
      </c>
      <c r="X9" s="23">
        <f t="shared" si="0"/>
        <v>0</v>
      </c>
      <c r="Y9" s="22">
        <f t="shared" si="0"/>
        <v>-53889.862732542213</v>
      </c>
      <c r="Z9" s="23">
        <f t="shared" si="0"/>
        <v>-98536.169609147939</v>
      </c>
      <c r="AA9" s="22">
        <f t="shared" si="0"/>
        <v>-53889.862732542213</v>
      </c>
      <c r="AB9" s="24">
        <f t="shared" si="0"/>
        <v>-98536.169609147939</v>
      </c>
    </row>
    <row r="10" spans="1:28" x14ac:dyDescent="0.2">
      <c r="A10" s="40">
        <v>2002</v>
      </c>
      <c r="B10" s="26" t="s">
        <v>24</v>
      </c>
      <c r="C10" s="12">
        <f>Data!B6</f>
        <v>-555643.72150208941</v>
      </c>
      <c r="D10" s="13">
        <f>Data!C6</f>
        <v>-340058.73562751937</v>
      </c>
      <c r="E10" s="12">
        <f>Data!D6</f>
        <v>-535812.06638559944</v>
      </c>
      <c r="F10" s="13">
        <f>Data!E6</f>
        <v>-310790.3412205833</v>
      </c>
      <c r="G10" s="12">
        <f>Data!F6</f>
        <v>-566807.11765635037</v>
      </c>
      <c r="H10" s="13">
        <f>Data!G6</f>
        <v>-345690.27049885958</v>
      </c>
      <c r="I10" s="12">
        <f>Data!H6</f>
        <v>-455372.79397087137</v>
      </c>
      <c r="J10" s="13">
        <f>Data!I6</f>
        <v>-247709.44826243626</v>
      </c>
      <c r="K10" s="12">
        <f>Data!J6</f>
        <v>-469987.3460464091</v>
      </c>
      <c r="L10" s="13">
        <f>Data!K6</f>
        <v>-277518.22996265773</v>
      </c>
      <c r="M10" s="12">
        <f>Data!L6</f>
        <v>-461731.79747846338</v>
      </c>
      <c r="N10" s="13">
        <f>Data!M6</f>
        <v>-279974.3719455066</v>
      </c>
      <c r="O10" s="12">
        <f>Data!N6</f>
        <v>-467657.72004882497</v>
      </c>
      <c r="P10" s="13">
        <f>Data!O6</f>
        <v>-278835.9759565118</v>
      </c>
      <c r="Q10" s="12">
        <f>Data!P6</f>
        <v>-485337.16704609868</v>
      </c>
      <c r="R10" s="13">
        <f>Data!Q6</f>
        <v>-263419.92644841445</v>
      </c>
      <c r="S10" s="12">
        <f>Data!R6</f>
        <v>-429119.09390428674</v>
      </c>
      <c r="T10" s="13">
        <f>Data!S6</f>
        <v>-282754.96773349453</v>
      </c>
      <c r="U10" s="12">
        <f>Data!T6</f>
        <v>-455921.12257862202</v>
      </c>
      <c r="V10" s="13">
        <f>Data!U6</f>
        <v>-243776.8802773015</v>
      </c>
      <c r="W10" s="12">
        <f>Data!V6</f>
        <v>-386686.93268636166</v>
      </c>
      <c r="X10" s="13">
        <f>Data!W6</f>
        <v>-243387.74943546878</v>
      </c>
      <c r="Y10" s="12">
        <f>Data!X6</f>
        <v>-361236.61516763084</v>
      </c>
      <c r="Z10" s="13">
        <f>Data!Y6</f>
        <v>-245003.23647488511</v>
      </c>
      <c r="AA10" s="12">
        <f>Data!Z6</f>
        <v>-5631313.4944716077</v>
      </c>
      <c r="AB10" s="14">
        <f>Data!AA6</f>
        <v>-3358920.1338436389</v>
      </c>
    </row>
    <row r="11" spans="1:28" x14ac:dyDescent="0.2">
      <c r="A11" s="39"/>
      <c r="B11" s="26" t="s">
        <v>21</v>
      </c>
      <c r="C11" s="12">
        <f>Data!B24</f>
        <v>-32889.999520202982</v>
      </c>
      <c r="D11" s="13">
        <f>Data!C24</f>
        <v>-24726.841873524842</v>
      </c>
      <c r="E11" s="12">
        <f>Data!D24</f>
        <v>-29911.272436993408</v>
      </c>
      <c r="F11" s="13">
        <f>Data!E24</f>
        <v>-19185.038614983965</v>
      </c>
      <c r="G11" s="12">
        <f>Data!F24</f>
        <v>-35359.988788638992</v>
      </c>
      <c r="H11" s="13">
        <f>Data!G24</f>
        <v>-22043.878670274011</v>
      </c>
      <c r="I11" s="12">
        <f>Data!H24</f>
        <v>-33700.311144954641</v>
      </c>
      <c r="J11" s="13">
        <f>Data!I24</f>
        <v>-26960.483993894133</v>
      </c>
      <c r="K11" s="12">
        <f>Data!J24</f>
        <v>-30721.731750401286</v>
      </c>
      <c r="L11" s="13">
        <f>Data!K24</f>
        <v>-23232.802126845949</v>
      </c>
      <c r="M11" s="12">
        <f>Data!L24</f>
        <v>-78580.596172930833</v>
      </c>
      <c r="N11" s="13">
        <f>Data!M24</f>
        <v>-49110.102871230571</v>
      </c>
      <c r="O11" s="12">
        <f>Data!N24</f>
        <v>-61441.026709420898</v>
      </c>
      <c r="P11" s="13">
        <f>Data!O24</f>
        <v>-45249.616124917753</v>
      </c>
      <c r="Q11" s="12">
        <f>Data!P24</f>
        <v>-49307.98421723819</v>
      </c>
      <c r="R11" s="13">
        <f>Data!Q24</f>
        <v>-27540.2901771824</v>
      </c>
      <c r="S11" s="12">
        <f>Data!R24</f>
        <v>-39055.255292271511</v>
      </c>
      <c r="T11" s="13">
        <f>Data!S24</f>
        <v>-23663.83833712717</v>
      </c>
      <c r="U11" s="12">
        <f>Data!T24</f>
        <v>-25804.505439304354</v>
      </c>
      <c r="V11" s="13">
        <f>Data!U24</f>
        <v>-13119.844588020042</v>
      </c>
      <c r="W11" s="12">
        <f>Data!V24</f>
        <v>-25517.032649053486</v>
      </c>
      <c r="X11" s="13">
        <f>Data!W24</f>
        <v>-13879.976438383004</v>
      </c>
      <c r="Y11" s="12">
        <f>Data!X24</f>
        <v>-29007.50656399026</v>
      </c>
      <c r="Z11" s="13">
        <f>Data!Y24</f>
        <v>-19370.794504148653</v>
      </c>
      <c r="AA11" s="12">
        <f>Data!Z24</f>
        <v>-471297.21068540082</v>
      </c>
      <c r="AB11" s="14">
        <f>Data!AA24</f>
        <v>-308083.50832053251</v>
      </c>
    </row>
    <row r="12" spans="1:28" x14ac:dyDescent="0.2">
      <c r="A12" s="39"/>
      <c r="B12" s="26" t="s">
        <v>25</v>
      </c>
      <c r="C12" s="12">
        <f>Data!B42</f>
        <v>-17250.712037043471</v>
      </c>
      <c r="D12" s="13">
        <f>Data!C42</f>
        <v>-9836.8616609031014</v>
      </c>
      <c r="E12" s="12">
        <f>Data!D42</f>
        <v>-16660.915455569339</v>
      </c>
      <c r="F12" s="13">
        <f>Data!E42</f>
        <v>-9002.0143412020552</v>
      </c>
      <c r="G12" s="12">
        <f>Data!F42</f>
        <v>-17608.475393749803</v>
      </c>
      <c r="H12" s="13">
        <f>Data!G42</f>
        <v>-10014.772165536826</v>
      </c>
      <c r="I12" s="12">
        <f>Data!H42</f>
        <v>-14121.406845818115</v>
      </c>
      <c r="J12" s="13">
        <f>Data!I42</f>
        <v>-7158.4140869711409</v>
      </c>
      <c r="K12" s="12">
        <f>Data!J42</f>
        <v>-14622.806269211029</v>
      </c>
      <c r="L12" s="13">
        <f>Data!K42</f>
        <v>-8052.7915365686113</v>
      </c>
      <c r="M12" s="12">
        <f>Data!L42</f>
        <v>-14358.768356506353</v>
      </c>
      <c r="N12" s="13">
        <f>Data!M42</f>
        <v>-8131.4930197506437</v>
      </c>
      <c r="O12" s="12">
        <f>Data!N42</f>
        <v>-14672.483976446687</v>
      </c>
      <c r="P12" s="13">
        <f>Data!O42</f>
        <v>-8138.2186177641161</v>
      </c>
      <c r="Q12" s="12">
        <f>Data!P42</f>
        <v>-15204.445158555302</v>
      </c>
      <c r="R12" s="13">
        <f>Data!Q42</f>
        <v>-7684.449861960893</v>
      </c>
      <c r="S12" s="12">
        <f>Data!R42</f>
        <v>-13416.434694051011</v>
      </c>
      <c r="T12" s="13">
        <f>Data!S42</f>
        <v>-8230.6370889469526</v>
      </c>
      <c r="U12" s="12">
        <f>Data!T42</f>
        <v>-14227.409427362079</v>
      </c>
      <c r="V12" s="13">
        <f>Data!U42</f>
        <v>-7078.0741615879797</v>
      </c>
      <c r="W12" s="12">
        <f>Data!V42</f>
        <v>-12146.060682571675</v>
      </c>
      <c r="X12" s="13">
        <f>Data!W42</f>
        <v>-7110.2592291637884</v>
      </c>
      <c r="Y12" s="12">
        <f>Data!X42</f>
        <v>-11359.323997020845</v>
      </c>
      <c r="Z12" s="13">
        <f>Data!Y42</f>
        <v>-7158.0456569440303</v>
      </c>
      <c r="AA12" s="12">
        <f>Data!Z42</f>
        <v>-175649.2422939057</v>
      </c>
      <c r="AB12" s="14">
        <f>Data!AA42</f>
        <v>-97596.031427300128</v>
      </c>
    </row>
    <row r="13" spans="1:28" ht="13.5" thickBot="1" x14ac:dyDescent="0.25">
      <c r="A13" s="39"/>
      <c r="B13" s="26" t="s">
        <v>26</v>
      </c>
      <c r="C13" s="12">
        <f>Data!B60</f>
        <v>606080.36300619051</v>
      </c>
      <c r="D13" s="13">
        <f>Data!C60</f>
        <v>273183.17500295368</v>
      </c>
      <c r="E13" s="12">
        <f>Data!D60</f>
        <v>561556.38381134113</v>
      </c>
      <c r="F13" s="13">
        <f>Data!E60</f>
        <v>242533.59763883043</v>
      </c>
      <c r="G13" s="12">
        <f>Data!F60</f>
        <v>619693.8550226388</v>
      </c>
      <c r="H13" s="13">
        <f>Data!G60</f>
        <v>274776.22935473302</v>
      </c>
      <c r="I13" s="12">
        <f>Data!H60</f>
        <v>407811.33554247726</v>
      </c>
      <c r="J13" s="13">
        <f>Data!I60</f>
        <v>196372.49582649671</v>
      </c>
      <c r="K13" s="12">
        <f>Data!J60</f>
        <v>410985.21432101197</v>
      </c>
      <c r="L13" s="13">
        <f>Data!K60</f>
        <v>214465.68873064348</v>
      </c>
      <c r="M13" s="12">
        <f>Data!L60</f>
        <v>391971.46402654063</v>
      </c>
      <c r="N13" s="13">
        <f>Data!M60</f>
        <v>210447.94273301162</v>
      </c>
      <c r="O13" s="12">
        <f>Data!N60</f>
        <v>501254.64172252244</v>
      </c>
      <c r="P13" s="13">
        <f>Data!O60</f>
        <v>220242.36852700484</v>
      </c>
      <c r="Q13" s="12">
        <f>Data!P60</f>
        <v>511283.80928275239</v>
      </c>
      <c r="R13" s="13">
        <f>Data!Q60</f>
        <v>204278.62518714179</v>
      </c>
      <c r="S13" s="12">
        <f>Data!R60</f>
        <v>449130.57208403782</v>
      </c>
      <c r="T13" s="13">
        <f>Data!S60</f>
        <v>218488.93943783559</v>
      </c>
      <c r="U13" s="12">
        <f>Data!T60</f>
        <v>453755.55090742651</v>
      </c>
      <c r="V13" s="13">
        <f>Data!U60</f>
        <v>203400.43538983908</v>
      </c>
      <c r="W13" s="12">
        <f>Data!V60</f>
        <v>400732.85011484276</v>
      </c>
      <c r="X13" s="13">
        <f>Data!W60</f>
        <v>195617.89867719469</v>
      </c>
      <c r="Y13" s="12">
        <f>Data!X60</f>
        <v>394844.7970472913</v>
      </c>
      <c r="Z13" s="13">
        <f>Data!Y60</f>
        <v>204540.59669247217</v>
      </c>
      <c r="AA13" s="12">
        <f>Data!Z60</f>
        <v>5709100.8368890733</v>
      </c>
      <c r="AB13" s="14">
        <f>Data!AA60</f>
        <v>2658347.9931981573</v>
      </c>
    </row>
    <row r="14" spans="1:28" ht="13.5" thickBot="1" x14ac:dyDescent="0.25">
      <c r="A14" s="39"/>
      <c r="B14" s="37" t="s">
        <v>27</v>
      </c>
      <c r="C14" s="22">
        <f>SUM(C10:C13)</f>
        <v>295.92994685459416</v>
      </c>
      <c r="D14" s="23">
        <f t="shared" ref="D14:AB14" si="1">SUM(D10:D13)</f>
        <v>-101439.26415899361</v>
      </c>
      <c r="E14" s="22">
        <f t="shared" si="1"/>
        <v>-20827.870466821129</v>
      </c>
      <c r="F14" s="23">
        <f t="shared" si="1"/>
        <v>-96443.796537938877</v>
      </c>
      <c r="G14" s="22">
        <f t="shared" si="1"/>
        <v>-81.726816100301221</v>
      </c>
      <c r="H14" s="23">
        <f t="shared" si="1"/>
        <v>-102972.69197993737</v>
      </c>
      <c r="I14" s="22">
        <f t="shared" si="1"/>
        <v>-95383.176419166848</v>
      </c>
      <c r="J14" s="23">
        <f t="shared" si="1"/>
        <v>-85455.850516804814</v>
      </c>
      <c r="K14" s="22">
        <f t="shared" si="1"/>
        <v>-104346.66974500945</v>
      </c>
      <c r="L14" s="23">
        <f t="shared" si="1"/>
        <v>-94338.134895428782</v>
      </c>
      <c r="M14" s="22">
        <f t="shared" si="1"/>
        <v>-162699.6979813599</v>
      </c>
      <c r="N14" s="23">
        <f t="shared" si="1"/>
        <v>-126768.02510347619</v>
      </c>
      <c r="O14" s="22">
        <f t="shared" si="1"/>
        <v>-42516.589012170094</v>
      </c>
      <c r="P14" s="23">
        <f t="shared" si="1"/>
        <v>-111981.44217218884</v>
      </c>
      <c r="Q14" s="22">
        <f t="shared" si="1"/>
        <v>-38565.787139139778</v>
      </c>
      <c r="R14" s="23">
        <f t="shared" si="1"/>
        <v>-94366.041300415964</v>
      </c>
      <c r="S14" s="22">
        <f t="shared" si="1"/>
        <v>-32460.211806571402</v>
      </c>
      <c r="T14" s="23">
        <f t="shared" si="1"/>
        <v>-96160.503721733054</v>
      </c>
      <c r="U14" s="22">
        <f t="shared" si="1"/>
        <v>-42197.486537861929</v>
      </c>
      <c r="V14" s="23">
        <f t="shared" si="1"/>
        <v>-60574.363637070433</v>
      </c>
      <c r="W14" s="22">
        <f t="shared" si="1"/>
        <v>-23617.17590314406</v>
      </c>
      <c r="X14" s="23">
        <f t="shared" si="1"/>
        <v>-68760.086425820919</v>
      </c>
      <c r="Y14" s="22">
        <f t="shared" si="1"/>
        <v>-6758.6486813506344</v>
      </c>
      <c r="Z14" s="23">
        <f t="shared" si="1"/>
        <v>-66991.479943505663</v>
      </c>
      <c r="AA14" s="22">
        <f t="shared" si="1"/>
        <v>-569159.11056184117</v>
      </c>
      <c r="AB14" s="24">
        <f t="shared" si="1"/>
        <v>-1106251.6803933145</v>
      </c>
    </row>
    <row r="15" spans="1:28" x14ac:dyDescent="0.2">
      <c r="A15" s="40">
        <v>2003</v>
      </c>
      <c r="B15" s="26" t="s">
        <v>24</v>
      </c>
      <c r="C15" s="12">
        <f>Data!B7</f>
        <v>-387778.2514622598</v>
      </c>
      <c r="D15" s="13">
        <f>Data!C7</f>
        <v>-239156.31216723667</v>
      </c>
      <c r="E15" s="12">
        <f>Data!D7</f>
        <v>-378230.45696468471</v>
      </c>
      <c r="F15" s="13">
        <f>Data!E7</f>
        <v>-221623.4589833864</v>
      </c>
      <c r="G15" s="12">
        <f>Data!F7</f>
        <v>-390148.96621593239</v>
      </c>
      <c r="H15" s="13">
        <f>Data!G7</f>
        <v>-238944.98763600437</v>
      </c>
      <c r="I15" s="12">
        <f>Data!H7</f>
        <v>-324738.67757404246</v>
      </c>
      <c r="J15" s="13">
        <f>Data!I7</f>
        <v>-176269.47725393224</v>
      </c>
      <c r="K15" s="12">
        <f>Data!J7</f>
        <v>-331515.49283980968</v>
      </c>
      <c r="L15" s="13">
        <f>Data!K7</f>
        <v>-200068.40839073804</v>
      </c>
      <c r="M15" s="12">
        <f>Data!L7</f>
        <v>-336151.28805018216</v>
      </c>
      <c r="N15" s="13">
        <f>Data!M7</f>
        <v>-200705.20843495539</v>
      </c>
      <c r="O15" s="12">
        <f>Data!N7</f>
        <v>-347297.5414294955</v>
      </c>
      <c r="P15" s="13">
        <f>Data!O7</f>
        <v>-205659.48967687521</v>
      </c>
      <c r="Q15" s="12">
        <f>Data!P7</f>
        <v>-333244.94557766157</v>
      </c>
      <c r="R15" s="13">
        <f>Data!Q7</f>
        <v>-199806.64894411099</v>
      </c>
      <c r="S15" s="12">
        <f>Data!R7</f>
        <v>-314286.96403896302</v>
      </c>
      <c r="T15" s="13">
        <f>Data!S7</f>
        <v>-187950.0471180123</v>
      </c>
      <c r="U15" s="12">
        <f>Data!T7</f>
        <v>-307050.29400583904</v>
      </c>
      <c r="V15" s="13">
        <f>Data!U7</f>
        <v>-164051.85963383052</v>
      </c>
      <c r="W15" s="12">
        <f>Data!V7</f>
        <v>-251574.92602696692</v>
      </c>
      <c r="X15" s="13">
        <f>Data!W7</f>
        <v>-173966.53154835064</v>
      </c>
      <c r="Y15" s="12">
        <f>Data!X7</f>
        <v>-251122.06890041576</v>
      </c>
      <c r="Z15" s="13">
        <f>Data!Y7</f>
        <v>-152386.02641852247</v>
      </c>
      <c r="AA15" s="12">
        <f>Data!Z7</f>
        <v>-3953139.8730862527</v>
      </c>
      <c r="AB15" s="14">
        <f>Data!AA7</f>
        <v>-2360588.4562059557</v>
      </c>
    </row>
    <row r="16" spans="1:28" x14ac:dyDescent="0.2">
      <c r="A16" s="39"/>
      <c r="B16" s="26" t="s">
        <v>21</v>
      </c>
      <c r="C16" s="12">
        <f>Data!B25</f>
        <v>-23134.395929644452</v>
      </c>
      <c r="D16" s="13">
        <f>Data!C25</f>
        <v>-17495.086914895433</v>
      </c>
      <c r="E16" s="12">
        <f>Data!D25</f>
        <v>-21247.433370213479</v>
      </c>
      <c r="F16" s="13">
        <f>Data!E25</f>
        <v>-13761.58685168716</v>
      </c>
      <c r="G16" s="12">
        <f>Data!F25</f>
        <v>-24501.67693154102</v>
      </c>
      <c r="H16" s="13">
        <f>Data!G25</f>
        <v>-15352.401071088105</v>
      </c>
      <c r="I16" s="12">
        <f>Data!H25</f>
        <v>-24114.598515555474</v>
      </c>
      <c r="J16" s="13">
        <f>Data!I25</f>
        <v>-19284.638745916047</v>
      </c>
      <c r="K16" s="12">
        <f>Data!J25</f>
        <v>-21635.730420094966</v>
      </c>
      <c r="L16" s="13">
        <f>Data!K25</f>
        <v>-16878.600804360474</v>
      </c>
      <c r="M16" s="12">
        <f>Data!L25</f>
        <v>-57121.372565338112</v>
      </c>
      <c r="N16" s="13">
        <f>Data!M25</f>
        <v>-35335.81698456606</v>
      </c>
      <c r="O16" s="12">
        <f>Data!N25</f>
        <v>-45628.401424628813</v>
      </c>
      <c r="P16" s="13">
        <f>Data!O25</f>
        <v>-33360.366695784614</v>
      </c>
      <c r="Q16" s="12">
        <f>Data!P25</f>
        <v>-33918.433916999791</v>
      </c>
      <c r="R16" s="13">
        <f>Data!Q25</f>
        <v>-20989.946334168682</v>
      </c>
      <c r="S16" s="12">
        <f>Data!R25</f>
        <v>-28588.743758805969</v>
      </c>
      <c r="T16" s="13">
        <f>Data!S25</f>
        <v>-15709.634437747289</v>
      </c>
      <c r="U16" s="12">
        <f>Data!T25</f>
        <v>-17417.686964815395</v>
      </c>
      <c r="V16" s="13">
        <f>Data!U25</f>
        <v>-8844.2323737108327</v>
      </c>
      <c r="W16" s="12">
        <f>Data!V25</f>
        <v>-16593.754301748748</v>
      </c>
      <c r="X16" s="13">
        <f>Data!W25</f>
        <v>-9929.4882593549519</v>
      </c>
      <c r="Y16" s="12">
        <f>Data!X25</f>
        <v>-20198.59979624546</v>
      </c>
      <c r="Z16" s="13">
        <f>Data!Y25</f>
        <v>-12081.609957871762</v>
      </c>
      <c r="AA16" s="12">
        <f>Data!Z25</f>
        <v>-334100.82789563172</v>
      </c>
      <c r="AB16" s="14">
        <f>Data!AA25</f>
        <v>-219023.40943115141</v>
      </c>
    </row>
    <row r="17" spans="1:28" x14ac:dyDescent="0.2">
      <c r="A17" s="39"/>
      <c r="B17" s="26" t="s">
        <v>25</v>
      </c>
      <c r="C17" s="12">
        <f>Data!B43</f>
        <v>-12145.331896765672</v>
      </c>
      <c r="D17" s="13">
        <f>Data!C43</f>
        <v>-6961.3411785012258</v>
      </c>
      <c r="E17" s="12">
        <f>Data!D43</f>
        <v>-11853.037092729999</v>
      </c>
      <c r="F17" s="13">
        <f>Data!E43</f>
        <v>-6456.7343108026098</v>
      </c>
      <c r="G17" s="12">
        <f>Data!F43</f>
        <v>-12250.287426029696</v>
      </c>
      <c r="H17" s="13">
        <f>Data!G43</f>
        <v>-6974.5330194872276</v>
      </c>
      <c r="I17" s="12">
        <f>Data!H43</f>
        <v>-10112.941163165859</v>
      </c>
      <c r="J17" s="13">
        <f>Data!I43</f>
        <v>-5113.7286251480309</v>
      </c>
      <c r="K17" s="12">
        <f>Data!J43</f>
        <v>-10347.205163752202</v>
      </c>
      <c r="L17" s="13">
        <f>Data!K43</f>
        <v>-5828.6026823078437</v>
      </c>
      <c r="M17" s="12">
        <f>Data!L43</f>
        <v>-10490.280223988804</v>
      </c>
      <c r="N17" s="13">
        <f>Data!M43</f>
        <v>-5842.22011919549</v>
      </c>
      <c r="O17" s="12">
        <f>Data!N43</f>
        <v>-10863.651691088835</v>
      </c>
      <c r="P17" s="13">
        <f>Data!O43</f>
        <v>-5999.8657998567487</v>
      </c>
      <c r="Q17" s="12">
        <f>Data!P43</f>
        <v>-10453.806768533927</v>
      </c>
      <c r="R17" s="13">
        <f>Data!Q43</f>
        <v>-5850.2872769651749</v>
      </c>
      <c r="S17" s="12">
        <f>Data!R43</f>
        <v>-9893.236459378797</v>
      </c>
      <c r="T17" s="13">
        <f>Data!S43</f>
        <v>-5506.827699225164</v>
      </c>
      <c r="U17" s="12">
        <f>Data!T43</f>
        <v>-9610.8875583002864</v>
      </c>
      <c r="V17" s="13">
        <f>Data!U43</f>
        <v>-4777.2954678939695</v>
      </c>
      <c r="W17" s="12">
        <f>Data!V43</f>
        <v>-7889.3561654581199</v>
      </c>
      <c r="X17" s="13">
        <f>Data!W43</f>
        <v>-5083.3592162026271</v>
      </c>
      <c r="Y17" s="12">
        <f>Data!X43</f>
        <v>-7904.6705253952478</v>
      </c>
      <c r="Z17" s="13">
        <f>Data!Y43</f>
        <v>-4463.7557753048359</v>
      </c>
      <c r="AA17" s="12">
        <f>Data!Z43</f>
        <v>-123814.69213458743</v>
      </c>
      <c r="AB17" s="14">
        <f>Data!AA43</f>
        <v>-68858.551170890947</v>
      </c>
    </row>
    <row r="18" spans="1:28" ht="13.5" thickBot="1" x14ac:dyDescent="0.25">
      <c r="A18" s="39"/>
      <c r="B18" s="26" t="s">
        <v>26</v>
      </c>
      <c r="C18" s="12">
        <f>Data!B61</f>
        <v>424955.16360229789</v>
      </c>
      <c r="D18" s="13">
        <f>Data!C61</f>
        <v>175863.88461119268</v>
      </c>
      <c r="E18" s="12">
        <f>Data!D61</f>
        <v>392581.25206489291</v>
      </c>
      <c r="F18" s="13">
        <f>Data!E61</f>
        <v>155673.97745780527</v>
      </c>
      <c r="G18" s="12">
        <f>Data!F61</f>
        <v>416760.18427499151</v>
      </c>
      <c r="H18" s="13">
        <f>Data!G61</f>
        <v>172909.72561367729</v>
      </c>
      <c r="I18" s="12">
        <f>Data!H61</f>
        <v>333843.74221380369</v>
      </c>
      <c r="J18" s="13">
        <f>Data!I61</f>
        <v>146088.39085146046</v>
      </c>
      <c r="K18" s="12">
        <f>Data!J61</f>
        <v>349722.41593399883</v>
      </c>
      <c r="L18" s="13">
        <f>Data!K61</f>
        <v>158835.0945888345</v>
      </c>
      <c r="M18" s="12">
        <f>Data!L61</f>
        <v>336150.73868535738</v>
      </c>
      <c r="N18" s="13">
        <f>Data!M61</f>
        <v>153900.67092772652</v>
      </c>
      <c r="O18" s="12">
        <f>Data!N61</f>
        <v>350550.57378431677</v>
      </c>
      <c r="P18" s="13">
        <f>Data!O61</f>
        <v>156739.7681028322</v>
      </c>
      <c r="Q18" s="12">
        <f>Data!P61</f>
        <v>346372.71659036621</v>
      </c>
      <c r="R18" s="13">
        <f>Data!Q61</f>
        <v>156051.25214266765</v>
      </c>
      <c r="S18" s="12">
        <f>Data!R61</f>
        <v>328010.02675664093</v>
      </c>
      <c r="T18" s="13">
        <f>Data!S61</f>
        <v>147477.09461335291</v>
      </c>
      <c r="U18" s="12">
        <f>Data!T61</f>
        <v>339391.35823658825</v>
      </c>
      <c r="V18" s="13">
        <f>Data!U61</f>
        <v>136420.02319418135</v>
      </c>
      <c r="W18" s="12">
        <f>Data!V61</f>
        <v>297774.82285809354</v>
      </c>
      <c r="X18" s="13">
        <f>Data!W61</f>
        <v>142888.92594627384</v>
      </c>
      <c r="Y18" s="12">
        <f>Data!X61</f>
        <v>315728.29627847922</v>
      </c>
      <c r="Z18" s="13">
        <f>Data!Y61</f>
        <v>133152.03447100666</v>
      </c>
      <c r="AA18" s="12">
        <f>Data!Z61</f>
        <v>4231841.2912798272</v>
      </c>
      <c r="AB18" s="14">
        <f>Data!AA61</f>
        <v>1836000.8425210114</v>
      </c>
    </row>
    <row r="19" spans="1:28" ht="13.5" thickBot="1" x14ac:dyDescent="0.25">
      <c r="A19" s="39"/>
      <c r="B19" s="37" t="s">
        <v>27</v>
      </c>
      <c r="C19" s="22">
        <f>SUM(C15:C18)</f>
        <v>1897.1843136279495</v>
      </c>
      <c r="D19" s="23">
        <f t="shared" ref="D19:AB19" si="2">SUM(D15:D18)</f>
        <v>-87748.855649440608</v>
      </c>
      <c r="E19" s="22">
        <f t="shared" si="2"/>
        <v>-18749.675362735288</v>
      </c>
      <c r="F19" s="23">
        <f t="shared" si="2"/>
        <v>-86167.802688070893</v>
      </c>
      <c r="G19" s="22">
        <f t="shared" si="2"/>
        <v>-10140.746298511571</v>
      </c>
      <c r="H19" s="23">
        <f t="shared" si="2"/>
        <v>-88362.196112902398</v>
      </c>
      <c r="I19" s="22">
        <f t="shared" si="2"/>
        <v>-25122.47503896011</v>
      </c>
      <c r="J19" s="23">
        <f t="shared" si="2"/>
        <v>-54579.453773535875</v>
      </c>
      <c r="K19" s="22">
        <f t="shared" si="2"/>
        <v>-13776.012489658024</v>
      </c>
      <c r="L19" s="23">
        <f t="shared" si="2"/>
        <v>-63940.517288571864</v>
      </c>
      <c r="M19" s="22">
        <f t="shared" si="2"/>
        <v>-67612.202154151688</v>
      </c>
      <c r="N19" s="23">
        <f t="shared" si="2"/>
        <v>-87982.574610990414</v>
      </c>
      <c r="O19" s="22">
        <f t="shared" si="2"/>
        <v>-53239.020760896383</v>
      </c>
      <c r="P19" s="23">
        <f t="shared" si="2"/>
        <v>-88279.954069684376</v>
      </c>
      <c r="Q19" s="22">
        <f t="shared" si="2"/>
        <v>-31244.469672829087</v>
      </c>
      <c r="R19" s="23">
        <f t="shared" si="2"/>
        <v>-70595.630412577215</v>
      </c>
      <c r="S19" s="22">
        <f t="shared" si="2"/>
        <v>-24758.917500506854</v>
      </c>
      <c r="T19" s="23">
        <f t="shared" si="2"/>
        <v>-61689.414641631854</v>
      </c>
      <c r="U19" s="22">
        <f t="shared" si="2"/>
        <v>5312.4897076335619</v>
      </c>
      <c r="V19" s="23">
        <f t="shared" si="2"/>
        <v>-41253.364281253977</v>
      </c>
      <c r="W19" s="22">
        <f t="shared" si="2"/>
        <v>21716.786363919789</v>
      </c>
      <c r="X19" s="23">
        <f t="shared" si="2"/>
        <v>-46090.453077634389</v>
      </c>
      <c r="Y19" s="22">
        <f t="shared" si="2"/>
        <v>36502.957056422718</v>
      </c>
      <c r="Z19" s="23">
        <f t="shared" si="2"/>
        <v>-35779.357680692396</v>
      </c>
      <c r="AA19" s="22">
        <f t="shared" si="2"/>
        <v>-179214.10183664411</v>
      </c>
      <c r="AB19" s="24">
        <f t="shared" si="2"/>
        <v>-812469.57428698707</v>
      </c>
    </row>
    <row r="20" spans="1:28" x14ac:dyDescent="0.2">
      <c r="A20" s="40" t="s">
        <v>28</v>
      </c>
      <c r="B20" s="26" t="s">
        <v>24</v>
      </c>
      <c r="C20" s="12">
        <f>SUM(Data!B8:B16)</f>
        <v>-596752.51469529816</v>
      </c>
      <c r="D20" s="13">
        <f>SUM(Data!C8:C16)</f>
        <v>-380674.0946234244</v>
      </c>
      <c r="E20" s="12">
        <f>SUM(Data!D8:D16)</f>
        <v>-571155.77202112926</v>
      </c>
      <c r="F20" s="13">
        <f>SUM(Data!E8:E16)</f>
        <v>-343457.9882633579</v>
      </c>
      <c r="G20" s="12">
        <f>SUM(Data!F8:F16)</f>
        <v>-610138.41624505096</v>
      </c>
      <c r="H20" s="13">
        <f>SUM(Data!G8:G16)</f>
        <v>-334933.78906374617</v>
      </c>
      <c r="I20" s="12">
        <f>SUM(Data!H8:H16)</f>
        <v>-527549.31312711618</v>
      </c>
      <c r="J20" s="13">
        <f>SUM(Data!I8:I16)</f>
        <v>-290904.91883376637</v>
      </c>
      <c r="K20" s="12">
        <f>SUM(Data!J8:J16)</f>
        <v>-514810.8018335792</v>
      </c>
      <c r="L20" s="13">
        <f>SUM(Data!K8:K16)</f>
        <v>-328533.30302361184</v>
      </c>
      <c r="M20" s="12">
        <f>SUM(Data!L8:L16)</f>
        <v>-553354.57059904502</v>
      </c>
      <c r="N20" s="13">
        <f>SUM(Data!M8:M16)</f>
        <v>-299935.97268267977</v>
      </c>
      <c r="O20" s="12">
        <f>SUM(Data!N8:N16)</f>
        <v>-520875.4757343111</v>
      </c>
      <c r="P20" s="13">
        <f>SUM(Data!O8:O16)</f>
        <v>-322135.82258613431</v>
      </c>
      <c r="Q20" s="12">
        <f>SUM(Data!P8:P16)</f>
        <v>-468929.3800899061</v>
      </c>
      <c r="R20" s="13">
        <f>SUM(Data!Q8:Q16)</f>
        <v>-275924.70907488535</v>
      </c>
      <c r="S20" s="12">
        <f>SUM(Data!R8:R16)</f>
        <v>-426148.53982192726</v>
      </c>
      <c r="T20" s="13">
        <f>SUM(Data!S8:S16)</f>
        <v>-266638.97717923985</v>
      </c>
      <c r="U20" s="12">
        <f>SUM(Data!T8:T16)</f>
        <v>-402591.20998626429</v>
      </c>
      <c r="V20" s="13">
        <f>SUM(Data!U8:U16)</f>
        <v>-242660.63955488804</v>
      </c>
      <c r="W20" s="12">
        <f>SUM(Data!V8:V16)</f>
        <v>-358546.86669170245</v>
      </c>
      <c r="X20" s="13">
        <f>SUM(Data!W8:W16)</f>
        <v>-227536.30963413924</v>
      </c>
      <c r="Y20" s="12">
        <f>SUM(Data!X8:X16)</f>
        <v>-347212.96580430144</v>
      </c>
      <c r="Z20" s="13">
        <f>SUM(Data!Y8:Y16)</f>
        <v>-217063.07467150778</v>
      </c>
      <c r="AA20" s="12">
        <f>SUM(Data!Z8:Z15)</f>
        <v>-5898065.8266496304</v>
      </c>
      <c r="AB20" s="14">
        <f>SUM(Data!AA8:AA15)</f>
        <v>-3530399.5991913811</v>
      </c>
    </row>
    <row r="21" spans="1:28" x14ac:dyDescent="0.2">
      <c r="A21" s="39"/>
      <c r="B21" s="26" t="s">
        <v>21</v>
      </c>
      <c r="C21" s="12">
        <f>SUM(Data!B26:B34)</f>
        <v>-30971.318888979076</v>
      </c>
      <c r="D21" s="13">
        <f>SUM(Data!C26:C34)</f>
        <v>-24113.469428862627</v>
      </c>
      <c r="E21" s="12">
        <f>SUM(Data!D26:D34)</f>
        <v>-28101.389606416924</v>
      </c>
      <c r="F21" s="13">
        <f>SUM(Data!E26:E34)</f>
        <v>-18302.283731463373</v>
      </c>
      <c r="G21" s="12">
        <f>SUM(Data!F26:F34)</f>
        <v>-33650.042826125529</v>
      </c>
      <c r="H21" s="13">
        <f>SUM(Data!G26:G34)</f>
        <v>-18052.261771298869</v>
      </c>
      <c r="I21" s="12">
        <f>SUM(Data!H26:H34)</f>
        <v>-34560.02544121581</v>
      </c>
      <c r="J21" s="13">
        <f>SUM(Data!I26:I34)</f>
        <v>-26702.103426465092</v>
      </c>
      <c r="K21" s="12">
        <f>SUM(Data!J26:J34)</f>
        <v>-30770.52854521108</v>
      </c>
      <c r="L21" s="13">
        <f>SUM(Data!K26:K34)</f>
        <v>-22927.87526629027</v>
      </c>
      <c r="M21" s="12">
        <f>SUM(Data!L26:L34)</f>
        <v>-85746.678602658896</v>
      </c>
      <c r="N21" s="13">
        <f>SUM(Data!M26:M34)</f>
        <v>-43921.130445206909</v>
      </c>
      <c r="O21" s="12">
        <f>SUM(Data!N26:N34)</f>
        <v>-61632.22888956259</v>
      </c>
      <c r="P21" s="13">
        <f>SUM(Data!O26:O34)</f>
        <v>-44047.190419879626</v>
      </c>
      <c r="Q21" s="12">
        <f>SUM(Data!P26:P34)</f>
        <v>-45236.647514493663</v>
      </c>
      <c r="R21" s="13">
        <f>SUM(Data!Q26:Q34)</f>
        <v>-24106.307928400984</v>
      </c>
      <c r="S21" s="12">
        <f>SUM(Data!R26:R34)</f>
        <v>-36438.551609840331</v>
      </c>
      <c r="T21" s="13">
        <f>SUM(Data!S26:S34)</f>
        <v>-20553.768047657613</v>
      </c>
      <c r="U21" s="12">
        <f>SUM(Data!T26:T34)</f>
        <v>-20465.731415160757</v>
      </c>
      <c r="V21" s="13">
        <f>SUM(Data!U26:U34)</f>
        <v>-11782.092146167191</v>
      </c>
      <c r="W21" s="12">
        <f>SUM(Data!V26:V34)</f>
        <v>-20804.622609338345</v>
      </c>
      <c r="X21" s="13">
        <f>SUM(Data!W26:W34)</f>
        <v>-11380.443836724155</v>
      </c>
      <c r="Y21" s="12">
        <f>SUM(Data!X26:X34)</f>
        <v>-24694.166767309547</v>
      </c>
      <c r="Z21" s="13">
        <f>SUM(Data!Y26:Y34)</f>
        <v>-15329.603953758784</v>
      </c>
      <c r="AA21" s="12">
        <f>SUM(Data!Z26:Z34)</f>
        <v>-453071.93271631259</v>
      </c>
      <c r="AB21" s="14">
        <f>SUM(Data!AA26:AA34)</f>
        <v>-281218.53040217556</v>
      </c>
    </row>
    <row r="22" spans="1:28" x14ac:dyDescent="0.2">
      <c r="A22" s="39"/>
      <c r="B22" s="26" t="s">
        <v>25</v>
      </c>
      <c r="C22" s="12">
        <f>SUM(Data!B44:B52)</f>
        <v>-16096.531865952642</v>
      </c>
      <c r="D22" s="13">
        <f>SUM(Data!C44:C52)</f>
        <v>-9470.7743558083766</v>
      </c>
      <c r="E22" s="12">
        <f>SUM(Data!D44:D52)</f>
        <v>-15293.663486446103</v>
      </c>
      <c r="F22" s="13">
        <f>SUM(Data!E44:E52)</f>
        <v>-8498.1267304350804</v>
      </c>
      <c r="G22" s="12">
        <f>SUM(Data!F44:F52)</f>
        <v>-16317.868955197466</v>
      </c>
      <c r="H22" s="13">
        <f>SUM(Data!G44:G52)</f>
        <v>-8206.328663805185</v>
      </c>
      <c r="I22" s="12">
        <f>SUM(Data!H44:H52)</f>
        <v>-14325.238501344904</v>
      </c>
      <c r="J22" s="13">
        <f>SUM(Data!I44:I52)</f>
        <v>-7197.0668296641543</v>
      </c>
      <c r="K22" s="12">
        <f>SUM(Data!J44:J52)</f>
        <v>-13874.230798962504</v>
      </c>
      <c r="L22" s="13">
        <f>SUM(Data!K44:K52)</f>
        <v>-8168.441296564094</v>
      </c>
      <c r="M22" s="12">
        <f>SUM(Data!L44:L52)</f>
        <v>-14931.522575344823</v>
      </c>
      <c r="N22" s="13">
        <f>SUM(Data!M44:M52)</f>
        <v>-7384.8808417271921</v>
      </c>
      <c r="O22" s="12">
        <f>SUM(Data!N44:N52)</f>
        <v>-13921.110643888424</v>
      </c>
      <c r="P22" s="13">
        <f>SUM(Data!O44:O52)</f>
        <v>-7892.3365134936766</v>
      </c>
      <c r="Q22" s="12">
        <f>SUM(Data!P44:P52)</f>
        <v>-12576.791886372395</v>
      </c>
      <c r="R22" s="13">
        <f>SUM(Data!Q44:Q52)</f>
        <v>-6890.3493010602378</v>
      </c>
      <c r="S22" s="12">
        <f>SUM(Data!R44:R52)</f>
        <v>-11505.53997061357</v>
      </c>
      <c r="T22" s="13">
        <f>SUM(Data!S44:S52)</f>
        <v>-6656.9390975561791</v>
      </c>
      <c r="U22" s="12">
        <f>SUM(Data!T44:T52)</f>
        <v>-10815.423155585473</v>
      </c>
      <c r="V22" s="13">
        <f>SUM(Data!U44:U52)</f>
        <v>-6089.8510825752101</v>
      </c>
      <c r="W22" s="12">
        <f>SUM(Data!V44:V52)</f>
        <v>-9650.3562008467925</v>
      </c>
      <c r="X22" s="13">
        <f>SUM(Data!W44:W52)</f>
        <v>-5670.2559905415746</v>
      </c>
      <c r="Y22" s="12">
        <f>SUM(Data!X44:X52)</f>
        <v>-9412.6493805193677</v>
      </c>
      <c r="Z22" s="13">
        <f>SUM(Data!Y44:Y52)</f>
        <v>-5414.9554247748947</v>
      </c>
      <c r="AA22" s="12">
        <f>SUM(Data!Z44:Z52)</f>
        <v>-158720.92742107448</v>
      </c>
      <c r="AB22" s="14">
        <f>SUM(Data!AA44:AA52)</f>
        <v>-87540.306128005876</v>
      </c>
    </row>
    <row r="23" spans="1:28" ht="13.5" thickBot="1" x14ac:dyDescent="0.25">
      <c r="A23" s="39"/>
      <c r="B23" s="26" t="s">
        <v>26</v>
      </c>
      <c r="C23" s="12">
        <f>SUM(Data!B62:B70)</f>
        <v>622411.75752285391</v>
      </c>
      <c r="D23" s="13">
        <f>SUM(Data!C62:C70)</f>
        <v>335913.92494632705</v>
      </c>
      <c r="E23" s="12">
        <f>SUM(Data!D62:D70)</f>
        <v>591646.59819759894</v>
      </c>
      <c r="F23" s="13">
        <f>SUM(Data!E62:E70)</f>
        <v>287314.14916694554</v>
      </c>
      <c r="G23" s="12">
        <f>SUM(Data!F62:F70)</f>
        <v>663702.05524315429</v>
      </c>
      <c r="H23" s="13">
        <f>SUM(Data!G62:G70)</f>
        <v>301108.0622998809</v>
      </c>
      <c r="I23" s="12">
        <f>SUM(Data!H62:H70)</f>
        <v>588286.29775437224</v>
      </c>
      <c r="J23" s="13">
        <f>SUM(Data!I62:I70)</f>
        <v>272321.1408854812</v>
      </c>
      <c r="K23" s="12">
        <f>SUM(Data!J62:J70)</f>
        <v>583197.36857788125</v>
      </c>
      <c r="L23" s="13">
        <f>SUM(Data!K62:K70)</f>
        <v>295926.63712763524</v>
      </c>
      <c r="M23" s="12">
        <f>SUM(Data!L62:L70)</f>
        <v>590334.32024211006</v>
      </c>
      <c r="N23" s="13">
        <f>SUM(Data!M62:M70)</f>
        <v>266129.25602852745</v>
      </c>
      <c r="O23" s="12">
        <f>SUM(Data!N62:N70)</f>
        <v>573556.51316286391</v>
      </c>
      <c r="P23" s="13">
        <f>SUM(Data!O62:O70)</f>
        <v>294298.93971591548</v>
      </c>
      <c r="Q23" s="12">
        <f>SUM(Data!P62:P70)</f>
        <v>568105.04653360043</v>
      </c>
      <c r="R23" s="13">
        <f>SUM(Data!Q62:Q70)</f>
        <v>263176.67134910281</v>
      </c>
      <c r="S23" s="12">
        <f>SUM(Data!R62:R70)</f>
        <v>535943.88424522965</v>
      </c>
      <c r="T23" s="13">
        <f>SUM(Data!S62:S70)</f>
        <v>262566.67897109763</v>
      </c>
      <c r="U23" s="12">
        <f>SUM(Data!T62:T70)</f>
        <v>533548.45293557819</v>
      </c>
      <c r="V23" s="13">
        <f>SUM(Data!U62:U70)</f>
        <v>240718.94124126702</v>
      </c>
      <c r="W23" s="12">
        <f>SUM(Data!V62:V70)</f>
        <v>507775.45445570286</v>
      </c>
      <c r="X23" s="13">
        <f>SUM(Data!W62:W70)</f>
        <v>237952.96749898643</v>
      </c>
      <c r="Y23" s="12">
        <f>SUM(Data!X62:X70)</f>
        <v>512292.30529082788</v>
      </c>
      <c r="Z23" s="13">
        <f>SUM(Data!Y62:Y70)</f>
        <v>245423.94370037303</v>
      </c>
      <c r="AA23" s="12">
        <f>SUM(Data!Z62:Z70)</f>
        <v>6870800.0541617731</v>
      </c>
      <c r="AB23" s="14">
        <f>SUM(Data!AA62:AA70)</f>
        <v>3302851.3129315395</v>
      </c>
    </row>
    <row r="24" spans="1:28" ht="13.5" thickBot="1" x14ac:dyDescent="0.25">
      <c r="A24" s="39"/>
      <c r="B24" s="37" t="s">
        <v>27</v>
      </c>
      <c r="C24" s="22">
        <f>SUM(C20:C23)</f>
        <v>-21408.607927375939</v>
      </c>
      <c r="D24" s="23">
        <f t="shared" ref="D24:AB24" si="3">SUM(D20:D23)</f>
        <v>-78344.413461768359</v>
      </c>
      <c r="E24" s="22">
        <f t="shared" si="3"/>
        <v>-22904.226916393382</v>
      </c>
      <c r="F24" s="23">
        <f t="shared" si="3"/>
        <v>-82944.249558310781</v>
      </c>
      <c r="G24" s="22">
        <f t="shared" si="3"/>
        <v>3595.7272167803021</v>
      </c>
      <c r="H24" s="23">
        <f t="shared" si="3"/>
        <v>-60084.317198969366</v>
      </c>
      <c r="I24" s="22">
        <f t="shared" si="3"/>
        <v>11851.72068469529</v>
      </c>
      <c r="J24" s="23">
        <f t="shared" si="3"/>
        <v>-52482.948204414395</v>
      </c>
      <c r="K24" s="22">
        <f t="shared" si="3"/>
        <v>23741.807400128455</v>
      </c>
      <c r="L24" s="23">
        <f t="shared" si="3"/>
        <v>-63702.982458830927</v>
      </c>
      <c r="M24" s="22">
        <f t="shared" si="3"/>
        <v>-63698.451534938649</v>
      </c>
      <c r="N24" s="23">
        <f t="shared" si="3"/>
        <v>-85112.727941086399</v>
      </c>
      <c r="O24" s="22">
        <f t="shared" si="3"/>
        <v>-22872.302104898263</v>
      </c>
      <c r="P24" s="23">
        <f t="shared" si="3"/>
        <v>-79776.409803592134</v>
      </c>
      <c r="Q24" s="22">
        <f t="shared" si="3"/>
        <v>41362.227042828221</v>
      </c>
      <c r="R24" s="23">
        <f t="shared" si="3"/>
        <v>-43744.694955243787</v>
      </c>
      <c r="S24" s="22">
        <f t="shared" si="3"/>
        <v>61851.252842848538</v>
      </c>
      <c r="T24" s="23">
        <f t="shared" si="3"/>
        <v>-31283.005353356013</v>
      </c>
      <c r="U24" s="22">
        <f t="shared" si="3"/>
        <v>99676.088378567656</v>
      </c>
      <c r="V24" s="23">
        <f t="shared" si="3"/>
        <v>-19813.641542363417</v>
      </c>
      <c r="W24" s="22">
        <f t="shared" si="3"/>
        <v>118773.6089538153</v>
      </c>
      <c r="X24" s="23">
        <f t="shared" si="3"/>
        <v>-6634.0419624185306</v>
      </c>
      <c r="Y24" s="22">
        <f t="shared" si="3"/>
        <v>130972.52333869756</v>
      </c>
      <c r="Z24" s="23">
        <f t="shared" si="3"/>
        <v>7616.309650331561</v>
      </c>
      <c r="AA24" s="22">
        <f t="shared" si="3"/>
        <v>360941.36737475544</v>
      </c>
      <c r="AB24" s="24">
        <f t="shared" si="3"/>
        <v>-596307.12279002322</v>
      </c>
    </row>
    <row r="25" spans="1:28" x14ac:dyDescent="0.2">
      <c r="A25" s="40" t="s">
        <v>27</v>
      </c>
      <c r="B25" s="26" t="s">
        <v>24</v>
      </c>
      <c r="C25" s="12">
        <f>SUM(C5,C10,C15,C20)</f>
        <v>-1540174.4876596474</v>
      </c>
      <c r="D25" s="13">
        <f t="shared" ref="D25:AB25" si="4">SUM(D5,D10,D15,D20)</f>
        <v>-959889.14241818036</v>
      </c>
      <c r="E25" s="12">
        <f t="shared" si="4"/>
        <v>-1485198.2953714135</v>
      </c>
      <c r="F25" s="13">
        <f t="shared" si="4"/>
        <v>-875871.7884673276</v>
      </c>
      <c r="G25" s="12">
        <f t="shared" si="4"/>
        <v>-1567094.5001173336</v>
      </c>
      <c r="H25" s="13">
        <f t="shared" si="4"/>
        <v>-919569.04719861015</v>
      </c>
      <c r="I25" s="12">
        <f t="shared" si="4"/>
        <v>-1307660.78467203</v>
      </c>
      <c r="J25" s="13">
        <f t="shared" si="4"/>
        <v>-714883.84435013484</v>
      </c>
      <c r="K25" s="12">
        <f t="shared" si="4"/>
        <v>-1316313.6407197979</v>
      </c>
      <c r="L25" s="13">
        <f t="shared" si="4"/>
        <v>-806119.94137700764</v>
      </c>
      <c r="M25" s="12">
        <f t="shared" si="4"/>
        <v>-1351237.6561276906</v>
      </c>
      <c r="N25" s="13">
        <f t="shared" si="4"/>
        <v>-780615.55306314176</v>
      </c>
      <c r="O25" s="12">
        <f t="shared" si="4"/>
        <v>-1335830.7372126316</v>
      </c>
      <c r="P25" s="13">
        <f t="shared" si="4"/>
        <v>-806631.28821952129</v>
      </c>
      <c r="Q25" s="12">
        <f t="shared" si="4"/>
        <v>-1287511.4927136663</v>
      </c>
      <c r="R25" s="13">
        <f t="shared" si="4"/>
        <v>-739151.28446741076</v>
      </c>
      <c r="S25" s="12">
        <f t="shared" si="4"/>
        <v>-1169554.597765177</v>
      </c>
      <c r="T25" s="13">
        <f t="shared" si="4"/>
        <v>-737343.99203074665</v>
      </c>
      <c r="U25" s="12">
        <f t="shared" si="4"/>
        <v>-1165562.6265707253</v>
      </c>
      <c r="V25" s="13">
        <f t="shared" si="4"/>
        <v>-650489.37946602004</v>
      </c>
      <c r="W25" s="12">
        <f t="shared" si="4"/>
        <v>-996808.72540503112</v>
      </c>
      <c r="X25" s="13">
        <f t="shared" si="4"/>
        <v>-644890.59061795869</v>
      </c>
      <c r="Y25" s="12">
        <f t="shared" si="4"/>
        <v>-1481596.7431919398</v>
      </c>
      <c r="Z25" s="13">
        <f t="shared" si="4"/>
        <v>-973259.5806991274</v>
      </c>
      <c r="AA25" s="12">
        <f t="shared" si="4"/>
        <v>-16004544.287527082</v>
      </c>
      <c r="AB25" s="14">
        <f t="shared" si="4"/>
        <v>-9608715.4323751871</v>
      </c>
    </row>
    <row r="26" spans="1:28" x14ac:dyDescent="0.2">
      <c r="A26" s="39"/>
      <c r="B26" s="26" t="s">
        <v>21</v>
      </c>
      <c r="C26" s="12">
        <f>SUM(C6,C11,C16,C21)</f>
        <v>-86995.71433882651</v>
      </c>
      <c r="D26" s="13">
        <f t="shared" ref="D26:AB26" si="5">SUM(D6,D11,D16,D21)</f>
        <v>-66335.398217282898</v>
      </c>
      <c r="E26" s="12">
        <f t="shared" si="5"/>
        <v>-79260.095413623814</v>
      </c>
      <c r="F26" s="13">
        <f t="shared" si="5"/>
        <v>-51248.909198134497</v>
      </c>
      <c r="G26" s="12">
        <f t="shared" si="5"/>
        <v>-93511.708546305541</v>
      </c>
      <c r="H26" s="13">
        <f t="shared" si="5"/>
        <v>-55448.541512660988</v>
      </c>
      <c r="I26" s="12">
        <f t="shared" si="5"/>
        <v>-92374.935101725918</v>
      </c>
      <c r="J26" s="13">
        <f t="shared" si="5"/>
        <v>-72947.226166275272</v>
      </c>
      <c r="K26" s="12">
        <f t="shared" si="5"/>
        <v>-83127.990715707332</v>
      </c>
      <c r="L26" s="13">
        <f t="shared" si="5"/>
        <v>-63039.278197496693</v>
      </c>
      <c r="M26" s="12">
        <f t="shared" si="5"/>
        <v>-221448.64734092786</v>
      </c>
      <c r="N26" s="13">
        <f t="shared" si="5"/>
        <v>-128367.05030100353</v>
      </c>
      <c r="O26" s="12">
        <f t="shared" si="5"/>
        <v>-168701.65702361229</v>
      </c>
      <c r="P26" s="13">
        <f t="shared" si="5"/>
        <v>-122657.17324058199</v>
      </c>
      <c r="Q26" s="12">
        <f t="shared" si="5"/>
        <v>-128463.06564873166</v>
      </c>
      <c r="R26" s="13">
        <f t="shared" si="5"/>
        <v>-72636.544439752062</v>
      </c>
      <c r="S26" s="12">
        <f t="shared" si="5"/>
        <v>-104082.55066091781</v>
      </c>
      <c r="T26" s="13">
        <f t="shared" si="5"/>
        <v>-59927.240822532076</v>
      </c>
      <c r="U26" s="12">
        <f t="shared" si="5"/>
        <v>-63687.923819280506</v>
      </c>
      <c r="V26" s="13">
        <f t="shared" si="5"/>
        <v>-33746.169107898066</v>
      </c>
      <c r="W26" s="12">
        <f t="shared" si="5"/>
        <v>-62915.409560140579</v>
      </c>
      <c r="X26" s="13">
        <f t="shared" si="5"/>
        <v>-35189.908534462113</v>
      </c>
      <c r="Y26" s="12">
        <f t="shared" si="5"/>
        <v>-115407.4647459314</v>
      </c>
      <c r="Z26" s="13">
        <f t="shared" si="5"/>
        <v>-74981.678065116692</v>
      </c>
      <c r="AA26" s="12">
        <f t="shared" si="5"/>
        <v>-1299977.1629157313</v>
      </c>
      <c r="AB26" s="14">
        <f t="shared" si="5"/>
        <v>-836525.11780319689</v>
      </c>
    </row>
    <row r="27" spans="1:28" x14ac:dyDescent="0.2">
      <c r="A27" s="39"/>
      <c r="B27" s="26" t="s">
        <v>25</v>
      </c>
      <c r="C27" s="12">
        <f>SUM(C7,C12,C17,C22)</f>
        <v>-45492.575799761791</v>
      </c>
      <c r="D27" s="13">
        <f t="shared" ref="D27:AB27" si="6">SUM(D7,D12,D17,D22)</f>
        <v>-26268.977195212705</v>
      </c>
      <c r="E27" s="12">
        <f t="shared" si="6"/>
        <v>-43807.616034745442</v>
      </c>
      <c r="F27" s="13">
        <f t="shared" si="6"/>
        <v>-23956.875382439746</v>
      </c>
      <c r="G27" s="12">
        <f t="shared" si="6"/>
        <v>-46176.631774976966</v>
      </c>
      <c r="H27" s="13">
        <f t="shared" si="6"/>
        <v>-25195.633848829239</v>
      </c>
      <c r="I27" s="12">
        <f t="shared" si="6"/>
        <v>-38559.586510328874</v>
      </c>
      <c r="J27" s="13">
        <f t="shared" si="6"/>
        <v>-19469.209541783326</v>
      </c>
      <c r="K27" s="12">
        <f t="shared" si="6"/>
        <v>-38844.242231925731</v>
      </c>
      <c r="L27" s="13">
        <f t="shared" si="6"/>
        <v>-22049.835515440551</v>
      </c>
      <c r="M27" s="12">
        <f t="shared" si="6"/>
        <v>-39780.571155839978</v>
      </c>
      <c r="N27" s="13">
        <f t="shared" si="6"/>
        <v>-21358.593980673326</v>
      </c>
      <c r="O27" s="12">
        <f t="shared" si="6"/>
        <v>-39457.246311423944</v>
      </c>
      <c r="P27" s="13">
        <f t="shared" si="6"/>
        <v>-22030.420931114542</v>
      </c>
      <c r="Q27" s="12">
        <f t="shared" si="6"/>
        <v>-38235.043813461627</v>
      </c>
      <c r="R27" s="13">
        <f t="shared" si="6"/>
        <v>-20425.086439986306</v>
      </c>
      <c r="S27" s="12">
        <f t="shared" si="6"/>
        <v>-34815.211124043381</v>
      </c>
      <c r="T27" s="13">
        <f t="shared" si="6"/>
        <v>-20394.403885728298</v>
      </c>
      <c r="U27" s="12">
        <f t="shared" si="6"/>
        <v>-34653.720141247839</v>
      </c>
      <c r="V27" s="13">
        <f t="shared" si="6"/>
        <v>-17945.220712057158</v>
      </c>
      <c r="W27" s="12">
        <f t="shared" si="6"/>
        <v>-29685.773048876588</v>
      </c>
      <c r="X27" s="13">
        <f t="shared" si="6"/>
        <v>-17863.87443590799</v>
      </c>
      <c r="Y27" s="12">
        <f t="shared" si="6"/>
        <v>-44881.477029374793</v>
      </c>
      <c r="Z27" s="13">
        <f t="shared" si="6"/>
        <v>-27427.533914257474</v>
      </c>
      <c r="AA27" s="12">
        <f t="shared" si="6"/>
        <v>-474389.69497600693</v>
      </c>
      <c r="AB27" s="14">
        <f t="shared" si="6"/>
        <v>-264385.66578343068</v>
      </c>
    </row>
    <row r="28" spans="1:28" ht="13.5" thickBot="1" x14ac:dyDescent="0.25">
      <c r="A28" s="39"/>
      <c r="B28" s="26" t="s">
        <v>26</v>
      </c>
      <c r="C28" s="12">
        <f>SUM(C8,C13,C18,C23)</f>
        <v>1653447.2841313423</v>
      </c>
      <c r="D28" s="13">
        <f t="shared" ref="D28:AB28" si="7">SUM(D8,D13,D18,D23)</f>
        <v>784960.98456047336</v>
      </c>
      <c r="E28" s="12">
        <f t="shared" si="7"/>
        <v>1545784.2340738331</v>
      </c>
      <c r="F28" s="13">
        <f t="shared" si="7"/>
        <v>685521.72426358121</v>
      </c>
      <c r="G28" s="12">
        <f t="shared" si="7"/>
        <v>1700156.0945407846</v>
      </c>
      <c r="H28" s="13">
        <f t="shared" si="7"/>
        <v>748794.01726829121</v>
      </c>
      <c r="I28" s="12">
        <f t="shared" si="7"/>
        <v>1329941.3755106532</v>
      </c>
      <c r="J28" s="13">
        <f t="shared" si="7"/>
        <v>614782.02756343829</v>
      </c>
      <c r="K28" s="12">
        <f t="shared" si="7"/>
        <v>1343904.9988328922</v>
      </c>
      <c r="L28" s="13">
        <f t="shared" si="7"/>
        <v>669227.42044711323</v>
      </c>
      <c r="M28" s="12">
        <f t="shared" si="7"/>
        <v>1318456.5229540081</v>
      </c>
      <c r="N28" s="13">
        <f t="shared" si="7"/>
        <v>630477.8696892655</v>
      </c>
      <c r="O28" s="12">
        <f t="shared" si="7"/>
        <v>1425361.728669703</v>
      </c>
      <c r="P28" s="13">
        <f t="shared" si="7"/>
        <v>671281.07634575246</v>
      </c>
      <c r="Q28" s="12">
        <f t="shared" si="7"/>
        <v>1425761.572406719</v>
      </c>
      <c r="R28" s="13">
        <f t="shared" si="7"/>
        <v>623506.54867891222</v>
      </c>
      <c r="S28" s="12">
        <f t="shared" si="7"/>
        <v>1313084.4830859085</v>
      </c>
      <c r="T28" s="13">
        <f t="shared" si="7"/>
        <v>628532.71302228607</v>
      </c>
      <c r="U28" s="12">
        <f t="shared" si="7"/>
        <v>1326695.3620795929</v>
      </c>
      <c r="V28" s="13">
        <f t="shared" si="7"/>
        <v>580539.39982528752</v>
      </c>
      <c r="W28" s="12">
        <f t="shared" si="7"/>
        <v>1206283.1274286392</v>
      </c>
      <c r="X28" s="13">
        <f t="shared" si="7"/>
        <v>576459.79212245496</v>
      </c>
      <c r="Y28" s="12">
        <f t="shared" si="7"/>
        <v>1748712.6539484737</v>
      </c>
      <c r="Z28" s="13">
        <f t="shared" si="7"/>
        <v>881978.0950954872</v>
      </c>
      <c r="AA28" s="12">
        <f t="shared" si="7"/>
        <v>17337589.437662549</v>
      </c>
      <c r="AB28" s="14">
        <f t="shared" si="7"/>
        <v>8096061.6688823439</v>
      </c>
    </row>
    <row r="29" spans="1:28" ht="13.5" thickBot="1" x14ac:dyDescent="0.25">
      <c r="A29" s="41"/>
      <c r="B29" s="37" t="s">
        <v>19</v>
      </c>
      <c r="C29" s="22">
        <f>SUM(C25:C28)</f>
        <v>-19215.493666893337</v>
      </c>
      <c r="D29" s="23">
        <f t="shared" ref="D29:AB29" si="8">SUM(D25:D28)</f>
        <v>-267532.53327020258</v>
      </c>
      <c r="E29" s="22">
        <f t="shared" si="8"/>
        <v>-62481.772745949682</v>
      </c>
      <c r="F29" s="23">
        <f t="shared" si="8"/>
        <v>-265555.84878432052</v>
      </c>
      <c r="G29" s="22">
        <f t="shared" si="8"/>
        <v>-6626.7458978313953</v>
      </c>
      <c r="H29" s="23">
        <f t="shared" si="8"/>
        <v>-251419.20529180916</v>
      </c>
      <c r="I29" s="22">
        <f t="shared" si="8"/>
        <v>-108653.93077343144</v>
      </c>
      <c r="J29" s="23">
        <f t="shared" si="8"/>
        <v>-192518.25249475508</v>
      </c>
      <c r="K29" s="22">
        <f t="shared" si="8"/>
        <v>-94380.874834538903</v>
      </c>
      <c r="L29" s="23">
        <f t="shared" si="8"/>
        <v>-221981.63464283163</v>
      </c>
      <c r="M29" s="22">
        <f t="shared" si="8"/>
        <v>-294010.35167045053</v>
      </c>
      <c r="N29" s="23">
        <f t="shared" si="8"/>
        <v>-299863.32765555312</v>
      </c>
      <c r="O29" s="22">
        <f t="shared" si="8"/>
        <v>-118627.91187796462</v>
      </c>
      <c r="P29" s="23">
        <f t="shared" si="8"/>
        <v>-280037.8060454654</v>
      </c>
      <c r="Q29" s="22">
        <f t="shared" si="8"/>
        <v>-28448.029769140529</v>
      </c>
      <c r="R29" s="23">
        <f t="shared" si="8"/>
        <v>-208706.36666823691</v>
      </c>
      <c r="S29" s="22">
        <f t="shared" si="8"/>
        <v>4632.1235357702244</v>
      </c>
      <c r="T29" s="23">
        <f t="shared" si="8"/>
        <v>-189132.92371672101</v>
      </c>
      <c r="U29" s="22">
        <f t="shared" si="8"/>
        <v>62791.091548339231</v>
      </c>
      <c r="V29" s="23">
        <f t="shared" si="8"/>
        <v>-121641.36946068774</v>
      </c>
      <c r="W29" s="22">
        <f t="shared" si="8"/>
        <v>116873.21941459086</v>
      </c>
      <c r="X29" s="23">
        <f t="shared" si="8"/>
        <v>-121484.58146587387</v>
      </c>
      <c r="Y29" s="22">
        <f t="shared" si="8"/>
        <v>106826.96898122784</v>
      </c>
      <c r="Z29" s="23">
        <f t="shared" si="8"/>
        <v>-193690.69758301449</v>
      </c>
      <c r="AA29" s="22">
        <f t="shared" si="8"/>
        <v>-441321.70775626972</v>
      </c>
      <c r="AB29" s="24">
        <f t="shared" si="8"/>
        <v>-2613564.5470794719</v>
      </c>
    </row>
    <row r="30" spans="1:28" x14ac:dyDescent="0.2">
      <c r="C30" s="25"/>
    </row>
    <row r="31" spans="1:28" ht="13.5" thickBot="1" x14ac:dyDescent="0.25"/>
    <row r="32" spans="1:28" ht="13.5" thickBot="1" x14ac:dyDescent="0.25">
      <c r="A32" s="26"/>
      <c r="B32" s="26"/>
      <c r="C32" s="34" t="s">
        <v>2</v>
      </c>
      <c r="D32" s="35"/>
      <c r="E32" s="36" t="s">
        <v>3</v>
      </c>
      <c r="F32" s="35"/>
      <c r="G32" s="36" t="s">
        <v>4</v>
      </c>
      <c r="H32" s="35"/>
      <c r="I32" s="36" t="s">
        <v>5</v>
      </c>
      <c r="J32" s="35"/>
      <c r="K32" s="36" t="s">
        <v>6</v>
      </c>
      <c r="L32" s="35"/>
      <c r="M32" s="36" t="s">
        <v>7</v>
      </c>
      <c r="N32" s="35"/>
      <c r="O32" s="36" t="s">
        <v>8</v>
      </c>
      <c r="P32" s="35"/>
      <c r="Q32" s="36" t="s">
        <v>9</v>
      </c>
      <c r="R32" s="35"/>
      <c r="S32" s="36" t="s">
        <v>10</v>
      </c>
      <c r="T32" s="35"/>
      <c r="U32" s="36" t="s">
        <v>11</v>
      </c>
      <c r="V32" s="35"/>
      <c r="W32" s="36" t="s">
        <v>12</v>
      </c>
      <c r="X32" s="35"/>
      <c r="Y32" s="36" t="s">
        <v>13</v>
      </c>
      <c r="Z32" s="35"/>
      <c r="AA32" s="30" t="s">
        <v>14</v>
      </c>
      <c r="AB32" s="31" t="s">
        <v>15</v>
      </c>
    </row>
    <row r="33" spans="1:28" ht="13.5" thickBot="1" x14ac:dyDescent="0.25">
      <c r="A33" s="21" t="s">
        <v>16</v>
      </c>
      <c r="B33" s="28"/>
      <c r="C33" s="21" t="s">
        <v>17</v>
      </c>
      <c r="D33" s="27" t="s">
        <v>18</v>
      </c>
      <c r="E33" s="28" t="s">
        <v>17</v>
      </c>
      <c r="F33" s="27" t="s">
        <v>18</v>
      </c>
      <c r="G33" s="28" t="s">
        <v>17</v>
      </c>
      <c r="H33" s="27" t="s">
        <v>18</v>
      </c>
      <c r="I33" s="28" t="s">
        <v>17</v>
      </c>
      <c r="J33" s="27" t="s">
        <v>18</v>
      </c>
      <c r="K33" s="28" t="s">
        <v>17</v>
      </c>
      <c r="L33" s="27" t="s">
        <v>18</v>
      </c>
      <c r="M33" s="28" t="s">
        <v>17</v>
      </c>
      <c r="N33" s="27" t="s">
        <v>18</v>
      </c>
      <c r="O33" s="28" t="s">
        <v>17</v>
      </c>
      <c r="P33" s="27" t="s">
        <v>18</v>
      </c>
      <c r="Q33" s="28" t="s">
        <v>17</v>
      </c>
      <c r="R33" s="27" t="s">
        <v>18</v>
      </c>
      <c r="S33" s="28" t="s">
        <v>17</v>
      </c>
      <c r="T33" s="27" t="s">
        <v>18</v>
      </c>
      <c r="U33" s="28" t="s">
        <v>17</v>
      </c>
      <c r="V33" s="27" t="s">
        <v>18</v>
      </c>
      <c r="W33" s="28" t="s">
        <v>17</v>
      </c>
      <c r="X33" s="27" t="s">
        <v>18</v>
      </c>
      <c r="Y33" s="28" t="s">
        <v>17</v>
      </c>
      <c r="Z33" s="29" t="s">
        <v>18</v>
      </c>
      <c r="AA33" s="32"/>
      <c r="AB33" s="33"/>
    </row>
    <row r="34" spans="1:28" x14ac:dyDescent="0.2">
      <c r="A34" s="38">
        <v>2001</v>
      </c>
      <c r="B34" s="26" t="s">
        <v>30</v>
      </c>
      <c r="C34" s="12">
        <f>C5+C8</f>
        <v>0</v>
      </c>
      <c r="D34" s="20">
        <f t="shared" ref="D34:AB34" si="9">D5+D8</f>
        <v>0</v>
      </c>
      <c r="E34" s="12">
        <f t="shared" si="9"/>
        <v>0</v>
      </c>
      <c r="F34" s="20">
        <f t="shared" si="9"/>
        <v>0</v>
      </c>
      <c r="G34" s="12">
        <f t="shared" si="9"/>
        <v>0</v>
      </c>
      <c r="H34" s="20">
        <f t="shared" si="9"/>
        <v>0</v>
      </c>
      <c r="I34" s="12">
        <f t="shared" si="9"/>
        <v>0</v>
      </c>
      <c r="J34" s="20">
        <f t="shared" si="9"/>
        <v>0</v>
      </c>
      <c r="K34" s="12">
        <f t="shared" si="9"/>
        <v>0</v>
      </c>
      <c r="L34" s="20">
        <f t="shared" si="9"/>
        <v>0</v>
      </c>
      <c r="M34" s="12">
        <f t="shared" si="9"/>
        <v>0</v>
      </c>
      <c r="N34" s="20">
        <f t="shared" si="9"/>
        <v>0</v>
      </c>
      <c r="O34" s="12">
        <f t="shared" si="9"/>
        <v>0</v>
      </c>
      <c r="P34" s="20">
        <f t="shared" si="9"/>
        <v>0</v>
      </c>
      <c r="Q34" s="12">
        <f t="shared" si="9"/>
        <v>0</v>
      </c>
      <c r="R34" s="20">
        <f t="shared" si="9"/>
        <v>0</v>
      </c>
      <c r="S34" s="12">
        <f t="shared" si="9"/>
        <v>0</v>
      </c>
      <c r="T34" s="20">
        <f t="shared" si="9"/>
        <v>0</v>
      </c>
      <c r="U34" s="12">
        <f t="shared" si="9"/>
        <v>0</v>
      </c>
      <c r="V34" s="20">
        <f t="shared" si="9"/>
        <v>0</v>
      </c>
      <c r="W34" s="12">
        <f t="shared" si="9"/>
        <v>0</v>
      </c>
      <c r="X34" s="20">
        <f t="shared" si="9"/>
        <v>0</v>
      </c>
      <c r="Y34" s="12">
        <f t="shared" si="9"/>
        <v>3822.162012283341</v>
      </c>
      <c r="Z34" s="20">
        <f t="shared" si="9"/>
        <v>-59945.72290257673</v>
      </c>
      <c r="AA34" s="12">
        <f t="shared" si="9"/>
        <v>3822.162012283341</v>
      </c>
      <c r="AB34" s="14">
        <f t="shared" si="9"/>
        <v>-59945.72290257673</v>
      </c>
    </row>
    <row r="35" spans="1:28" ht="13.5" thickBot="1" x14ac:dyDescent="0.25">
      <c r="A35" s="39"/>
      <c r="B35" s="26" t="s">
        <v>31</v>
      </c>
      <c r="C35" s="12">
        <f>C6+C7</f>
        <v>0</v>
      </c>
      <c r="D35" s="20">
        <f t="shared" ref="D35:AB35" si="10">D6+D7</f>
        <v>0</v>
      </c>
      <c r="E35" s="12">
        <f t="shared" si="10"/>
        <v>0</v>
      </c>
      <c r="F35" s="20">
        <f t="shared" si="10"/>
        <v>0</v>
      </c>
      <c r="G35" s="12">
        <f t="shared" si="10"/>
        <v>0</v>
      </c>
      <c r="H35" s="20">
        <f t="shared" si="10"/>
        <v>0</v>
      </c>
      <c r="I35" s="12">
        <f t="shared" si="10"/>
        <v>0</v>
      </c>
      <c r="J35" s="20">
        <f t="shared" si="10"/>
        <v>0</v>
      </c>
      <c r="K35" s="12">
        <f t="shared" si="10"/>
        <v>0</v>
      </c>
      <c r="L35" s="20">
        <f t="shared" si="10"/>
        <v>0</v>
      </c>
      <c r="M35" s="12">
        <f t="shared" si="10"/>
        <v>0</v>
      </c>
      <c r="N35" s="20">
        <f t="shared" si="10"/>
        <v>0</v>
      </c>
      <c r="O35" s="12">
        <f t="shared" si="10"/>
        <v>0</v>
      </c>
      <c r="P35" s="20">
        <f t="shared" si="10"/>
        <v>0</v>
      </c>
      <c r="Q35" s="12">
        <f t="shared" si="10"/>
        <v>0</v>
      </c>
      <c r="R35" s="20">
        <f t="shared" si="10"/>
        <v>0</v>
      </c>
      <c r="S35" s="12">
        <f t="shared" si="10"/>
        <v>0</v>
      </c>
      <c r="T35" s="20">
        <f t="shared" si="10"/>
        <v>0</v>
      </c>
      <c r="U35" s="12">
        <f t="shared" si="10"/>
        <v>0</v>
      </c>
      <c r="V35" s="20">
        <f t="shared" si="10"/>
        <v>0</v>
      </c>
      <c r="W35" s="12">
        <f t="shared" si="10"/>
        <v>0</v>
      </c>
      <c r="X35" s="20">
        <f t="shared" si="10"/>
        <v>0</v>
      </c>
      <c r="Y35" s="12">
        <f t="shared" si="10"/>
        <v>-57712.024744825467</v>
      </c>
      <c r="Z35" s="20">
        <f t="shared" si="10"/>
        <v>-38590.446706571209</v>
      </c>
      <c r="AA35" s="12">
        <f t="shared" si="10"/>
        <v>-57712.024744825467</v>
      </c>
      <c r="AB35" s="14">
        <f t="shared" si="10"/>
        <v>-38590.446706571209</v>
      </c>
    </row>
    <row r="36" spans="1:28" ht="13.5" thickBot="1" x14ac:dyDescent="0.25">
      <c r="A36" s="39"/>
      <c r="B36" s="37"/>
      <c r="C36" s="22">
        <f>SUM(C34:C35)</f>
        <v>0</v>
      </c>
      <c r="D36" s="23">
        <f t="shared" ref="D36:AB36" si="11">SUM(D34:D35)</f>
        <v>0</v>
      </c>
      <c r="E36" s="22">
        <f t="shared" si="11"/>
        <v>0</v>
      </c>
      <c r="F36" s="23">
        <f t="shared" si="11"/>
        <v>0</v>
      </c>
      <c r="G36" s="22">
        <f t="shared" si="11"/>
        <v>0</v>
      </c>
      <c r="H36" s="23">
        <f t="shared" si="11"/>
        <v>0</v>
      </c>
      <c r="I36" s="22">
        <f t="shared" si="11"/>
        <v>0</v>
      </c>
      <c r="J36" s="23">
        <f t="shared" si="11"/>
        <v>0</v>
      </c>
      <c r="K36" s="22">
        <f t="shared" si="11"/>
        <v>0</v>
      </c>
      <c r="L36" s="23">
        <f t="shared" si="11"/>
        <v>0</v>
      </c>
      <c r="M36" s="22">
        <f t="shared" si="11"/>
        <v>0</v>
      </c>
      <c r="N36" s="23">
        <f t="shared" si="11"/>
        <v>0</v>
      </c>
      <c r="O36" s="22">
        <f t="shared" si="11"/>
        <v>0</v>
      </c>
      <c r="P36" s="23">
        <f t="shared" si="11"/>
        <v>0</v>
      </c>
      <c r="Q36" s="22">
        <f t="shared" si="11"/>
        <v>0</v>
      </c>
      <c r="R36" s="23">
        <f t="shared" si="11"/>
        <v>0</v>
      </c>
      <c r="S36" s="22">
        <f t="shared" si="11"/>
        <v>0</v>
      </c>
      <c r="T36" s="23">
        <f t="shared" si="11"/>
        <v>0</v>
      </c>
      <c r="U36" s="22">
        <f t="shared" si="11"/>
        <v>0</v>
      </c>
      <c r="V36" s="23">
        <f t="shared" si="11"/>
        <v>0</v>
      </c>
      <c r="W36" s="22">
        <f t="shared" si="11"/>
        <v>0</v>
      </c>
      <c r="X36" s="23">
        <f t="shared" si="11"/>
        <v>0</v>
      </c>
      <c r="Y36" s="22">
        <f t="shared" si="11"/>
        <v>-53889.862732542126</v>
      </c>
      <c r="Z36" s="23">
        <f t="shared" si="11"/>
        <v>-98536.169609147939</v>
      </c>
      <c r="AA36" s="22">
        <f t="shared" si="11"/>
        <v>-53889.862732542126</v>
      </c>
      <c r="AB36" s="24">
        <f t="shared" si="11"/>
        <v>-98536.169609147939</v>
      </c>
    </row>
    <row r="37" spans="1:28" x14ac:dyDescent="0.2">
      <c r="A37" s="40">
        <v>2002</v>
      </c>
      <c r="B37" s="26" t="s">
        <v>30</v>
      </c>
      <c r="C37" s="12">
        <f>C10+C13</f>
        <v>50436.641504101106</v>
      </c>
      <c r="D37" s="13">
        <f t="shared" ref="D37:AB37" si="12">D10+D13</f>
        <v>-66875.560624565696</v>
      </c>
      <c r="E37" s="12">
        <f t="shared" si="12"/>
        <v>25744.317425741698</v>
      </c>
      <c r="F37" s="13">
        <f t="shared" si="12"/>
        <v>-68256.743581752875</v>
      </c>
      <c r="G37" s="12">
        <f t="shared" si="12"/>
        <v>52886.737366288435</v>
      </c>
      <c r="H37" s="13">
        <f t="shared" si="12"/>
        <v>-70914.041144126561</v>
      </c>
      <c r="I37" s="12">
        <f t="shared" si="12"/>
        <v>-47561.458428394108</v>
      </c>
      <c r="J37" s="13">
        <f t="shared" si="12"/>
        <v>-51336.952435939544</v>
      </c>
      <c r="K37" s="12">
        <f t="shared" si="12"/>
        <v>-59002.131725397136</v>
      </c>
      <c r="L37" s="13">
        <f t="shared" si="12"/>
        <v>-63052.54123201425</v>
      </c>
      <c r="M37" s="12">
        <f t="shared" si="12"/>
        <v>-69760.33345192275</v>
      </c>
      <c r="N37" s="13">
        <f t="shared" si="12"/>
        <v>-69526.429212494986</v>
      </c>
      <c r="O37" s="12">
        <f t="shared" si="12"/>
        <v>33596.921673697478</v>
      </c>
      <c r="P37" s="13">
        <f t="shared" si="12"/>
        <v>-58593.607429506956</v>
      </c>
      <c r="Q37" s="12">
        <f t="shared" si="12"/>
        <v>25946.642236653715</v>
      </c>
      <c r="R37" s="13">
        <f t="shared" si="12"/>
        <v>-59141.30126127266</v>
      </c>
      <c r="S37" s="12">
        <f t="shared" si="12"/>
        <v>20011.47817975108</v>
      </c>
      <c r="T37" s="13">
        <f t="shared" si="12"/>
        <v>-64266.028295658936</v>
      </c>
      <c r="U37" s="12">
        <f t="shared" si="12"/>
        <v>-2165.5716711955029</v>
      </c>
      <c r="V37" s="13">
        <f t="shared" si="12"/>
        <v>-40376.444887462421</v>
      </c>
      <c r="W37" s="12">
        <f t="shared" si="12"/>
        <v>14045.917428481102</v>
      </c>
      <c r="X37" s="13">
        <f t="shared" si="12"/>
        <v>-47769.850758274086</v>
      </c>
      <c r="Y37" s="12">
        <f t="shared" si="12"/>
        <v>33608.181879660464</v>
      </c>
      <c r="Z37" s="13">
        <f t="shared" si="12"/>
        <v>-40462.639782412938</v>
      </c>
      <c r="AA37" s="12">
        <f t="shared" si="12"/>
        <v>77787.342417465523</v>
      </c>
      <c r="AB37" s="14">
        <f t="shared" si="12"/>
        <v>-700572.14064548165</v>
      </c>
    </row>
    <row r="38" spans="1:28" ht="13.5" thickBot="1" x14ac:dyDescent="0.25">
      <c r="A38" s="39"/>
      <c r="B38" s="26" t="s">
        <v>31</v>
      </c>
      <c r="C38" s="12">
        <f>C11+C12</f>
        <v>-50140.711557246454</v>
      </c>
      <c r="D38" s="13">
        <f t="shared" ref="D38:AB38" si="13">D11+D12</f>
        <v>-34563.703534427943</v>
      </c>
      <c r="E38" s="12">
        <f t="shared" si="13"/>
        <v>-46572.187892562746</v>
      </c>
      <c r="F38" s="13">
        <f t="shared" si="13"/>
        <v>-28187.05295618602</v>
      </c>
      <c r="G38" s="12">
        <f t="shared" si="13"/>
        <v>-52968.464182388794</v>
      </c>
      <c r="H38" s="13">
        <f t="shared" si="13"/>
        <v>-32058.650835810837</v>
      </c>
      <c r="I38" s="12">
        <f t="shared" si="13"/>
        <v>-47821.717990772755</v>
      </c>
      <c r="J38" s="13">
        <f t="shared" si="13"/>
        <v>-34118.89808086527</v>
      </c>
      <c r="K38" s="12">
        <f t="shared" si="13"/>
        <v>-45344.538019612315</v>
      </c>
      <c r="L38" s="13">
        <f t="shared" si="13"/>
        <v>-31285.593663414562</v>
      </c>
      <c r="M38" s="12">
        <f t="shared" si="13"/>
        <v>-92939.364529437182</v>
      </c>
      <c r="N38" s="13">
        <f t="shared" si="13"/>
        <v>-57241.595890981218</v>
      </c>
      <c r="O38" s="12">
        <f t="shared" si="13"/>
        <v>-76113.510685867586</v>
      </c>
      <c r="P38" s="13">
        <f t="shared" si="13"/>
        <v>-53387.834742681865</v>
      </c>
      <c r="Q38" s="12">
        <f t="shared" si="13"/>
        <v>-64512.429375793494</v>
      </c>
      <c r="R38" s="13">
        <f t="shared" si="13"/>
        <v>-35224.740039143289</v>
      </c>
      <c r="S38" s="12">
        <f t="shared" si="13"/>
        <v>-52471.689986322526</v>
      </c>
      <c r="T38" s="13">
        <f t="shared" si="13"/>
        <v>-31894.475426074125</v>
      </c>
      <c r="U38" s="12">
        <f t="shared" si="13"/>
        <v>-40031.914866666433</v>
      </c>
      <c r="V38" s="13">
        <f t="shared" si="13"/>
        <v>-20197.918749608019</v>
      </c>
      <c r="W38" s="12">
        <f t="shared" si="13"/>
        <v>-37663.093331625161</v>
      </c>
      <c r="X38" s="13">
        <f t="shared" si="13"/>
        <v>-20990.235667546793</v>
      </c>
      <c r="Y38" s="12">
        <f t="shared" si="13"/>
        <v>-40366.830561011106</v>
      </c>
      <c r="Z38" s="13">
        <f t="shared" si="13"/>
        <v>-26528.840161092681</v>
      </c>
      <c r="AA38" s="12">
        <f t="shared" si="13"/>
        <v>-646946.45297930646</v>
      </c>
      <c r="AB38" s="14">
        <f t="shared" si="13"/>
        <v>-405679.53974783263</v>
      </c>
    </row>
    <row r="39" spans="1:28" ht="13.5" thickBot="1" x14ac:dyDescent="0.25">
      <c r="A39" s="39"/>
      <c r="B39" s="37"/>
      <c r="C39" s="22">
        <f>SUM(C37:C38)</f>
        <v>295.92994685465237</v>
      </c>
      <c r="D39" s="23">
        <f t="shared" ref="D39:AB39" si="14">SUM(D37:D38)</f>
        <v>-101439.26415899364</v>
      </c>
      <c r="E39" s="22">
        <f t="shared" si="14"/>
        <v>-20827.870466821048</v>
      </c>
      <c r="F39" s="23">
        <f t="shared" si="14"/>
        <v>-96443.796537938892</v>
      </c>
      <c r="G39" s="22">
        <f t="shared" si="14"/>
        <v>-81.726816100359429</v>
      </c>
      <c r="H39" s="23">
        <f t="shared" si="14"/>
        <v>-102972.6919799374</v>
      </c>
      <c r="I39" s="22">
        <f t="shared" si="14"/>
        <v>-95383.176419166863</v>
      </c>
      <c r="J39" s="23">
        <f t="shared" si="14"/>
        <v>-85455.850516804814</v>
      </c>
      <c r="K39" s="22">
        <f t="shared" si="14"/>
        <v>-104346.66974500945</v>
      </c>
      <c r="L39" s="23">
        <f t="shared" si="14"/>
        <v>-94338.134895428811</v>
      </c>
      <c r="M39" s="22">
        <f t="shared" si="14"/>
        <v>-162699.69798135993</v>
      </c>
      <c r="N39" s="23">
        <f t="shared" si="14"/>
        <v>-126768.0251034762</v>
      </c>
      <c r="O39" s="22">
        <f t="shared" si="14"/>
        <v>-42516.589012170109</v>
      </c>
      <c r="P39" s="23">
        <f t="shared" si="14"/>
        <v>-111981.44217218882</v>
      </c>
      <c r="Q39" s="22">
        <f t="shared" si="14"/>
        <v>-38565.787139139778</v>
      </c>
      <c r="R39" s="23">
        <f t="shared" si="14"/>
        <v>-94366.041300415949</v>
      </c>
      <c r="S39" s="22">
        <f t="shared" si="14"/>
        <v>-32460.211806571446</v>
      </c>
      <c r="T39" s="23">
        <f t="shared" si="14"/>
        <v>-96160.503721733054</v>
      </c>
      <c r="U39" s="22">
        <f t="shared" si="14"/>
        <v>-42197.486537861936</v>
      </c>
      <c r="V39" s="23">
        <f t="shared" si="14"/>
        <v>-60574.363637070441</v>
      </c>
      <c r="W39" s="22">
        <f t="shared" si="14"/>
        <v>-23617.17590314406</v>
      </c>
      <c r="X39" s="23">
        <f t="shared" si="14"/>
        <v>-68760.086425820875</v>
      </c>
      <c r="Y39" s="22">
        <f t="shared" si="14"/>
        <v>-6758.6486813506417</v>
      </c>
      <c r="Z39" s="23">
        <f t="shared" si="14"/>
        <v>-66991.479943505619</v>
      </c>
      <c r="AA39" s="22">
        <f t="shared" si="14"/>
        <v>-569159.11056184093</v>
      </c>
      <c r="AB39" s="24">
        <f t="shared" si="14"/>
        <v>-1106251.6803933142</v>
      </c>
    </row>
    <row r="40" spans="1:28" x14ac:dyDescent="0.2">
      <c r="A40" s="40">
        <v>2003</v>
      </c>
      <c r="B40" s="26" t="s">
        <v>30</v>
      </c>
      <c r="C40" s="12">
        <f>C15+C18</f>
        <v>37176.912140038097</v>
      </c>
      <c r="D40" s="12">
        <f t="shared" ref="D40:AB40" si="15">D15+D18</f>
        <v>-63292.427556043986</v>
      </c>
      <c r="E40" s="12">
        <f t="shared" si="15"/>
        <v>14350.795100208197</v>
      </c>
      <c r="F40" s="12">
        <f t="shared" si="15"/>
        <v>-65949.481525581126</v>
      </c>
      <c r="G40" s="12">
        <f t="shared" si="15"/>
        <v>26611.218059059116</v>
      </c>
      <c r="H40" s="12">
        <f t="shared" si="15"/>
        <v>-66035.262022327079</v>
      </c>
      <c r="I40" s="12">
        <f t="shared" si="15"/>
        <v>9105.064639761229</v>
      </c>
      <c r="J40" s="12">
        <f t="shared" si="15"/>
        <v>-30181.086402471788</v>
      </c>
      <c r="K40" s="12">
        <f t="shared" si="15"/>
        <v>18206.923094189144</v>
      </c>
      <c r="L40" s="12">
        <f t="shared" si="15"/>
        <v>-41233.31380190354</v>
      </c>
      <c r="M40" s="12">
        <f t="shared" si="15"/>
        <v>-0.54936482477933168</v>
      </c>
      <c r="N40" s="12">
        <f t="shared" si="15"/>
        <v>-46804.537507228873</v>
      </c>
      <c r="O40" s="12">
        <f t="shared" si="15"/>
        <v>3253.0323548212764</v>
      </c>
      <c r="P40" s="12">
        <f t="shared" si="15"/>
        <v>-48919.721574043011</v>
      </c>
      <c r="Q40" s="12">
        <f t="shared" si="15"/>
        <v>13127.771012704645</v>
      </c>
      <c r="R40" s="12">
        <f t="shared" si="15"/>
        <v>-43755.396801443334</v>
      </c>
      <c r="S40" s="12">
        <f t="shared" si="15"/>
        <v>13723.062717677909</v>
      </c>
      <c r="T40" s="12">
        <f t="shared" si="15"/>
        <v>-40472.952504659392</v>
      </c>
      <c r="U40" s="12">
        <f t="shared" si="15"/>
        <v>32341.064230749209</v>
      </c>
      <c r="V40" s="12">
        <f t="shared" si="15"/>
        <v>-27631.836439649167</v>
      </c>
      <c r="W40" s="12">
        <f t="shared" si="15"/>
        <v>46199.896831126622</v>
      </c>
      <c r="X40" s="12">
        <f t="shared" si="15"/>
        <v>-31077.605602076801</v>
      </c>
      <c r="Y40" s="12">
        <f t="shared" si="15"/>
        <v>64606.227378063457</v>
      </c>
      <c r="Z40" s="12">
        <f t="shared" si="15"/>
        <v>-19233.991947515809</v>
      </c>
      <c r="AA40" s="12">
        <f t="shared" si="15"/>
        <v>278701.41819357453</v>
      </c>
      <c r="AB40" s="12">
        <f t="shared" si="15"/>
        <v>-524587.61368494434</v>
      </c>
    </row>
    <row r="41" spans="1:28" ht="13.5" thickBot="1" x14ac:dyDescent="0.25">
      <c r="A41" s="39"/>
      <c r="B41" s="26" t="s">
        <v>31</v>
      </c>
      <c r="C41" s="12">
        <f>C16+C17</f>
        <v>-35279.727826410126</v>
      </c>
      <c r="D41" s="12">
        <f t="shared" ref="D41:AB41" si="16">D16+D17</f>
        <v>-24456.428093396658</v>
      </c>
      <c r="E41" s="12">
        <f t="shared" si="16"/>
        <v>-33100.470462943478</v>
      </c>
      <c r="F41" s="12">
        <f t="shared" si="16"/>
        <v>-20218.32116248977</v>
      </c>
      <c r="G41" s="12">
        <f t="shared" si="16"/>
        <v>-36751.964357570716</v>
      </c>
      <c r="H41" s="12">
        <f t="shared" si="16"/>
        <v>-22326.934090575334</v>
      </c>
      <c r="I41" s="12">
        <f t="shared" si="16"/>
        <v>-34227.539678721332</v>
      </c>
      <c r="J41" s="12">
        <f t="shared" si="16"/>
        <v>-24398.36737106408</v>
      </c>
      <c r="K41" s="12">
        <f t="shared" si="16"/>
        <v>-31982.935583847167</v>
      </c>
      <c r="L41" s="12">
        <f t="shared" si="16"/>
        <v>-22707.203486668317</v>
      </c>
      <c r="M41" s="12">
        <f t="shared" si="16"/>
        <v>-67611.652789326909</v>
      </c>
      <c r="N41" s="12">
        <f t="shared" si="16"/>
        <v>-41178.037103761548</v>
      </c>
      <c r="O41" s="12">
        <f t="shared" si="16"/>
        <v>-56492.053115717645</v>
      </c>
      <c r="P41" s="12">
        <f t="shared" si="16"/>
        <v>-39360.232495641365</v>
      </c>
      <c r="Q41" s="12">
        <f t="shared" si="16"/>
        <v>-44372.240685533718</v>
      </c>
      <c r="R41" s="12">
        <f t="shared" si="16"/>
        <v>-26840.233611133859</v>
      </c>
      <c r="S41" s="12">
        <f t="shared" si="16"/>
        <v>-38481.980218184763</v>
      </c>
      <c r="T41" s="12">
        <f t="shared" si="16"/>
        <v>-21216.462136972452</v>
      </c>
      <c r="U41" s="12">
        <f t="shared" si="16"/>
        <v>-27028.574523115683</v>
      </c>
      <c r="V41" s="12">
        <f t="shared" si="16"/>
        <v>-13621.527841604802</v>
      </c>
      <c r="W41" s="12">
        <f t="shared" si="16"/>
        <v>-24483.110467206869</v>
      </c>
      <c r="X41" s="12">
        <f t="shared" si="16"/>
        <v>-15012.847475557579</v>
      </c>
      <c r="Y41" s="12">
        <f t="shared" si="16"/>
        <v>-28103.27032164071</v>
      </c>
      <c r="Z41" s="12">
        <f t="shared" si="16"/>
        <v>-16545.365733176597</v>
      </c>
      <c r="AA41" s="12">
        <f t="shared" si="16"/>
        <v>-457915.52003021917</v>
      </c>
      <c r="AB41" s="12">
        <f t="shared" si="16"/>
        <v>-287881.96060204238</v>
      </c>
    </row>
    <row r="42" spans="1:28" ht="13.5" thickBot="1" x14ac:dyDescent="0.25">
      <c r="A42" s="39"/>
      <c r="B42" s="37"/>
      <c r="C42" s="22">
        <f>SUM(C40:C41)</f>
        <v>1897.1843136279713</v>
      </c>
      <c r="D42" s="22">
        <f t="shared" ref="D42:AB42" si="17">SUM(D40:D41)</f>
        <v>-87748.855649440637</v>
      </c>
      <c r="E42" s="22">
        <f t="shared" si="17"/>
        <v>-18749.675362735281</v>
      </c>
      <c r="F42" s="22">
        <f t="shared" si="17"/>
        <v>-86167.802688070893</v>
      </c>
      <c r="G42" s="22">
        <f t="shared" si="17"/>
        <v>-10140.7462985116</v>
      </c>
      <c r="H42" s="22">
        <f t="shared" si="17"/>
        <v>-88362.196112902413</v>
      </c>
      <c r="I42" s="22">
        <f t="shared" si="17"/>
        <v>-25122.475038960103</v>
      </c>
      <c r="J42" s="22">
        <f t="shared" si="17"/>
        <v>-54579.453773535868</v>
      </c>
      <c r="K42" s="22">
        <f t="shared" si="17"/>
        <v>-13776.012489658024</v>
      </c>
      <c r="L42" s="22">
        <f t="shared" si="17"/>
        <v>-63940.517288571857</v>
      </c>
      <c r="M42" s="22">
        <f t="shared" si="17"/>
        <v>-67612.202154151688</v>
      </c>
      <c r="N42" s="22">
        <f t="shared" si="17"/>
        <v>-87982.574610990414</v>
      </c>
      <c r="O42" s="22">
        <f t="shared" si="17"/>
        <v>-53239.020760896368</v>
      </c>
      <c r="P42" s="22">
        <f t="shared" si="17"/>
        <v>-88279.954069684376</v>
      </c>
      <c r="Q42" s="22">
        <f t="shared" si="17"/>
        <v>-31244.469672829073</v>
      </c>
      <c r="R42" s="22">
        <f t="shared" si="17"/>
        <v>-70595.630412577186</v>
      </c>
      <c r="S42" s="22">
        <f t="shared" si="17"/>
        <v>-24758.917500506854</v>
      </c>
      <c r="T42" s="22">
        <f t="shared" si="17"/>
        <v>-61689.41464163184</v>
      </c>
      <c r="U42" s="22">
        <f t="shared" si="17"/>
        <v>5312.4897076335255</v>
      </c>
      <c r="V42" s="22">
        <f t="shared" si="17"/>
        <v>-41253.364281253969</v>
      </c>
      <c r="W42" s="22">
        <f t="shared" si="17"/>
        <v>21716.786363919753</v>
      </c>
      <c r="X42" s="22">
        <f t="shared" si="17"/>
        <v>-46090.453077634382</v>
      </c>
      <c r="Y42" s="22">
        <f t="shared" si="17"/>
        <v>36502.957056422747</v>
      </c>
      <c r="Z42" s="22">
        <f t="shared" si="17"/>
        <v>-35779.35768069241</v>
      </c>
      <c r="AA42" s="22">
        <f t="shared" si="17"/>
        <v>-179214.10183664464</v>
      </c>
      <c r="AB42" s="22">
        <f t="shared" si="17"/>
        <v>-812469.57428698672</v>
      </c>
    </row>
    <row r="43" spans="1:28" x14ac:dyDescent="0.2">
      <c r="A43" s="40" t="s">
        <v>28</v>
      </c>
      <c r="B43" s="26" t="s">
        <v>30</v>
      </c>
      <c r="C43" s="12">
        <f>C20+C23</f>
        <v>25659.242827555747</v>
      </c>
      <c r="D43" s="13">
        <f t="shared" ref="D43:AB43" si="18">D20+D23</f>
        <v>-44760.16967709735</v>
      </c>
      <c r="E43" s="12">
        <f t="shared" si="18"/>
        <v>20490.82617646968</v>
      </c>
      <c r="F43" s="13">
        <f t="shared" si="18"/>
        <v>-56143.839096412354</v>
      </c>
      <c r="G43" s="12">
        <f t="shared" si="18"/>
        <v>53563.638998103328</v>
      </c>
      <c r="H43" s="13">
        <f t="shared" si="18"/>
        <v>-33825.72676386527</v>
      </c>
      <c r="I43" s="12">
        <f t="shared" si="18"/>
        <v>60736.984627256053</v>
      </c>
      <c r="J43" s="13">
        <f t="shared" si="18"/>
        <v>-18583.777948285162</v>
      </c>
      <c r="K43" s="12">
        <f t="shared" si="18"/>
        <v>68386.56674430205</v>
      </c>
      <c r="L43" s="13">
        <f t="shared" si="18"/>
        <v>-32606.665895976592</v>
      </c>
      <c r="M43" s="12">
        <f t="shared" si="18"/>
        <v>36979.749643065035</v>
      </c>
      <c r="N43" s="13">
        <f t="shared" si="18"/>
        <v>-33806.716654152318</v>
      </c>
      <c r="O43" s="12">
        <f t="shared" si="18"/>
        <v>52681.037428552809</v>
      </c>
      <c r="P43" s="13">
        <f t="shared" si="18"/>
        <v>-27836.882870218833</v>
      </c>
      <c r="Q43" s="12">
        <f t="shared" si="18"/>
        <v>99175.666443694325</v>
      </c>
      <c r="R43" s="13">
        <f t="shared" si="18"/>
        <v>-12748.037725782546</v>
      </c>
      <c r="S43" s="12">
        <f t="shared" si="18"/>
        <v>109795.34442330239</v>
      </c>
      <c r="T43" s="13">
        <f t="shared" si="18"/>
        <v>-4072.2982081422233</v>
      </c>
      <c r="U43" s="12">
        <f t="shared" si="18"/>
        <v>130957.24294931389</v>
      </c>
      <c r="V43" s="13">
        <f t="shared" si="18"/>
        <v>-1941.6983136210183</v>
      </c>
      <c r="W43" s="12">
        <f t="shared" si="18"/>
        <v>149228.5877640004</v>
      </c>
      <c r="X43" s="13">
        <f t="shared" si="18"/>
        <v>10416.657864847191</v>
      </c>
      <c r="Y43" s="12">
        <f t="shared" si="18"/>
        <v>165079.33948652644</v>
      </c>
      <c r="Z43" s="13">
        <f t="shared" si="18"/>
        <v>28360.869028865243</v>
      </c>
      <c r="AA43" s="12">
        <f t="shared" si="18"/>
        <v>972734.22751214262</v>
      </c>
      <c r="AB43" s="14">
        <f t="shared" si="18"/>
        <v>-227548.28625984164</v>
      </c>
    </row>
    <row r="44" spans="1:28" ht="13.5" thickBot="1" x14ac:dyDescent="0.25">
      <c r="A44" s="39"/>
      <c r="B44" s="26" t="s">
        <v>31</v>
      </c>
      <c r="C44" s="12">
        <f>C21+C22</f>
        <v>-47067.850754931715</v>
      </c>
      <c r="D44" s="13">
        <f t="shared" ref="D44:AB44" si="19">D21+D22</f>
        <v>-33584.243784671002</v>
      </c>
      <c r="E44" s="12">
        <f t="shared" si="19"/>
        <v>-43395.053092863025</v>
      </c>
      <c r="F44" s="13">
        <f t="shared" si="19"/>
        <v>-26800.410461898453</v>
      </c>
      <c r="G44" s="12">
        <f t="shared" si="19"/>
        <v>-49967.911781322997</v>
      </c>
      <c r="H44" s="13">
        <f t="shared" si="19"/>
        <v>-26258.590435104052</v>
      </c>
      <c r="I44" s="12">
        <f t="shared" si="19"/>
        <v>-48885.263942560712</v>
      </c>
      <c r="J44" s="13">
        <f t="shared" si="19"/>
        <v>-33899.170256129248</v>
      </c>
      <c r="K44" s="12">
        <f t="shared" si="19"/>
        <v>-44644.759344173581</v>
      </c>
      <c r="L44" s="13">
        <f t="shared" si="19"/>
        <v>-31096.316562854365</v>
      </c>
      <c r="M44" s="12">
        <f t="shared" si="19"/>
        <v>-100678.20117800371</v>
      </c>
      <c r="N44" s="13">
        <f t="shared" si="19"/>
        <v>-51306.011286934103</v>
      </c>
      <c r="O44" s="12">
        <f t="shared" si="19"/>
        <v>-75553.339533451013</v>
      </c>
      <c r="P44" s="13">
        <f t="shared" si="19"/>
        <v>-51939.526933373301</v>
      </c>
      <c r="Q44" s="12">
        <f t="shared" si="19"/>
        <v>-57813.43940086606</v>
      </c>
      <c r="R44" s="13">
        <f t="shared" si="19"/>
        <v>-30996.65722946122</v>
      </c>
      <c r="S44" s="12">
        <f t="shared" si="19"/>
        <v>-47944.091580453904</v>
      </c>
      <c r="T44" s="13">
        <f t="shared" si="19"/>
        <v>-27210.707145213793</v>
      </c>
      <c r="U44" s="12">
        <f t="shared" si="19"/>
        <v>-31281.154570746228</v>
      </c>
      <c r="V44" s="13">
        <f t="shared" si="19"/>
        <v>-17871.943228742402</v>
      </c>
      <c r="W44" s="12">
        <f t="shared" si="19"/>
        <v>-30454.978810185137</v>
      </c>
      <c r="X44" s="13">
        <f t="shared" si="19"/>
        <v>-17050.699827265729</v>
      </c>
      <c r="Y44" s="12">
        <f t="shared" si="19"/>
        <v>-34106.816147828911</v>
      </c>
      <c r="Z44" s="13">
        <f t="shared" si="19"/>
        <v>-20744.559378533679</v>
      </c>
      <c r="AA44" s="12">
        <f t="shared" si="19"/>
        <v>-611792.86013738706</v>
      </c>
      <c r="AB44" s="14">
        <f t="shared" si="19"/>
        <v>-368758.83653018146</v>
      </c>
    </row>
    <row r="45" spans="1:28" ht="13.5" thickBot="1" x14ac:dyDescent="0.25">
      <c r="A45" s="39"/>
      <c r="B45" s="37"/>
      <c r="C45" s="22">
        <f>SUM(C43:C44)</f>
        <v>-21408.607927375968</v>
      </c>
      <c r="D45" s="23">
        <f t="shared" ref="D45:AB45" si="20">SUM(D43:D44)</f>
        <v>-78344.413461768359</v>
      </c>
      <c r="E45" s="22">
        <f t="shared" si="20"/>
        <v>-22904.226916393345</v>
      </c>
      <c r="F45" s="23">
        <f t="shared" si="20"/>
        <v>-82944.24955831081</v>
      </c>
      <c r="G45" s="22">
        <f t="shared" si="20"/>
        <v>3595.7272167803312</v>
      </c>
      <c r="H45" s="23">
        <f t="shared" si="20"/>
        <v>-60084.317198969322</v>
      </c>
      <c r="I45" s="22">
        <f t="shared" si="20"/>
        <v>11851.720684695341</v>
      </c>
      <c r="J45" s="23">
        <f t="shared" si="20"/>
        <v>-52482.94820441441</v>
      </c>
      <c r="K45" s="22">
        <f t="shared" si="20"/>
        <v>23741.807400128469</v>
      </c>
      <c r="L45" s="23">
        <f t="shared" si="20"/>
        <v>-63702.982458830957</v>
      </c>
      <c r="M45" s="22">
        <f t="shared" si="20"/>
        <v>-63698.451534938678</v>
      </c>
      <c r="N45" s="23">
        <f t="shared" si="20"/>
        <v>-85112.727941086428</v>
      </c>
      <c r="O45" s="22">
        <f t="shared" si="20"/>
        <v>-22872.302104898205</v>
      </c>
      <c r="P45" s="23">
        <f t="shared" si="20"/>
        <v>-79776.409803592134</v>
      </c>
      <c r="Q45" s="22">
        <f t="shared" si="20"/>
        <v>41362.227042828265</v>
      </c>
      <c r="R45" s="23">
        <f t="shared" si="20"/>
        <v>-43744.694955243765</v>
      </c>
      <c r="S45" s="22">
        <f t="shared" si="20"/>
        <v>61851.252842848487</v>
      </c>
      <c r="T45" s="23">
        <f t="shared" si="20"/>
        <v>-31283.005353356017</v>
      </c>
      <c r="U45" s="22">
        <f t="shared" si="20"/>
        <v>99676.088378567656</v>
      </c>
      <c r="V45" s="23">
        <f t="shared" si="20"/>
        <v>-19813.641542363421</v>
      </c>
      <c r="W45" s="22">
        <f t="shared" si="20"/>
        <v>118773.60895381527</v>
      </c>
      <c r="X45" s="23">
        <f t="shared" si="20"/>
        <v>-6634.0419624185379</v>
      </c>
      <c r="Y45" s="22">
        <f t="shared" si="20"/>
        <v>130972.52333869753</v>
      </c>
      <c r="Z45" s="23">
        <f t="shared" si="20"/>
        <v>7616.3096503315646</v>
      </c>
      <c r="AA45" s="22">
        <f t="shared" si="20"/>
        <v>360941.36737475556</v>
      </c>
      <c r="AB45" s="24">
        <f t="shared" si="20"/>
        <v>-596307.1227900231</v>
      </c>
    </row>
    <row r="46" spans="1:28" x14ac:dyDescent="0.2">
      <c r="A46" s="40" t="s">
        <v>27</v>
      </c>
      <c r="B46" s="26" t="s">
        <v>30</v>
      </c>
      <c r="C46" s="12">
        <f>SUM(C34,C37,C40,C43)</f>
        <v>113272.79647169495</v>
      </c>
      <c r="D46" s="13">
        <f t="shared" ref="D46:AB46" si="21">SUM(D34,D37,D40,D43)</f>
        <v>-174928.15785770703</v>
      </c>
      <c r="E46" s="12">
        <f t="shared" si="21"/>
        <v>60585.938702419575</v>
      </c>
      <c r="F46" s="13">
        <f t="shared" si="21"/>
        <v>-190350.06420374635</v>
      </c>
      <c r="G46" s="12">
        <f t="shared" si="21"/>
        <v>133061.59442345088</v>
      </c>
      <c r="H46" s="13">
        <f t="shared" si="21"/>
        <v>-170775.02993031891</v>
      </c>
      <c r="I46" s="12">
        <f t="shared" si="21"/>
        <v>22280.590838623175</v>
      </c>
      <c r="J46" s="13">
        <f t="shared" si="21"/>
        <v>-100101.81678669649</v>
      </c>
      <c r="K46" s="12">
        <f t="shared" si="21"/>
        <v>27591.358113094058</v>
      </c>
      <c r="L46" s="13">
        <f t="shared" si="21"/>
        <v>-136892.52092989438</v>
      </c>
      <c r="M46" s="12">
        <f t="shared" si="21"/>
        <v>-32781.133173682494</v>
      </c>
      <c r="N46" s="13">
        <f t="shared" si="21"/>
        <v>-150137.68337387618</v>
      </c>
      <c r="O46" s="12">
        <f t="shared" si="21"/>
        <v>89530.991457071563</v>
      </c>
      <c r="P46" s="13">
        <f t="shared" si="21"/>
        <v>-135350.2118737688</v>
      </c>
      <c r="Q46" s="12">
        <f t="shared" si="21"/>
        <v>138250.07969305268</v>
      </c>
      <c r="R46" s="13">
        <f t="shared" si="21"/>
        <v>-115644.73578849854</v>
      </c>
      <c r="S46" s="12">
        <f t="shared" si="21"/>
        <v>143529.88532073138</v>
      </c>
      <c r="T46" s="13">
        <f t="shared" si="21"/>
        <v>-108811.27900846055</v>
      </c>
      <c r="U46" s="12">
        <f t="shared" si="21"/>
        <v>161132.7355088676</v>
      </c>
      <c r="V46" s="13">
        <f t="shared" si="21"/>
        <v>-69949.979640732607</v>
      </c>
      <c r="W46" s="12">
        <f t="shared" si="21"/>
        <v>209474.40202360813</v>
      </c>
      <c r="X46" s="13">
        <f t="shared" si="21"/>
        <v>-68430.798495503695</v>
      </c>
      <c r="Y46" s="12">
        <f t="shared" si="21"/>
        <v>267115.91075653373</v>
      </c>
      <c r="Z46" s="13">
        <f t="shared" si="21"/>
        <v>-91281.485603640234</v>
      </c>
      <c r="AA46" s="12">
        <f t="shared" si="21"/>
        <v>1333045.1501354659</v>
      </c>
      <c r="AB46" s="14">
        <f t="shared" si="21"/>
        <v>-1512653.7634928443</v>
      </c>
    </row>
    <row r="47" spans="1:28" ht="13.5" thickBot="1" x14ac:dyDescent="0.25">
      <c r="A47" s="39"/>
      <c r="B47" s="26" t="s">
        <v>31</v>
      </c>
      <c r="C47" s="12">
        <f>SUM(C35,C38,C41,C44)</f>
        <v>-132488.29013858829</v>
      </c>
      <c r="D47" s="13">
        <f t="shared" ref="D47:AB47" si="22">SUM(D35,D38,D41,D44)</f>
        <v>-92604.375412495603</v>
      </c>
      <c r="E47" s="12">
        <f t="shared" si="22"/>
        <v>-123067.71144836926</v>
      </c>
      <c r="F47" s="13">
        <f t="shared" si="22"/>
        <v>-75205.78458057424</v>
      </c>
      <c r="G47" s="12">
        <f t="shared" si="22"/>
        <v>-139688.34032128251</v>
      </c>
      <c r="H47" s="13">
        <f t="shared" si="22"/>
        <v>-80644.175361490226</v>
      </c>
      <c r="I47" s="12">
        <f t="shared" si="22"/>
        <v>-130934.52161205478</v>
      </c>
      <c r="J47" s="13">
        <f t="shared" si="22"/>
        <v>-92416.435708058591</v>
      </c>
      <c r="K47" s="12">
        <f t="shared" si="22"/>
        <v>-121972.23294763306</v>
      </c>
      <c r="L47" s="13">
        <f t="shared" si="22"/>
        <v>-85089.113712937251</v>
      </c>
      <c r="M47" s="12">
        <f t="shared" si="22"/>
        <v>-261229.2184967678</v>
      </c>
      <c r="N47" s="13">
        <f t="shared" si="22"/>
        <v>-149725.64428167688</v>
      </c>
      <c r="O47" s="12">
        <f t="shared" si="22"/>
        <v>-208158.90333503624</v>
      </c>
      <c r="P47" s="13">
        <f t="shared" si="22"/>
        <v>-144687.59417169652</v>
      </c>
      <c r="Q47" s="12">
        <f t="shared" si="22"/>
        <v>-166698.10946219327</v>
      </c>
      <c r="R47" s="13">
        <f t="shared" si="22"/>
        <v>-93061.630879738368</v>
      </c>
      <c r="S47" s="12">
        <f t="shared" si="22"/>
        <v>-138897.76178496119</v>
      </c>
      <c r="T47" s="13">
        <f t="shared" si="22"/>
        <v>-80321.64470826037</v>
      </c>
      <c r="U47" s="12">
        <f t="shared" si="22"/>
        <v>-98341.643960528338</v>
      </c>
      <c r="V47" s="13">
        <f t="shared" si="22"/>
        <v>-51691.38981995522</v>
      </c>
      <c r="W47" s="12">
        <f t="shared" si="22"/>
        <v>-92601.182609017167</v>
      </c>
      <c r="X47" s="13">
        <f t="shared" si="22"/>
        <v>-53053.782970370099</v>
      </c>
      <c r="Y47" s="12">
        <f t="shared" si="22"/>
        <v>-160288.94177530619</v>
      </c>
      <c r="Z47" s="13">
        <f t="shared" si="22"/>
        <v>-102409.21197937417</v>
      </c>
      <c r="AA47" s="12">
        <f t="shared" si="22"/>
        <v>-1774366.8578917379</v>
      </c>
      <c r="AB47" s="14">
        <f t="shared" si="22"/>
        <v>-1100910.7835866278</v>
      </c>
    </row>
    <row r="48" spans="1:28" ht="13.5" thickBot="1" x14ac:dyDescent="0.25">
      <c r="A48" s="41"/>
      <c r="B48" s="37" t="s">
        <v>19</v>
      </c>
      <c r="C48" s="22">
        <f>SUM(C46:C47)</f>
        <v>-19215.493666893337</v>
      </c>
      <c r="D48" s="23">
        <f t="shared" ref="D48:AB48" si="23">SUM(D46:D47)</f>
        <v>-267532.53327020264</v>
      </c>
      <c r="E48" s="22">
        <f t="shared" si="23"/>
        <v>-62481.772745949682</v>
      </c>
      <c r="F48" s="23">
        <f t="shared" si="23"/>
        <v>-265555.84878432058</v>
      </c>
      <c r="G48" s="22">
        <f t="shared" si="23"/>
        <v>-6626.7458978316281</v>
      </c>
      <c r="H48" s="23">
        <f t="shared" si="23"/>
        <v>-251419.20529180914</v>
      </c>
      <c r="I48" s="22">
        <f t="shared" si="23"/>
        <v>-108653.93077343161</v>
      </c>
      <c r="J48" s="23">
        <f t="shared" si="23"/>
        <v>-192518.25249475508</v>
      </c>
      <c r="K48" s="22">
        <f t="shared" si="23"/>
        <v>-94380.874834539005</v>
      </c>
      <c r="L48" s="23">
        <f t="shared" si="23"/>
        <v>-221981.63464283163</v>
      </c>
      <c r="M48" s="22">
        <f t="shared" si="23"/>
        <v>-294010.3516704503</v>
      </c>
      <c r="N48" s="23">
        <f t="shared" si="23"/>
        <v>-299863.32765555306</v>
      </c>
      <c r="O48" s="22">
        <f t="shared" si="23"/>
        <v>-118627.91187796468</v>
      </c>
      <c r="P48" s="23">
        <f t="shared" si="23"/>
        <v>-280037.80604546529</v>
      </c>
      <c r="Q48" s="22">
        <f t="shared" si="23"/>
        <v>-28448.029769140587</v>
      </c>
      <c r="R48" s="23">
        <f t="shared" si="23"/>
        <v>-208706.36666823691</v>
      </c>
      <c r="S48" s="22">
        <f t="shared" si="23"/>
        <v>4632.1235357701953</v>
      </c>
      <c r="T48" s="23">
        <f t="shared" si="23"/>
        <v>-189132.92371672092</v>
      </c>
      <c r="U48" s="22">
        <f t="shared" si="23"/>
        <v>62791.09154833926</v>
      </c>
      <c r="V48" s="23">
        <f t="shared" si="23"/>
        <v>-121641.36946068783</v>
      </c>
      <c r="W48" s="22">
        <f t="shared" si="23"/>
        <v>116873.21941459096</v>
      </c>
      <c r="X48" s="23">
        <f t="shared" si="23"/>
        <v>-121484.58146587379</v>
      </c>
      <c r="Y48" s="22">
        <f t="shared" si="23"/>
        <v>106826.96898122755</v>
      </c>
      <c r="Z48" s="23">
        <f t="shared" si="23"/>
        <v>-193690.69758301441</v>
      </c>
      <c r="AA48" s="22">
        <f t="shared" si="23"/>
        <v>-441321.70775627205</v>
      </c>
      <c r="AB48" s="24">
        <f t="shared" si="23"/>
        <v>-2613564.5470794719</v>
      </c>
    </row>
  </sheetData>
  <phoneticPr fontId="0" type="noConversion"/>
  <pageMargins left="0.75" right="0.75" top="1" bottom="1" header="0.5" footer="0.5"/>
  <pageSetup paperSize="5" scale="3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6"/>
  <sheetViews>
    <sheetView topLeftCell="A22" zoomScale="75" workbookViewId="0">
      <selection activeCell="A50" sqref="A50:IV56"/>
    </sheetView>
  </sheetViews>
  <sheetFormatPr defaultRowHeight="12.75" x14ac:dyDescent="0.2"/>
  <cols>
    <col min="1" max="1" width="13.140625" customWidth="1"/>
    <col min="2" max="2" width="25.28515625" bestFit="1" customWidth="1"/>
    <col min="3" max="3" width="17.28515625" bestFit="1" customWidth="1"/>
    <col min="4" max="4" width="17.5703125" bestFit="1" customWidth="1"/>
    <col min="5" max="5" width="17.28515625" bestFit="1" customWidth="1"/>
    <col min="6" max="7" width="17.5703125" bestFit="1" customWidth="1"/>
    <col min="8" max="8" width="17.85546875" bestFit="1" customWidth="1"/>
    <col min="9" max="10" width="17.28515625" bestFit="1" customWidth="1"/>
    <col min="11" max="11" width="17.28515625" customWidth="1"/>
    <col min="12" max="12" width="21.5703125" customWidth="1"/>
    <col min="13" max="13" width="23.5703125" bestFit="1" customWidth="1"/>
    <col min="14" max="14" width="17" bestFit="1" customWidth="1"/>
    <col min="15" max="15" width="15.28515625" bestFit="1" customWidth="1"/>
    <col min="16" max="16" width="17.28515625" bestFit="1" customWidth="1"/>
    <col min="17" max="17" width="15.28515625" bestFit="1" customWidth="1"/>
    <col min="18" max="18" width="17" bestFit="1" customWidth="1"/>
    <col min="19" max="19" width="15.28515625" bestFit="1" customWidth="1"/>
    <col min="20" max="20" width="17" bestFit="1" customWidth="1"/>
    <col min="21" max="21" width="15.28515625" bestFit="1" customWidth="1"/>
    <col min="22" max="22" width="17.28515625" bestFit="1" customWidth="1"/>
    <col min="23" max="23" width="16.42578125" bestFit="1" customWidth="1"/>
    <col min="24" max="24" width="17" bestFit="1" customWidth="1"/>
    <col min="25" max="25" width="16.42578125" bestFit="1" customWidth="1"/>
    <col min="26" max="26" width="17.5703125" bestFit="1" customWidth="1"/>
    <col min="27" max="27" width="16.42578125" bestFit="1" customWidth="1"/>
    <col min="28" max="28" width="22.42578125" bestFit="1" customWidth="1"/>
    <col min="29" max="29" width="23.5703125" bestFit="1" customWidth="1"/>
  </cols>
  <sheetData>
    <row r="1" spans="1:29" x14ac:dyDescent="0.2">
      <c r="A1" s="19" t="s">
        <v>29</v>
      </c>
    </row>
    <row r="2" spans="1:29" ht="13.5" thickBo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</row>
    <row r="3" spans="1:29" ht="13.5" thickBot="1" x14ac:dyDescent="0.25">
      <c r="A3" s="26"/>
      <c r="B3" s="26"/>
      <c r="C3" s="125" t="s">
        <v>33</v>
      </c>
      <c r="D3" s="126"/>
      <c r="E3" s="22" t="s">
        <v>34</v>
      </c>
      <c r="F3" s="126"/>
      <c r="G3" s="22" t="s">
        <v>35</v>
      </c>
      <c r="H3" s="126"/>
      <c r="I3" s="22" t="s">
        <v>32</v>
      </c>
      <c r="J3" s="126"/>
      <c r="K3" s="134"/>
      <c r="L3" s="30" t="s">
        <v>14</v>
      </c>
      <c r="M3" s="31" t="s">
        <v>15</v>
      </c>
    </row>
    <row r="4" spans="1:29" ht="13.5" thickBot="1" x14ac:dyDescent="0.25">
      <c r="A4" s="21" t="s">
        <v>16</v>
      </c>
      <c r="B4" s="28"/>
      <c r="C4" s="21" t="s">
        <v>17</v>
      </c>
      <c r="D4" s="27" t="s">
        <v>18</v>
      </c>
      <c r="E4" s="30" t="s">
        <v>17</v>
      </c>
      <c r="F4" s="27" t="s">
        <v>18</v>
      </c>
      <c r="G4" s="28" t="s">
        <v>17</v>
      </c>
      <c r="H4" s="27" t="s">
        <v>18</v>
      </c>
      <c r="I4" s="28" t="s">
        <v>17</v>
      </c>
      <c r="J4" s="27" t="s">
        <v>18</v>
      </c>
      <c r="K4" s="29"/>
      <c r="L4" s="32"/>
      <c r="M4" s="33"/>
    </row>
    <row r="5" spans="1:29" x14ac:dyDescent="0.2">
      <c r="A5" s="38">
        <v>2001</v>
      </c>
      <c r="B5" s="26" t="s">
        <v>24</v>
      </c>
      <c r="C5" s="130">
        <f>SUM(Data!B5,Data!D5,Data!F5)</f>
        <v>0</v>
      </c>
      <c r="D5" s="131">
        <f>SUM(Data!C5,Data!E5,Data!G5)</f>
        <v>0</v>
      </c>
      <c r="E5" s="135">
        <f>SUM(Data!H5,Data!J5,Data!L5)</f>
        <v>0</v>
      </c>
      <c r="F5" s="131">
        <f>SUM(Data!I5,Data!K5,Data!M5)</f>
        <v>0</v>
      </c>
      <c r="G5" s="12">
        <f>SUM(Data!N5,Data!P5,Data!R5)</f>
        <v>0</v>
      </c>
      <c r="H5" s="12">
        <f>SUM(Data!O5,Data!Q5,Data!S5)</f>
        <v>0</v>
      </c>
      <c r="I5" s="12">
        <f>SUM(Data!T5,Data!V5,Data!X5)</f>
        <v>-522025.09331959183</v>
      </c>
      <c r="J5" s="12">
        <f>SUM(Data!U5,Data!W5,Data!Y5)</f>
        <v>-358807.24313421198</v>
      </c>
      <c r="K5" s="133"/>
      <c r="L5" s="12">
        <f t="shared" ref="L5:M8" si="0">SUM(C5,E5,G5,I5)</f>
        <v>-522025.09331959183</v>
      </c>
      <c r="M5" s="136">
        <f t="shared" si="0"/>
        <v>-358807.24313421198</v>
      </c>
    </row>
    <row r="6" spans="1:29" x14ac:dyDescent="0.2">
      <c r="A6" s="39"/>
      <c r="B6" s="26" t="s">
        <v>21</v>
      </c>
      <c r="C6" s="132">
        <f>SUM(Data!B23,Data!D23,Data!F23)</f>
        <v>0</v>
      </c>
      <c r="D6" s="20">
        <f>SUM(Data!C23,Data!E23,Data!G23)</f>
        <v>0</v>
      </c>
      <c r="E6" s="135">
        <f>SUM(Data!H23,Data!J23,Data!L23)</f>
        <v>0</v>
      </c>
      <c r="F6" s="20">
        <f>SUM(Data!I23,Data!K23,Data!M23)</f>
        <v>0</v>
      </c>
      <c r="G6" s="12">
        <f>SUM(Data!N23,Data!P23,Data!R23)</f>
        <v>0</v>
      </c>
      <c r="H6" s="12">
        <f>SUM(Data!O23,Data!Q23,Data!S23)</f>
        <v>0</v>
      </c>
      <c r="I6" s="12">
        <f>SUM(Data!T23,Data!V23,Data!X23)</f>
        <v>-41507.191618386132</v>
      </c>
      <c r="J6" s="12">
        <f>SUM(Data!U23,Data!W23,Data!Y23)</f>
        <v>-28199.669649337487</v>
      </c>
      <c r="K6" s="133"/>
      <c r="L6" s="12">
        <f t="shared" si="0"/>
        <v>-41507.191618386132</v>
      </c>
      <c r="M6" s="137">
        <f t="shared" si="0"/>
        <v>-28199.669649337487</v>
      </c>
    </row>
    <row r="7" spans="1:29" x14ac:dyDescent="0.2">
      <c r="A7" s="39"/>
      <c r="B7" s="26" t="s">
        <v>25</v>
      </c>
      <c r="C7" s="132">
        <f>SUM(Data!B41,Data!D41,Data!F41)</f>
        <v>0</v>
      </c>
      <c r="D7" s="20">
        <f>SUM(Data!C41,Data!E41,Data!G41)</f>
        <v>0</v>
      </c>
      <c r="E7" s="135">
        <f>SUM(Data!H41,Data!J41,Data!L41)</f>
        <v>0</v>
      </c>
      <c r="F7" s="20">
        <f>SUM(Data!I41,Data!K41,Data!M41)</f>
        <v>0</v>
      </c>
      <c r="G7" s="12">
        <f>SUM(Data!N41,Data!P41,Data!R41)</f>
        <v>0</v>
      </c>
      <c r="H7" s="12">
        <f>SUM(Data!O41,Data!Q41,Data!S41)</f>
        <v>0</v>
      </c>
      <c r="I7" s="12">
        <f>SUM(Data!T41,Data!V41,Data!X41)</f>
        <v>-16204.833126439335</v>
      </c>
      <c r="J7" s="12">
        <f>SUM(Data!U41,Data!W41,Data!Y41)</f>
        <v>-10390.777057233718</v>
      </c>
      <c r="K7" s="133"/>
      <c r="L7" s="12">
        <f t="shared" si="0"/>
        <v>-16204.833126439335</v>
      </c>
      <c r="M7" s="137">
        <f t="shared" si="0"/>
        <v>-10390.777057233718</v>
      </c>
    </row>
    <row r="8" spans="1:29" ht="13.5" thickBot="1" x14ac:dyDescent="0.25">
      <c r="A8" s="39"/>
      <c r="B8" s="26" t="s">
        <v>26</v>
      </c>
      <c r="C8" s="132">
        <f>SUM(Data!B59,Data!D59,Data!F59)</f>
        <v>0</v>
      </c>
      <c r="D8" s="20">
        <f>SUM(Data!C59,Data!E59,Data!G59)</f>
        <v>0</v>
      </c>
      <c r="E8" s="135">
        <f>SUM(Data!H59,Data!J59,Data!L59)</f>
        <v>0</v>
      </c>
      <c r="F8" s="20">
        <f>SUM(Data!I59,Data!K59,Data!M59)</f>
        <v>0</v>
      </c>
      <c r="G8" s="12">
        <f>SUM(Data!N59,Data!P59,Data!R59)</f>
        <v>0</v>
      </c>
      <c r="H8" s="12">
        <f>SUM(Data!O59,Data!Q59,Data!S59)</f>
        <v>0</v>
      </c>
      <c r="I8" s="12">
        <f>SUM(Data!T59,Data!V59,Data!X59)</f>
        <v>525847.25533187517</v>
      </c>
      <c r="J8" s="12">
        <f>SUM(Data!U59,Data!W59,Data!Y59)</f>
        <v>298861.52023163525</v>
      </c>
      <c r="K8" s="133"/>
      <c r="L8" s="12">
        <f t="shared" si="0"/>
        <v>525847.25533187517</v>
      </c>
      <c r="M8" s="137">
        <f t="shared" si="0"/>
        <v>298861.52023163525</v>
      </c>
    </row>
    <row r="9" spans="1:29" ht="13.5" thickBot="1" x14ac:dyDescent="0.25">
      <c r="A9" s="39"/>
      <c r="B9" s="164" t="s">
        <v>27</v>
      </c>
      <c r="C9" s="125">
        <f t="shared" ref="C9:M9" si="1">SUM(C5:C8)</f>
        <v>0</v>
      </c>
      <c r="D9" s="23">
        <f t="shared" si="1"/>
        <v>0</v>
      </c>
      <c r="E9" s="22">
        <f t="shared" si="1"/>
        <v>0</v>
      </c>
      <c r="F9" s="23">
        <f t="shared" si="1"/>
        <v>0</v>
      </c>
      <c r="G9" s="22">
        <f t="shared" si="1"/>
        <v>0</v>
      </c>
      <c r="H9" s="23">
        <f t="shared" si="1"/>
        <v>0</v>
      </c>
      <c r="I9" s="22">
        <f t="shared" si="1"/>
        <v>-53889.862732542213</v>
      </c>
      <c r="J9" s="23">
        <f t="shared" si="1"/>
        <v>-98536.169609147939</v>
      </c>
      <c r="K9" s="129"/>
      <c r="L9" s="22">
        <f t="shared" si="1"/>
        <v>-53889.862732542213</v>
      </c>
      <c r="M9" s="24">
        <f t="shared" si="1"/>
        <v>-98536.169609147939</v>
      </c>
    </row>
    <row r="10" spans="1:29" x14ac:dyDescent="0.2">
      <c r="A10" s="40">
        <v>2002</v>
      </c>
      <c r="B10" s="26" t="s">
        <v>24</v>
      </c>
      <c r="C10" s="132">
        <f>Data!$B$6+Data!$D$6+Data!$F$6</f>
        <v>-1658262.9055440391</v>
      </c>
      <c r="D10" s="20">
        <f>Data!C6+Data!E6+Data!G6</f>
        <v>-996539.34734696231</v>
      </c>
      <c r="E10" s="12">
        <f>SUM(Data!H6,Data!J6,Data!L6)</f>
        <v>-1387091.9374957439</v>
      </c>
      <c r="F10" s="20">
        <f>SUM(Data!I6,Data!K6,Data!M6)</f>
        <v>-805202.05017060065</v>
      </c>
      <c r="G10" s="12">
        <f>SUM(Data!N6,Data!P6,Data!R6)</f>
        <v>-1382113.9809992104</v>
      </c>
      <c r="H10" s="20">
        <f>SUM(Data!O6,Data!Q6,Data!S6)</f>
        <v>-825010.87013842072</v>
      </c>
      <c r="I10" s="12">
        <f>SUM(Data!T6,Data!V6,Data!X6)</f>
        <v>-1203844.6704326146</v>
      </c>
      <c r="J10" s="20">
        <f>SUM(Data!U6,Data!W6,Data!Y6)</f>
        <v>-732167.86618765537</v>
      </c>
      <c r="K10" s="133"/>
      <c r="L10" s="12">
        <f t="shared" ref="L10:M13" si="2">SUM(C10,E10,G10,I10)</f>
        <v>-5631313.4944716077</v>
      </c>
      <c r="M10" s="136">
        <f t="shared" si="2"/>
        <v>-3358920.1338436389</v>
      </c>
    </row>
    <row r="11" spans="1:29" x14ac:dyDescent="0.2">
      <c r="A11" s="39"/>
      <c r="B11" s="26" t="s">
        <v>21</v>
      </c>
      <c r="C11" s="132">
        <f>Data!$B$24+Data!$D$24+Data!$F$24</f>
        <v>-98161.260745835374</v>
      </c>
      <c r="D11" s="20">
        <f>SUM(Data!C24,Data!E24,Data!G24)</f>
        <v>-65955.759158782806</v>
      </c>
      <c r="E11" s="12">
        <f>SUM(Data!H24,Data!J24,Data!L24)</f>
        <v>-143002.63906828675</v>
      </c>
      <c r="F11" s="20">
        <f>SUM(Data!I24,Data!K24,Data!M24)</f>
        <v>-99303.388991970656</v>
      </c>
      <c r="G11" s="12">
        <f>SUM(Data!N24,Data!P24,Data!R24)</f>
        <v>-149804.2662189306</v>
      </c>
      <c r="H11" s="20">
        <f>SUM(Data!O24,Data!Q24,Data!S24)</f>
        <v>-96453.744639227312</v>
      </c>
      <c r="I11" s="12">
        <f>SUM(Data!T24,Data!V24,Data!X24)</f>
        <v>-80329.044652348093</v>
      </c>
      <c r="J11" s="20">
        <f>SUM(Data!U24,Data!W24,Data!Y24)</f>
        <v>-46370.615530551702</v>
      </c>
      <c r="K11" s="133"/>
      <c r="L11" s="12">
        <f t="shared" si="2"/>
        <v>-471297.21068540082</v>
      </c>
      <c r="M11" s="137">
        <f t="shared" si="2"/>
        <v>-308083.50832053251</v>
      </c>
    </row>
    <row r="12" spans="1:29" x14ac:dyDescent="0.2">
      <c r="A12" s="39"/>
      <c r="B12" s="26" t="s">
        <v>25</v>
      </c>
      <c r="C12" s="132">
        <f>SUM(Data!$B$42,Data!$D$42,Data!$F$42)</f>
        <v>-51520.102886362612</v>
      </c>
      <c r="D12" s="20">
        <f>SUM(Data!C42,Data!E42,Data!G42)</f>
        <v>-28853.648167641983</v>
      </c>
      <c r="E12" s="12">
        <f>SUM(Data!H42,Data!J42,Data!L42)</f>
        <v>-43102.981471535502</v>
      </c>
      <c r="F12" s="20">
        <f>SUM(Data!I42,Data!K42,Data!M42)</f>
        <v>-23342.698643290394</v>
      </c>
      <c r="G12" s="12">
        <f>SUM(Data!N42,Data!P42,Data!R42)</f>
        <v>-43293.363829053</v>
      </c>
      <c r="H12" s="20">
        <f>SUM(Data!O42,Data!Q42,Data!S42)</f>
        <v>-24053.30556867196</v>
      </c>
      <c r="I12" s="12">
        <f>SUM(Data!T42,Data!V42,Data!X42)</f>
        <v>-37732.7941069546</v>
      </c>
      <c r="J12" s="20">
        <f>SUM(Data!U42,Data!W42,Data!Y42)</f>
        <v>-21346.379047695798</v>
      </c>
      <c r="K12" s="133"/>
      <c r="L12" s="12">
        <f t="shared" si="2"/>
        <v>-175649.2422939057</v>
      </c>
      <c r="M12" s="137">
        <f t="shared" si="2"/>
        <v>-97596.031427300128</v>
      </c>
    </row>
    <row r="13" spans="1:29" ht="13.5" thickBot="1" x14ac:dyDescent="0.25">
      <c r="A13" s="39"/>
      <c r="B13" s="26" t="s">
        <v>26</v>
      </c>
      <c r="C13" s="132">
        <f>SUM(Data!$B$60,Data!$D$60,Data!$F$60)</f>
        <v>1787330.6018401703</v>
      </c>
      <c r="D13" s="20">
        <f>SUM(Data!C60,Data!E60,Data!G60)</f>
        <v>790493.00199651718</v>
      </c>
      <c r="E13" s="12">
        <f>SUM(Data!H60,Data!J60,Data!L60)</f>
        <v>1210768.0138900299</v>
      </c>
      <c r="F13" s="20">
        <f>SUM(Data!M60,Data!K60,Data!I60)</f>
        <v>621286.12729015178</v>
      </c>
      <c r="G13" s="12">
        <f>SUM(Data!N60,Data!P60,Data!R60)</f>
        <v>1461669.0230893127</v>
      </c>
      <c r="H13" s="20">
        <f>SUM(Data!O60,Data!Q60,Data!S60)</f>
        <v>643009.93315198226</v>
      </c>
      <c r="I13" s="12">
        <f>SUM(Data!T60,Data!V60,Data!X60)</f>
        <v>1249333.1980695606</v>
      </c>
      <c r="J13" s="20">
        <f>SUM(Data!U60,Data!W60,Data!Y60)</f>
        <v>603558.93075950595</v>
      </c>
      <c r="K13" s="133"/>
      <c r="L13" s="12">
        <f t="shared" si="2"/>
        <v>5709100.8368890733</v>
      </c>
      <c r="M13" s="138">
        <f t="shared" si="2"/>
        <v>2658347.9931981573</v>
      </c>
    </row>
    <row r="14" spans="1:29" ht="13.5" thickBot="1" x14ac:dyDescent="0.25">
      <c r="A14" s="39"/>
      <c r="B14" s="37" t="s">
        <v>27</v>
      </c>
      <c r="C14" s="125">
        <f t="shared" ref="C14:M14" si="3">SUM(C10:C13)</f>
        <v>-20613.667336066719</v>
      </c>
      <c r="D14" s="23">
        <f t="shared" si="3"/>
        <v>-300855.75267686998</v>
      </c>
      <c r="E14" s="22">
        <f t="shared" si="3"/>
        <v>-362429.54414553638</v>
      </c>
      <c r="F14" s="23">
        <f t="shared" si="3"/>
        <v>-306562.01051570999</v>
      </c>
      <c r="G14" s="22">
        <f t="shared" si="3"/>
        <v>-113542.58795788116</v>
      </c>
      <c r="H14" s="23">
        <f t="shared" si="3"/>
        <v>-302507.98719433765</v>
      </c>
      <c r="I14" s="22">
        <f t="shared" si="3"/>
        <v>-72573.311122356914</v>
      </c>
      <c r="J14" s="23">
        <f t="shared" si="3"/>
        <v>-196325.93000639684</v>
      </c>
      <c r="K14" s="129"/>
      <c r="L14" s="22">
        <f t="shared" si="3"/>
        <v>-569159.11056184117</v>
      </c>
      <c r="M14" s="24">
        <f t="shared" si="3"/>
        <v>-1106251.6803933145</v>
      </c>
    </row>
    <row r="15" spans="1:29" x14ac:dyDescent="0.2">
      <c r="A15" s="40">
        <v>2003</v>
      </c>
      <c r="B15" s="26" t="s">
        <v>24</v>
      </c>
      <c r="C15" s="132">
        <f>Data!B7+Data!D7+Data!F7</f>
        <v>-1156157.6746428767</v>
      </c>
      <c r="D15" s="20">
        <f>SUM(Data!C7,Data!E7,Data!G7)</f>
        <v>-699724.75878662744</v>
      </c>
      <c r="E15" s="12">
        <f>SUM(Data!H7,Data!J7,Data!L7)</f>
        <v>-992405.45846403437</v>
      </c>
      <c r="F15" s="20">
        <f>SUM(Data!I7,Data!K7,Data!M7)</f>
        <v>-577043.09407962568</v>
      </c>
      <c r="G15" s="12">
        <f>SUM(Data!N7,Data!P7,Data!R7)</f>
        <v>-994829.45104612014</v>
      </c>
      <c r="H15" s="20">
        <f>SUM(Data!Q7,Data!S7,Data!O7)</f>
        <v>-593416.18573899847</v>
      </c>
      <c r="I15" s="12">
        <f>SUM(Data!T7,Data!V7,Data!X7)</f>
        <v>-809747.28893322172</v>
      </c>
      <c r="J15" s="20">
        <f>SUM(Data!U7,Data!W7,Data!Y7)</f>
        <v>-490404.41760070366</v>
      </c>
      <c r="K15" s="133"/>
      <c r="L15" s="12">
        <f t="shared" ref="L15:M23" si="4">SUM(C15,E15,G15,I15)</f>
        <v>-3953139.8730862527</v>
      </c>
      <c r="M15" s="12">
        <f t="shared" si="4"/>
        <v>-2360588.4562059552</v>
      </c>
    </row>
    <row r="16" spans="1:29" x14ac:dyDescent="0.2">
      <c r="A16" s="39"/>
      <c r="B16" s="26" t="s">
        <v>21</v>
      </c>
      <c r="C16" s="132">
        <f>Data!B25+Data!D25+Data!F25</f>
        <v>-68883.506231398947</v>
      </c>
      <c r="D16" s="20">
        <f>SUM(Data!C25,Data!E25,Data!G25)</f>
        <v>-46609.074837670698</v>
      </c>
      <c r="E16" s="12">
        <f>SUM(Data!H25,Data!J25,Data!L25)</f>
        <v>-102871.70150098855</v>
      </c>
      <c r="F16" s="20">
        <f>SUM(Data!I25,Data!K25,Data!M25)</f>
        <v>-71499.056534842588</v>
      </c>
      <c r="G16" s="12">
        <f>SUM(Data!N25,Data!P25,Data!R25)</f>
        <v>-108135.57910043458</v>
      </c>
      <c r="H16" s="20">
        <f>SUM(Data!O25,Data!Q25,Data!S25)</f>
        <v>-70059.947467700578</v>
      </c>
      <c r="I16" s="12">
        <f>SUM(Data!T25,Data!V25,Data!X25)</f>
        <v>-54210.0410628096</v>
      </c>
      <c r="J16" s="20">
        <f>SUM(Data!U25,Data!W25,Data!Y25)</f>
        <v>-30855.330590937549</v>
      </c>
      <c r="K16" s="133"/>
      <c r="L16" s="12">
        <f t="shared" si="4"/>
        <v>-334100.82789563166</v>
      </c>
      <c r="M16" s="12">
        <f t="shared" si="4"/>
        <v>-219023.40943115141</v>
      </c>
    </row>
    <row r="17" spans="1:13" x14ac:dyDescent="0.2">
      <c r="A17" s="39"/>
      <c r="B17" s="26" t="s">
        <v>25</v>
      </c>
      <c r="C17" s="132">
        <f>SUM(Data!B43,Data!D43,Data!F43)</f>
        <v>-36248.656415525365</v>
      </c>
      <c r="D17" s="20">
        <f>SUM(Data!C43,Data!E43,Data!G43)</f>
        <v>-20392.608508791061</v>
      </c>
      <c r="E17" s="12">
        <f>SUM(Data!H43,Data!J43,Data!L43)</f>
        <v>-30950.426550906865</v>
      </c>
      <c r="F17" s="20">
        <f>SUM(Data!I43,Data!K43,Data!M43)</f>
        <v>-16784.551426651364</v>
      </c>
      <c r="G17" s="12">
        <f>SUM(Data!N43,Data!P43,Data!R43)</f>
        <v>-31210.694919001558</v>
      </c>
      <c r="H17" s="20">
        <f>SUM(Data!O43,Data!Q43,Data!S43)</f>
        <v>-17356.980776047087</v>
      </c>
      <c r="I17" s="12">
        <f>SUM(Data!T43,Data!V43,Data!X43)</f>
        <v>-25404.914249153655</v>
      </c>
      <c r="J17" s="20">
        <f>SUM(Data!U43,Data!W43,Data!Y43)</f>
        <v>-14324.410459401432</v>
      </c>
      <c r="K17" s="133"/>
      <c r="L17" s="12">
        <f t="shared" si="4"/>
        <v>-123814.69213458744</v>
      </c>
      <c r="M17" s="12">
        <f t="shared" si="4"/>
        <v>-68858.551170890947</v>
      </c>
    </row>
    <row r="18" spans="1:13" ht="13.5" thickBot="1" x14ac:dyDescent="0.25">
      <c r="A18" s="39"/>
      <c r="B18" s="26" t="s">
        <v>26</v>
      </c>
      <c r="C18" s="132">
        <f>SUM(Data!B61,Data!D61,Data!F61)</f>
        <v>1234296.5999421822</v>
      </c>
      <c r="D18" s="20">
        <f>SUM(Data!C61,Data!E61,Data!G61)</f>
        <v>504447.58768267522</v>
      </c>
      <c r="E18" s="12">
        <f>SUM(Data!H61,Data!J61,Data!L61)</f>
        <v>1019716.89683316</v>
      </c>
      <c r="F18" s="20">
        <f>SUM(Data!I61,Data!K61,Data!M61)</f>
        <v>458824.1563680215</v>
      </c>
      <c r="G18" s="12">
        <f>SUM(Data!N61,Data!P61,Data!R61)</f>
        <v>1024933.317131324</v>
      </c>
      <c r="H18" s="20">
        <f>SUM(Data!O61,Data!Q61,Data!S61)</f>
        <v>460268.11485885276</v>
      </c>
      <c r="I18" s="12">
        <f>SUM(Data!T61,Data!V61,Data!X61)</f>
        <v>952894.47737316112</v>
      </c>
      <c r="J18" s="20">
        <f>SUM(Data!U61,Data!W61,Data!Y61)</f>
        <v>412460.98361146188</v>
      </c>
      <c r="K18" s="133"/>
      <c r="L18" s="12">
        <f t="shared" si="4"/>
        <v>4231841.2912798272</v>
      </c>
      <c r="M18" s="12">
        <f t="shared" si="4"/>
        <v>1836000.8425210114</v>
      </c>
    </row>
    <row r="19" spans="1:13" ht="13.5" thickBot="1" x14ac:dyDescent="0.25">
      <c r="A19" s="39"/>
      <c r="B19" s="37" t="s">
        <v>27</v>
      </c>
      <c r="C19" s="125">
        <f t="shared" ref="C19:M19" si="5">SUM(C15:C18)</f>
        <v>-26993.23734761891</v>
      </c>
      <c r="D19" s="23">
        <f t="shared" si="5"/>
        <v>-262278.85445041396</v>
      </c>
      <c r="E19" s="22">
        <f t="shared" si="5"/>
        <v>-106510.68968276982</v>
      </c>
      <c r="F19" s="23">
        <f t="shared" si="5"/>
        <v>-206502.54567309807</v>
      </c>
      <c r="G19" s="22">
        <f t="shared" si="5"/>
        <v>-109242.40793423238</v>
      </c>
      <c r="H19" s="23">
        <f t="shared" si="5"/>
        <v>-220564.99912389339</v>
      </c>
      <c r="I19" s="22">
        <f t="shared" si="5"/>
        <v>63532.233127976069</v>
      </c>
      <c r="J19" s="23">
        <f t="shared" si="5"/>
        <v>-123123.17503958073</v>
      </c>
      <c r="K19" s="129"/>
      <c r="L19" s="22">
        <f t="shared" si="5"/>
        <v>-179214.10183664411</v>
      </c>
      <c r="M19" s="24">
        <f t="shared" si="5"/>
        <v>-812469.57428698661</v>
      </c>
    </row>
    <row r="20" spans="1:13" x14ac:dyDescent="0.2">
      <c r="A20" s="40" t="s">
        <v>28</v>
      </c>
      <c r="B20" s="26" t="s">
        <v>24</v>
      </c>
      <c r="C20" s="132">
        <f>SUM(Data!B8:B15,Data!D8:D15,Data!F8:F15)</f>
        <v>-1778046.7029614788</v>
      </c>
      <c r="D20" s="20">
        <f>SUM(Data!C8:C15,Data!E8:E15,Data!G8:G15)</f>
        <v>-1059065.8719505286</v>
      </c>
      <c r="E20" s="12">
        <f>SUM(Data!H8:H15,Data!J8:J15,Data!L8:L15)</f>
        <v>-1595714.6855597405</v>
      </c>
      <c r="F20" s="20">
        <f>SUM(Data!I8:I15,Data!K8:K15,Data!M8:M15)</f>
        <v>-919374.1945400578</v>
      </c>
      <c r="G20" s="12">
        <f>SUM(Data!N8:N15,Data!P8:P15,Data!R8:R15)</f>
        <v>-1415953.3956461444</v>
      </c>
      <c r="H20" s="20">
        <f>SUM(Data!O8:O15,Data!Q8:Q15,Data!S8:S15)</f>
        <v>-864699.50884025951</v>
      </c>
      <c r="I20" s="12">
        <f>SUM(Data!T8:T15,Data!V8:V15,Data!X8:X15)</f>
        <v>-1108351.0424822683</v>
      </c>
      <c r="J20" s="20">
        <f>SUM(Data!U8:U15,Data!W8:W15,Data!Y8:Y15)</f>
        <v>-687260.02386053512</v>
      </c>
      <c r="K20" s="133"/>
      <c r="L20" s="12">
        <f>SUM(C20,E20,G20,I20)</f>
        <v>-5898065.8266496323</v>
      </c>
      <c r="M20" s="12">
        <f t="shared" si="4"/>
        <v>-3530399.5991913811</v>
      </c>
    </row>
    <row r="21" spans="1:13" x14ac:dyDescent="0.2">
      <c r="A21" s="39"/>
      <c r="B21" s="26" t="s">
        <v>21</v>
      </c>
      <c r="C21" s="132">
        <f>SUM(Data!B26:B34,Data!D26:D34,Data!F26:F34)</f>
        <v>-92722.751321521559</v>
      </c>
      <c r="D21" s="20">
        <f>SUM(Data!C26:C34,Data!E26:E34,Data!G26:G34)</f>
        <v>-60468.014931624872</v>
      </c>
      <c r="E21" s="12">
        <f>SUM(Data!H26:H34,Data!J26:J34,Data!L26:L34)</f>
        <v>-151077.23258908579</v>
      </c>
      <c r="F21" s="20">
        <f>SUM(Data!I26:I34,Data!K26:K34,Data!M26:M34)</f>
        <v>-93551.109137962281</v>
      </c>
      <c r="G21" s="12">
        <f>SUM(Data!N26:N34,Data!P26:P34,Data!R26:R34)</f>
        <v>-143307.42801389657</v>
      </c>
      <c r="H21" s="20">
        <f>SUM(Data!O26:O34,Data!Q26:Q34,Data!S26:S34)</f>
        <v>-88707.266395938233</v>
      </c>
      <c r="I21" s="12">
        <f>SUM(Data!T26:T34,Data!V26:V34,Data!X26:X34)</f>
        <v>-65964.520791808653</v>
      </c>
      <c r="J21" s="20">
        <f>SUM(Data!U26:U34,Data!W26:W34,Data!Y26:Y34)</f>
        <v>-38492.139936650128</v>
      </c>
      <c r="K21" s="133"/>
      <c r="L21" s="12">
        <f t="shared" si="4"/>
        <v>-453071.93271631259</v>
      </c>
      <c r="M21" s="12">
        <f t="shared" si="4"/>
        <v>-281218.5304021755</v>
      </c>
    </row>
    <row r="22" spans="1:13" x14ac:dyDescent="0.2">
      <c r="A22" s="39"/>
      <c r="B22" s="26" t="s">
        <v>25</v>
      </c>
      <c r="C22" s="132">
        <f>SUM(Data!B44:B52,Data!D44:D52,Data!F44:F52)</f>
        <v>-47708.064307596214</v>
      </c>
      <c r="D22" s="20">
        <f>SUM(Data!C44:C52,Data!E44:E52,Data!G44:G52)</f>
        <v>-26175.229750048646</v>
      </c>
      <c r="E22" s="12">
        <f>SUM(Data!H44:H52,Data!J44:J52,Data!L44:L52)</f>
        <v>-43130.991875652231</v>
      </c>
      <c r="F22" s="20">
        <f>SUM(Data!I44:I52,Data!K44:K52,Data!M44:M52)</f>
        <v>-22750.388967955441</v>
      </c>
      <c r="G22" s="12">
        <f>SUM(Data!N44:N52,Data!P44:P52,Data!R44:R52)</f>
        <v>-38003.442500874393</v>
      </c>
      <c r="H22" s="20">
        <f>SUM(Data!O44:O52,Data!Q44:Q52,Data!S44:S52)</f>
        <v>-21439.624912110099</v>
      </c>
      <c r="I22" s="12">
        <f>SUM(Data!T44:T52,Data!V44:V52,Data!X44:X52)</f>
        <v>-29878.428736951628</v>
      </c>
      <c r="J22" s="20">
        <f>SUM(Data!U44:U52,Data!W44:W52,Data!Y44:Y52)</f>
        <v>-17175.062497891686</v>
      </c>
      <c r="K22" s="133"/>
      <c r="L22" s="12">
        <f t="shared" si="4"/>
        <v>-158720.92742107448</v>
      </c>
      <c r="M22" s="12">
        <f t="shared" si="4"/>
        <v>-87540.306128005876</v>
      </c>
    </row>
    <row r="23" spans="1:13" ht="13.5" thickBot="1" x14ac:dyDescent="0.25">
      <c r="A23" s="39"/>
      <c r="B23" s="26" t="s">
        <v>26</v>
      </c>
      <c r="C23" s="132">
        <f>SUM(Data!B62:B70,Data!D62:D70,Data!F62:F70)</f>
        <v>1877760.4109636073</v>
      </c>
      <c r="D23" s="20">
        <f>SUM(Data!C62:C70,Data!E62:E70,Data!G62:G70)</f>
        <v>924336.13641315338</v>
      </c>
      <c r="E23" s="12">
        <f>SUM(Data!H62:H70,Data!J62:J70,Data!L62:L70)</f>
        <v>1761817.986574363</v>
      </c>
      <c r="F23" s="20">
        <f>SUM(Data!I62:I70,Data!K62:K70,Data!M62:M70)</f>
        <v>834377.03404164349</v>
      </c>
      <c r="G23" s="12">
        <f>SUM(Data!N62:N70,Data!P62:P70,Data!R62:R70)</f>
        <v>1677605.443941694</v>
      </c>
      <c r="H23" s="20">
        <f>SUM(Data!O62:O70,Data!Q62:Q70,Data!S62:S70)</f>
        <v>820042.2900361158</v>
      </c>
      <c r="I23" s="12">
        <f>SUM(Data!T62:T70,Data!V62:V70,Data!X62:X70)</f>
        <v>1553616.2126821091</v>
      </c>
      <c r="J23" s="20">
        <f>SUM(Data!U62:U70,Data!W62:W70,Data!Y62:Y70)</f>
        <v>724095.85244062648</v>
      </c>
      <c r="K23" s="133"/>
      <c r="L23" s="12">
        <f t="shared" si="4"/>
        <v>6870800.0541617731</v>
      </c>
      <c r="M23" s="12">
        <f t="shared" si="4"/>
        <v>3302851.312931539</v>
      </c>
    </row>
    <row r="24" spans="1:13" ht="13.5" thickBot="1" x14ac:dyDescent="0.25">
      <c r="A24" s="39"/>
      <c r="B24" s="37" t="s">
        <v>27</v>
      </c>
      <c r="C24" s="125">
        <f t="shared" ref="C24:M24" si="6">SUM(C20:C23)</f>
        <v>-40717.107626989484</v>
      </c>
      <c r="D24" s="23">
        <f t="shared" si="6"/>
        <v>-221372.98021904856</v>
      </c>
      <c r="E24" s="22">
        <f t="shared" si="6"/>
        <v>-28104.923450115602</v>
      </c>
      <c r="F24" s="23">
        <f t="shared" si="6"/>
        <v>-201298.65860433213</v>
      </c>
      <c r="G24" s="22">
        <f t="shared" si="6"/>
        <v>80341.177780778613</v>
      </c>
      <c r="H24" s="23">
        <f t="shared" si="6"/>
        <v>-154804.11011219211</v>
      </c>
      <c r="I24" s="22">
        <f t="shared" si="6"/>
        <v>349422.22067108052</v>
      </c>
      <c r="J24" s="23">
        <f t="shared" si="6"/>
        <v>-18831.373854450532</v>
      </c>
      <c r="K24" s="129"/>
      <c r="L24" s="22">
        <f t="shared" si="6"/>
        <v>360941.36737475358</v>
      </c>
      <c r="M24" s="24">
        <f t="shared" si="6"/>
        <v>-596307.12279002368</v>
      </c>
    </row>
    <row r="25" spans="1:13" x14ac:dyDescent="0.2">
      <c r="A25" s="40" t="s">
        <v>27</v>
      </c>
      <c r="B25" s="26" t="s">
        <v>24</v>
      </c>
      <c r="C25" s="132">
        <f t="shared" ref="C25:J28" si="7">SUM(C5,C10,C15,C20)</f>
        <v>-4592467.2831483949</v>
      </c>
      <c r="D25" s="20">
        <f t="shared" si="7"/>
        <v>-2755329.9780841181</v>
      </c>
      <c r="E25" s="12">
        <f t="shared" si="7"/>
        <v>-3975212.081519519</v>
      </c>
      <c r="F25" s="20">
        <f t="shared" si="7"/>
        <v>-2301619.338790284</v>
      </c>
      <c r="G25" s="12">
        <f t="shared" si="7"/>
        <v>-3792896.8276914749</v>
      </c>
      <c r="H25" s="20">
        <f t="shared" si="7"/>
        <v>-2283126.5647176788</v>
      </c>
      <c r="I25" s="12">
        <f t="shared" si="7"/>
        <v>-3643968.0951676965</v>
      </c>
      <c r="J25" s="20">
        <f t="shared" si="7"/>
        <v>-2268639.5507831061</v>
      </c>
      <c r="K25" s="133"/>
      <c r="L25" s="12">
        <f t="shared" ref="L25:M28" si="8">SUM(L5,L10,L15,L20)</f>
        <v>-16004544.287527084</v>
      </c>
      <c r="M25" s="14">
        <f t="shared" si="8"/>
        <v>-9608715.4323751871</v>
      </c>
    </row>
    <row r="26" spans="1:13" x14ac:dyDescent="0.2">
      <c r="A26" s="39"/>
      <c r="B26" s="26" t="s">
        <v>21</v>
      </c>
      <c r="C26" s="132">
        <f t="shared" si="7"/>
        <v>-259767.51829875589</v>
      </c>
      <c r="D26" s="20">
        <f t="shared" si="7"/>
        <v>-173032.84892807837</v>
      </c>
      <c r="E26" s="12">
        <f t="shared" si="7"/>
        <v>-396951.57315836113</v>
      </c>
      <c r="F26" s="20">
        <f t="shared" si="7"/>
        <v>-264353.5546647755</v>
      </c>
      <c r="G26" s="12">
        <f t="shared" si="7"/>
        <v>-401247.27333326172</v>
      </c>
      <c r="H26" s="20">
        <f t="shared" si="7"/>
        <v>-255220.95850286612</v>
      </c>
      <c r="I26" s="12">
        <f t="shared" si="7"/>
        <v>-242010.79812535248</v>
      </c>
      <c r="J26" s="20">
        <f t="shared" si="7"/>
        <v>-143917.75570747687</v>
      </c>
      <c r="K26" s="133"/>
      <c r="L26" s="12">
        <f t="shared" si="8"/>
        <v>-1299977.1629157313</v>
      </c>
      <c r="M26" s="14">
        <f t="shared" si="8"/>
        <v>-836525.11780319689</v>
      </c>
    </row>
    <row r="27" spans="1:13" x14ac:dyDescent="0.2">
      <c r="A27" s="39"/>
      <c r="B27" s="26" t="s">
        <v>25</v>
      </c>
      <c r="C27" s="132">
        <f t="shared" si="7"/>
        <v>-135476.82360948418</v>
      </c>
      <c r="D27" s="20">
        <f t="shared" si="7"/>
        <v>-75421.486426481686</v>
      </c>
      <c r="E27" s="12">
        <f t="shared" si="7"/>
        <v>-117184.39989809459</v>
      </c>
      <c r="F27" s="20">
        <f t="shared" si="7"/>
        <v>-62877.639037897199</v>
      </c>
      <c r="G27" s="12">
        <f t="shared" si="7"/>
        <v>-112507.50124892895</v>
      </c>
      <c r="H27" s="20">
        <f t="shared" si="7"/>
        <v>-62849.911256829146</v>
      </c>
      <c r="I27" s="12">
        <f t="shared" si="7"/>
        <v>-109220.97021949921</v>
      </c>
      <c r="J27" s="20">
        <f t="shared" si="7"/>
        <v>-63236.629062222637</v>
      </c>
      <c r="K27" s="133"/>
      <c r="L27" s="12">
        <f t="shared" si="8"/>
        <v>-474389.69497600698</v>
      </c>
      <c r="M27" s="14">
        <f t="shared" si="8"/>
        <v>-264385.66578343068</v>
      </c>
    </row>
    <row r="28" spans="1:13" ht="13.5" thickBot="1" x14ac:dyDescent="0.25">
      <c r="A28" s="39"/>
      <c r="B28" s="26" t="s">
        <v>26</v>
      </c>
      <c r="C28" s="132">
        <f t="shared" si="7"/>
        <v>4899387.6127459593</v>
      </c>
      <c r="D28" s="20">
        <f t="shared" si="7"/>
        <v>2219276.7260923455</v>
      </c>
      <c r="E28" s="12">
        <f t="shared" si="7"/>
        <v>3992302.8972975528</v>
      </c>
      <c r="F28" s="20">
        <f t="shared" si="7"/>
        <v>1914487.317699817</v>
      </c>
      <c r="G28" s="12">
        <f t="shared" si="7"/>
        <v>4164207.7841623304</v>
      </c>
      <c r="H28" s="20">
        <f t="shared" si="7"/>
        <v>1923320.3380469508</v>
      </c>
      <c r="I28" s="12">
        <f t="shared" si="7"/>
        <v>4281691.1434567058</v>
      </c>
      <c r="J28" s="20">
        <f t="shared" si="7"/>
        <v>2038977.2870432297</v>
      </c>
      <c r="K28" s="133"/>
      <c r="L28" s="12">
        <f t="shared" si="8"/>
        <v>17337589.437662549</v>
      </c>
      <c r="M28" s="14">
        <f t="shared" si="8"/>
        <v>8096061.6688823439</v>
      </c>
    </row>
    <row r="29" spans="1:13" ht="13.5" thickBot="1" x14ac:dyDescent="0.25">
      <c r="A29" s="41"/>
      <c r="B29" s="37" t="s">
        <v>19</v>
      </c>
      <c r="C29" s="125">
        <f t="shared" ref="C29:M29" si="9">SUM(C25:C28)</f>
        <v>-88324.012310676277</v>
      </c>
      <c r="D29" s="23">
        <f t="shared" si="9"/>
        <v>-784507.58734633261</v>
      </c>
      <c r="E29" s="22">
        <f t="shared" si="9"/>
        <v>-497045.15727842133</v>
      </c>
      <c r="F29" s="23">
        <f t="shared" si="9"/>
        <v>-714363.2147931396</v>
      </c>
      <c r="G29" s="22">
        <f t="shared" si="9"/>
        <v>-142443.81811133493</v>
      </c>
      <c r="H29" s="23">
        <f t="shared" si="9"/>
        <v>-677877.09643042367</v>
      </c>
      <c r="I29" s="22">
        <f t="shared" si="9"/>
        <v>286491.27994415723</v>
      </c>
      <c r="J29" s="23">
        <f t="shared" si="9"/>
        <v>-436816.64850957599</v>
      </c>
      <c r="K29" s="129"/>
      <c r="L29" s="22">
        <f t="shared" si="9"/>
        <v>-441321.70775627345</v>
      </c>
      <c r="M29" s="24">
        <f t="shared" si="9"/>
        <v>-2613564.5470794719</v>
      </c>
    </row>
    <row r="30" spans="1:13" x14ac:dyDescent="0.2">
      <c r="C30" s="25"/>
    </row>
    <row r="31" spans="1:13" ht="13.5" thickBot="1" x14ac:dyDescent="0.25"/>
    <row r="32" spans="1:13" ht="13.5" thickBot="1" x14ac:dyDescent="0.25">
      <c r="A32" s="26"/>
      <c r="B32" s="26"/>
      <c r="C32" s="125" t="s">
        <v>33</v>
      </c>
      <c r="D32" s="126"/>
      <c r="E32" s="22" t="s">
        <v>34</v>
      </c>
      <c r="F32" s="126"/>
      <c r="G32" s="22" t="s">
        <v>35</v>
      </c>
      <c r="H32" s="126"/>
      <c r="I32" s="22" t="s">
        <v>32</v>
      </c>
      <c r="J32" s="126"/>
      <c r="K32" s="42"/>
      <c r="L32" s="127" t="s">
        <v>14</v>
      </c>
      <c r="M32" s="31" t="s">
        <v>15</v>
      </c>
    </row>
    <row r="33" spans="1:13" ht="13.5" thickBot="1" x14ac:dyDescent="0.25">
      <c r="A33" s="21" t="s">
        <v>16</v>
      </c>
      <c r="B33" s="28"/>
      <c r="C33" s="21" t="s">
        <v>17</v>
      </c>
      <c r="D33" s="27" t="s">
        <v>18</v>
      </c>
      <c r="E33" s="28" t="s">
        <v>17</v>
      </c>
      <c r="F33" s="27" t="s">
        <v>18</v>
      </c>
      <c r="G33" s="28" t="s">
        <v>17</v>
      </c>
      <c r="H33" s="27" t="s">
        <v>18</v>
      </c>
      <c r="I33" s="28" t="s">
        <v>17</v>
      </c>
      <c r="J33" s="27" t="s">
        <v>18</v>
      </c>
      <c r="K33" s="27"/>
      <c r="L33" s="139"/>
      <c r="M33" s="33"/>
    </row>
    <row r="34" spans="1:13" x14ac:dyDescent="0.2">
      <c r="A34" s="38">
        <v>2001</v>
      </c>
      <c r="B34" s="26" t="s">
        <v>30</v>
      </c>
      <c r="C34" s="12">
        <f t="shared" ref="C34:J34" si="10">C5+C8</f>
        <v>0</v>
      </c>
      <c r="D34" s="20">
        <f t="shared" si="10"/>
        <v>0</v>
      </c>
      <c r="E34" s="12">
        <f t="shared" si="10"/>
        <v>0</v>
      </c>
      <c r="F34" s="20">
        <f t="shared" si="10"/>
        <v>0</v>
      </c>
      <c r="G34" s="12">
        <f t="shared" si="10"/>
        <v>0</v>
      </c>
      <c r="H34" s="20">
        <f t="shared" si="10"/>
        <v>0</v>
      </c>
      <c r="I34" s="12">
        <f t="shared" si="10"/>
        <v>3822.162012283341</v>
      </c>
      <c r="J34" s="20">
        <f t="shared" si="10"/>
        <v>-59945.72290257673</v>
      </c>
      <c r="K34" s="20"/>
      <c r="L34" s="12">
        <f>SUM(I34,G34,E34,C34)</f>
        <v>3822.162012283341</v>
      </c>
      <c r="M34" s="12">
        <f>SUM(J34,H34,F34,D34)</f>
        <v>-59945.72290257673</v>
      </c>
    </row>
    <row r="35" spans="1:13" ht="13.5" thickBot="1" x14ac:dyDescent="0.25">
      <c r="A35" s="39"/>
      <c r="B35" s="26" t="s">
        <v>31</v>
      </c>
      <c r="C35" s="12">
        <f t="shared" ref="C35:J35" si="11">C6+C7</f>
        <v>0</v>
      </c>
      <c r="D35" s="20">
        <f t="shared" si="11"/>
        <v>0</v>
      </c>
      <c r="E35" s="12">
        <f t="shared" si="11"/>
        <v>0</v>
      </c>
      <c r="F35" s="20">
        <f t="shared" si="11"/>
        <v>0</v>
      </c>
      <c r="G35" s="12">
        <f t="shared" si="11"/>
        <v>0</v>
      </c>
      <c r="H35" s="20">
        <f t="shared" si="11"/>
        <v>0</v>
      </c>
      <c r="I35" s="12">
        <f t="shared" si="11"/>
        <v>-57712.024744825467</v>
      </c>
      <c r="J35" s="20">
        <f t="shared" si="11"/>
        <v>-38590.446706571209</v>
      </c>
      <c r="K35" s="20"/>
      <c r="L35" s="12">
        <f>SUM(I35,G35,E35,C35)</f>
        <v>-57712.024744825467</v>
      </c>
      <c r="M35" s="12">
        <f>SUM(J35,H35,F35,D35)</f>
        <v>-38590.446706571209</v>
      </c>
    </row>
    <row r="36" spans="1:13" ht="13.5" thickBot="1" x14ac:dyDescent="0.25">
      <c r="A36" s="39"/>
      <c r="B36" s="37"/>
      <c r="C36" s="22">
        <f t="shared" ref="C36:M36" si="12">SUM(C34:C35)</f>
        <v>0</v>
      </c>
      <c r="D36" s="23">
        <f t="shared" si="12"/>
        <v>0</v>
      </c>
      <c r="E36" s="22">
        <f t="shared" si="12"/>
        <v>0</v>
      </c>
      <c r="F36" s="23">
        <f t="shared" si="12"/>
        <v>0</v>
      </c>
      <c r="G36" s="22">
        <f t="shared" si="12"/>
        <v>0</v>
      </c>
      <c r="H36" s="23">
        <f t="shared" si="12"/>
        <v>0</v>
      </c>
      <c r="I36" s="22">
        <f t="shared" si="12"/>
        <v>-53889.862732542126</v>
      </c>
      <c r="J36" s="23">
        <f t="shared" si="12"/>
        <v>-98536.169609147939</v>
      </c>
      <c r="K36" s="23"/>
      <c r="L36" s="22">
        <f t="shared" si="12"/>
        <v>-53889.862732542126</v>
      </c>
      <c r="M36" s="24">
        <f t="shared" si="12"/>
        <v>-98536.169609147939</v>
      </c>
    </row>
    <row r="37" spans="1:13" x14ac:dyDescent="0.2">
      <c r="A37" s="40">
        <v>2002</v>
      </c>
      <c r="B37" s="26" t="s">
        <v>30</v>
      </c>
      <c r="C37" s="12">
        <f t="shared" ref="C37:J37" si="13">C10+C13</f>
        <v>129067.69629613124</v>
      </c>
      <c r="D37" s="13">
        <f t="shared" si="13"/>
        <v>-206046.34535044513</v>
      </c>
      <c r="E37" s="12">
        <f t="shared" si="13"/>
        <v>-176323.92360571399</v>
      </c>
      <c r="F37" s="13">
        <f t="shared" si="13"/>
        <v>-183915.92288044887</v>
      </c>
      <c r="G37" s="12">
        <f t="shared" si="13"/>
        <v>79555.042090102332</v>
      </c>
      <c r="H37" s="13">
        <f t="shared" si="13"/>
        <v>-182000.93698643846</v>
      </c>
      <c r="I37" s="12">
        <f t="shared" si="13"/>
        <v>45488.527636945946</v>
      </c>
      <c r="J37" s="13">
        <f t="shared" si="13"/>
        <v>-128608.93542814942</v>
      </c>
      <c r="K37" s="13"/>
      <c r="L37" s="12">
        <f>SUM(I37,G37,E37,C37)</f>
        <v>77787.342417465523</v>
      </c>
      <c r="M37" s="12">
        <f>SUM(J37,H37,F37,D37)</f>
        <v>-700572.14064548188</v>
      </c>
    </row>
    <row r="38" spans="1:13" ht="13.5" thickBot="1" x14ac:dyDescent="0.25">
      <c r="A38" s="39"/>
      <c r="B38" s="26" t="s">
        <v>31</v>
      </c>
      <c r="C38" s="12">
        <f t="shared" ref="C38:J38" si="14">C11+C12</f>
        <v>-149681.36363219799</v>
      </c>
      <c r="D38" s="13">
        <f t="shared" si="14"/>
        <v>-94809.407326424785</v>
      </c>
      <c r="E38" s="12">
        <f t="shared" si="14"/>
        <v>-186105.62053982227</v>
      </c>
      <c r="F38" s="13">
        <f t="shared" si="14"/>
        <v>-122646.08763526105</v>
      </c>
      <c r="G38" s="12">
        <f t="shared" si="14"/>
        <v>-193097.63004798361</v>
      </c>
      <c r="H38" s="13">
        <f t="shared" si="14"/>
        <v>-120507.05020789927</v>
      </c>
      <c r="I38" s="12">
        <f t="shared" si="14"/>
        <v>-118061.83875930269</v>
      </c>
      <c r="J38" s="13">
        <f t="shared" si="14"/>
        <v>-67716.994578247497</v>
      </c>
      <c r="K38" s="13"/>
      <c r="L38" s="12">
        <f>SUM(I38,G38,E38,C38)</f>
        <v>-646946.45297930657</v>
      </c>
      <c r="M38" s="12">
        <f>SUM(J38,H38,F38,D38)</f>
        <v>-405679.53974783263</v>
      </c>
    </row>
    <row r="39" spans="1:13" ht="13.5" thickBot="1" x14ac:dyDescent="0.25">
      <c r="A39" s="39"/>
      <c r="B39" s="37"/>
      <c r="C39" s="22">
        <f t="shared" ref="C39:M39" si="15">SUM(C37:C38)</f>
        <v>-20613.667336066748</v>
      </c>
      <c r="D39" s="23">
        <f t="shared" si="15"/>
        <v>-300855.75267686992</v>
      </c>
      <c r="E39" s="22">
        <f t="shared" si="15"/>
        <v>-362429.54414553626</v>
      </c>
      <c r="F39" s="23">
        <f t="shared" si="15"/>
        <v>-306562.01051570993</v>
      </c>
      <c r="G39" s="22">
        <f t="shared" si="15"/>
        <v>-113542.58795788127</v>
      </c>
      <c r="H39" s="23">
        <f t="shared" si="15"/>
        <v>-302507.98719433777</v>
      </c>
      <c r="I39" s="22">
        <f t="shared" si="15"/>
        <v>-72573.311122356739</v>
      </c>
      <c r="J39" s="23">
        <f t="shared" si="15"/>
        <v>-196325.9300063969</v>
      </c>
      <c r="K39" s="23"/>
      <c r="L39" s="22">
        <f t="shared" si="15"/>
        <v>-569159.11056184105</v>
      </c>
      <c r="M39" s="24">
        <f t="shared" si="15"/>
        <v>-1106251.6803933145</v>
      </c>
    </row>
    <row r="40" spans="1:13" x14ac:dyDescent="0.2">
      <c r="A40" s="40">
        <v>2003</v>
      </c>
      <c r="B40" s="26" t="s">
        <v>30</v>
      </c>
      <c r="C40" s="12">
        <f t="shared" ref="C40:J40" si="16">C15+C18</f>
        <v>78138.925299305469</v>
      </c>
      <c r="D40" s="12">
        <f t="shared" si="16"/>
        <v>-195277.17110395222</v>
      </c>
      <c r="E40" s="12">
        <f t="shared" si="16"/>
        <v>27311.438369125593</v>
      </c>
      <c r="F40" s="12">
        <f t="shared" si="16"/>
        <v>-118218.93771160417</v>
      </c>
      <c r="G40" s="12">
        <f t="shared" si="16"/>
        <v>30103.86608520383</v>
      </c>
      <c r="H40" s="12">
        <f t="shared" si="16"/>
        <v>-133148.07088014571</v>
      </c>
      <c r="I40" s="12">
        <f t="shared" si="16"/>
        <v>143147.1884399394</v>
      </c>
      <c r="J40" s="12">
        <f t="shared" si="16"/>
        <v>-77943.433989241777</v>
      </c>
      <c r="K40" s="12"/>
      <c r="L40" s="12">
        <f>SUM(I40,G40,E40,C40)</f>
        <v>278701.4181935743</v>
      </c>
      <c r="M40" s="12">
        <f>SUM(J40,H40,F40,D40)</f>
        <v>-524587.61368494388</v>
      </c>
    </row>
    <row r="41" spans="1:13" ht="13.5" thickBot="1" x14ac:dyDescent="0.25">
      <c r="A41" s="39"/>
      <c r="B41" s="26" t="s">
        <v>31</v>
      </c>
      <c r="C41" s="12">
        <f t="shared" ref="C41:J41" si="17">C16+C17</f>
        <v>-105132.16264692432</v>
      </c>
      <c r="D41" s="12">
        <f t="shared" si="17"/>
        <v>-67001.683346461767</v>
      </c>
      <c r="E41" s="12">
        <f t="shared" si="17"/>
        <v>-133822.12805189542</v>
      </c>
      <c r="F41" s="12">
        <f t="shared" si="17"/>
        <v>-88283.607961493952</v>
      </c>
      <c r="G41" s="12">
        <f t="shared" si="17"/>
        <v>-139346.27401943615</v>
      </c>
      <c r="H41" s="12">
        <f t="shared" si="17"/>
        <v>-87416.928243747665</v>
      </c>
      <c r="I41" s="12">
        <f t="shared" si="17"/>
        <v>-79614.955311963247</v>
      </c>
      <c r="J41" s="12">
        <f t="shared" si="17"/>
        <v>-45179.741050338984</v>
      </c>
      <c r="K41" s="12"/>
      <c r="L41" s="12">
        <f>SUM(I41,G41,E41,C41)</f>
        <v>-457915.52003021917</v>
      </c>
      <c r="M41" s="12">
        <f>SUM(J41,H41,F41,D41)</f>
        <v>-287881.96060204238</v>
      </c>
    </row>
    <row r="42" spans="1:13" ht="13.5" thickBot="1" x14ac:dyDescent="0.25">
      <c r="A42" s="39"/>
      <c r="B42" s="37"/>
      <c r="C42" s="22">
        <f t="shared" ref="C42:M42" si="18">SUM(C40:C41)</f>
        <v>-26993.237347618851</v>
      </c>
      <c r="D42" s="22">
        <f t="shared" si="18"/>
        <v>-262278.85445041396</v>
      </c>
      <c r="E42" s="22">
        <f t="shared" si="18"/>
        <v>-106510.68968276982</v>
      </c>
      <c r="F42" s="22">
        <f t="shared" si="18"/>
        <v>-206502.54567309812</v>
      </c>
      <c r="G42" s="22">
        <f t="shared" si="18"/>
        <v>-109242.40793423232</v>
      </c>
      <c r="H42" s="22">
        <f t="shared" si="18"/>
        <v>-220564.99912389339</v>
      </c>
      <c r="I42" s="22">
        <f t="shared" si="18"/>
        <v>63532.233127976157</v>
      </c>
      <c r="J42" s="22">
        <f t="shared" si="18"/>
        <v>-123123.17503958076</v>
      </c>
      <c r="K42" s="22"/>
      <c r="L42" s="22">
        <f t="shared" si="18"/>
        <v>-179214.10183664487</v>
      </c>
      <c r="M42" s="22">
        <f t="shared" si="18"/>
        <v>-812469.57428698626</v>
      </c>
    </row>
    <row r="43" spans="1:13" x14ac:dyDescent="0.2">
      <c r="A43" s="40" t="s">
        <v>28</v>
      </c>
      <c r="B43" s="26" t="s">
        <v>30</v>
      </c>
      <c r="C43" s="12">
        <f t="shared" ref="C43:J43" si="19">C20+C23</f>
        <v>99713.708002128405</v>
      </c>
      <c r="D43" s="13">
        <f t="shared" si="19"/>
        <v>-134729.73553737521</v>
      </c>
      <c r="E43" s="12">
        <f t="shared" si="19"/>
        <v>166103.30101462244</v>
      </c>
      <c r="F43" s="13">
        <f t="shared" si="19"/>
        <v>-84997.160498414305</v>
      </c>
      <c r="G43" s="12">
        <f t="shared" si="19"/>
        <v>261652.04829554958</v>
      </c>
      <c r="H43" s="13">
        <f t="shared" si="19"/>
        <v>-44657.218804143718</v>
      </c>
      <c r="I43" s="12">
        <f t="shared" si="19"/>
        <v>445265.1701998408</v>
      </c>
      <c r="J43" s="13">
        <f t="shared" si="19"/>
        <v>36835.828580091358</v>
      </c>
      <c r="K43" s="13"/>
      <c r="L43" s="12">
        <f>SUM(I43,G43,E43,C43)</f>
        <v>972734.22751214122</v>
      </c>
      <c r="M43" s="12">
        <f>SUM(J43,H43,F43,D43)</f>
        <v>-227548.28625984187</v>
      </c>
    </row>
    <row r="44" spans="1:13" ht="13.5" thickBot="1" x14ac:dyDescent="0.25">
      <c r="A44" s="39"/>
      <c r="B44" s="26" t="s">
        <v>31</v>
      </c>
      <c r="C44" s="12">
        <f t="shared" ref="C44:J44" si="20">C21+C22</f>
        <v>-140430.81562911777</v>
      </c>
      <c r="D44" s="13">
        <f t="shared" si="20"/>
        <v>-86643.244681673517</v>
      </c>
      <c r="E44" s="12">
        <f t="shared" si="20"/>
        <v>-194208.22446473801</v>
      </c>
      <c r="F44" s="13">
        <f t="shared" si="20"/>
        <v>-116301.49810591772</v>
      </c>
      <c r="G44" s="12">
        <f t="shared" si="20"/>
        <v>-181310.87051477097</v>
      </c>
      <c r="H44" s="13">
        <f t="shared" si="20"/>
        <v>-110146.89130804833</v>
      </c>
      <c r="I44" s="12">
        <f t="shared" si="20"/>
        <v>-95842.949528760277</v>
      </c>
      <c r="J44" s="13">
        <f t="shared" si="20"/>
        <v>-55667.202434541818</v>
      </c>
      <c r="K44" s="13"/>
      <c r="L44" s="12">
        <f>SUM(I44,G44,E44,C44)</f>
        <v>-611792.86013738706</v>
      </c>
      <c r="M44" s="12">
        <f>SUM(J44,H44,F44,D44)</f>
        <v>-368758.8365301814</v>
      </c>
    </row>
    <row r="45" spans="1:13" ht="13.5" thickBot="1" x14ac:dyDescent="0.25">
      <c r="A45" s="39"/>
      <c r="B45" s="37"/>
      <c r="C45" s="22">
        <f t="shared" ref="C45:M45" si="21">SUM(C43:C44)</f>
        <v>-40717.107626989367</v>
      </c>
      <c r="D45" s="23">
        <f t="shared" si="21"/>
        <v>-221372.98021904874</v>
      </c>
      <c r="E45" s="22">
        <f t="shared" si="21"/>
        <v>-28104.923450115573</v>
      </c>
      <c r="F45" s="23">
        <f t="shared" si="21"/>
        <v>-201298.65860433201</v>
      </c>
      <c r="G45" s="22">
        <f t="shared" si="21"/>
        <v>80341.177780778613</v>
      </c>
      <c r="H45" s="23">
        <f t="shared" si="21"/>
        <v>-154804.11011219205</v>
      </c>
      <c r="I45" s="22">
        <f t="shared" si="21"/>
        <v>349422.22067108052</v>
      </c>
      <c r="J45" s="23">
        <f t="shared" si="21"/>
        <v>-18831.373854450459</v>
      </c>
      <c r="K45" s="23"/>
      <c r="L45" s="22">
        <f t="shared" si="21"/>
        <v>360941.36737475416</v>
      </c>
      <c r="M45" s="24">
        <f t="shared" si="21"/>
        <v>-596307.12279002322</v>
      </c>
    </row>
    <row r="46" spans="1:13" x14ac:dyDescent="0.2">
      <c r="A46" s="40" t="s">
        <v>27</v>
      </c>
      <c r="B46" s="26" t="s">
        <v>30</v>
      </c>
      <c r="C46" s="12">
        <f t="shared" ref="C46:M46" si="22">SUM(C34,C37,C40,C43)</f>
        <v>306920.32959756511</v>
      </c>
      <c r="D46" s="13">
        <f t="shared" si="22"/>
        <v>-536053.25199177256</v>
      </c>
      <c r="E46" s="12">
        <f t="shared" si="22"/>
        <v>17090.815778034041</v>
      </c>
      <c r="F46" s="13">
        <f t="shared" si="22"/>
        <v>-387132.02109046734</v>
      </c>
      <c r="G46" s="12">
        <f t="shared" si="22"/>
        <v>371310.95647085574</v>
      </c>
      <c r="H46" s="13">
        <f t="shared" si="22"/>
        <v>-359806.22667072789</v>
      </c>
      <c r="I46" s="12">
        <f t="shared" si="22"/>
        <v>637723.04828900949</v>
      </c>
      <c r="J46" s="13">
        <f t="shared" si="22"/>
        <v>-229662.26373987657</v>
      </c>
      <c r="K46" s="13"/>
      <c r="L46" s="12">
        <f t="shared" si="22"/>
        <v>1333045.1501354645</v>
      </c>
      <c r="M46" s="14">
        <f t="shared" si="22"/>
        <v>-1512653.7634928443</v>
      </c>
    </row>
    <row r="47" spans="1:13" ht="13.5" thickBot="1" x14ac:dyDescent="0.25">
      <c r="A47" s="39"/>
      <c r="B47" s="26" t="s">
        <v>31</v>
      </c>
      <c r="C47" s="12">
        <f t="shared" ref="C47:M47" si="23">SUM(C35,C38,C41,C44)</f>
        <v>-395244.34190824011</v>
      </c>
      <c r="D47" s="13">
        <f t="shared" si="23"/>
        <v>-248454.33535456005</v>
      </c>
      <c r="E47" s="12">
        <f t="shared" si="23"/>
        <v>-514135.97305645572</v>
      </c>
      <c r="F47" s="13">
        <f t="shared" si="23"/>
        <v>-327231.19370267272</v>
      </c>
      <c r="G47" s="12">
        <f t="shared" si="23"/>
        <v>-513754.77458219073</v>
      </c>
      <c r="H47" s="13">
        <f t="shared" si="23"/>
        <v>-318070.86975969526</v>
      </c>
      <c r="I47" s="12">
        <f t="shared" si="23"/>
        <v>-351231.76834485168</v>
      </c>
      <c r="J47" s="13">
        <f t="shared" si="23"/>
        <v>-207154.38476969954</v>
      </c>
      <c r="K47" s="13"/>
      <c r="L47" s="12">
        <f t="shared" si="23"/>
        <v>-1774366.8578917384</v>
      </c>
      <c r="M47" s="14">
        <f t="shared" si="23"/>
        <v>-1100910.7835866276</v>
      </c>
    </row>
    <row r="48" spans="1:13" ht="13.5" thickBot="1" x14ac:dyDescent="0.25">
      <c r="A48" s="41"/>
      <c r="B48" s="37" t="s">
        <v>19</v>
      </c>
      <c r="C48" s="22">
        <f t="shared" ref="C48:M48" si="24">SUM(C46:C47)</f>
        <v>-88324.012310674996</v>
      </c>
      <c r="D48" s="23">
        <f t="shared" si="24"/>
        <v>-784507.58734633261</v>
      </c>
      <c r="E48" s="22">
        <f t="shared" si="24"/>
        <v>-497045.15727842168</v>
      </c>
      <c r="F48" s="23">
        <f t="shared" si="24"/>
        <v>-714363.21479314007</v>
      </c>
      <c r="G48" s="22">
        <f t="shared" si="24"/>
        <v>-142443.81811133499</v>
      </c>
      <c r="H48" s="23">
        <f t="shared" si="24"/>
        <v>-677877.0964304232</v>
      </c>
      <c r="I48" s="22">
        <f t="shared" si="24"/>
        <v>286491.27994415781</v>
      </c>
      <c r="J48" s="23">
        <f t="shared" si="24"/>
        <v>-436816.6485095761</v>
      </c>
      <c r="K48" s="23"/>
      <c r="L48" s="22">
        <f t="shared" si="24"/>
        <v>-441321.70775627391</v>
      </c>
      <c r="M48" s="24">
        <f t="shared" si="24"/>
        <v>-2613564.5470794719</v>
      </c>
    </row>
    <row r="50" spans="1:14" s="122" customFormat="1" x14ac:dyDescent="0.2">
      <c r="A50" s="121"/>
      <c r="B50" s="121"/>
    </row>
    <row r="51" spans="1:14" s="122" customFormat="1" x14ac:dyDescent="0.2">
      <c r="A51" s="121"/>
      <c r="B51" s="121"/>
      <c r="G51" s="121"/>
      <c r="I51" s="121"/>
    </row>
    <row r="52" spans="1:14" s="122" customFormat="1" x14ac:dyDescent="0.2">
      <c r="A52" s="121"/>
      <c r="B52" s="121"/>
    </row>
    <row r="53" spans="1:14" s="122" customFormat="1" x14ac:dyDescent="0.2">
      <c r="A53" s="121"/>
      <c r="B53" s="121"/>
      <c r="G53" s="165"/>
      <c r="H53" s="165"/>
      <c r="I53" s="165"/>
      <c r="J53" s="165"/>
      <c r="K53" s="165"/>
      <c r="L53" s="165"/>
      <c r="M53" s="121"/>
      <c r="N53" s="121"/>
    </row>
    <row r="54" spans="1:14" s="122" customFormat="1" x14ac:dyDescent="0.2">
      <c r="A54" s="121"/>
      <c r="B54" s="121"/>
      <c r="G54" s="121"/>
      <c r="H54" s="121"/>
      <c r="I54" s="166"/>
      <c r="J54" s="121"/>
      <c r="K54" s="121"/>
      <c r="L54" s="121"/>
      <c r="M54" s="121"/>
      <c r="N54" s="121"/>
    </row>
    <row r="55" spans="1:14" s="122" customFormat="1" x14ac:dyDescent="0.2">
      <c r="A55" s="121"/>
      <c r="B55" s="121"/>
      <c r="G55" s="121"/>
      <c r="H55" s="121"/>
      <c r="I55" s="166"/>
      <c r="J55" s="121"/>
      <c r="K55" s="121"/>
      <c r="L55" s="121"/>
      <c r="M55" s="121"/>
      <c r="N55" s="121"/>
    </row>
    <row r="56" spans="1:14" s="122" customFormat="1" x14ac:dyDescent="0.2">
      <c r="A56" s="121"/>
      <c r="B56" s="121"/>
    </row>
  </sheetData>
  <phoneticPr fontId="0" type="noConversion"/>
  <pageMargins left="0.75" right="0.75" top="1" bottom="1" header="0.5" footer="0.5"/>
  <pageSetup paperSize="5" scale="6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Monthly_Breakout</vt:lpstr>
      <vt:lpstr>Quarterly_Breakout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jrichte</dc:creator>
  <cp:lastModifiedBy>Jan Havlíček</cp:lastModifiedBy>
  <cp:lastPrinted>2001-10-26T17:33:14Z</cp:lastPrinted>
  <dcterms:created xsi:type="dcterms:W3CDTF">2001-08-29T13:22:30Z</dcterms:created>
  <dcterms:modified xsi:type="dcterms:W3CDTF">2023-09-17T17:18:15Z</dcterms:modified>
</cp:coreProperties>
</file>