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A6E570-6A15-484C-A41D-7966504EB58A}" xr6:coauthVersionLast="47" xr6:coauthVersionMax="47" xr10:uidLastSave="{00000000-0000-0000-0000-000000000000}"/>
  <bookViews>
    <workbookView xWindow="-120" yWindow="-120" windowWidth="38640" windowHeight="15720"/>
  </bookViews>
  <sheets>
    <sheet name="Trade Activity" sheetId="1" r:id="rId1"/>
  </sheets>
  <definedNames>
    <definedName name="_xlnm.Print_Area" localSheetId="0">'Trade Activity'!$A$3:$L$15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J7" i="1"/>
  <c r="K7" i="1"/>
  <c r="L7" i="1"/>
  <c r="M7" i="1"/>
  <c r="C8" i="1"/>
  <c r="J8" i="1"/>
  <c r="K8" i="1"/>
  <c r="L8" i="1"/>
  <c r="M8" i="1"/>
  <c r="C9" i="1"/>
  <c r="J9" i="1"/>
  <c r="K9" i="1"/>
  <c r="L9" i="1"/>
  <c r="M9" i="1"/>
  <c r="C10" i="1"/>
  <c r="J10" i="1"/>
  <c r="K10" i="1"/>
  <c r="L10" i="1"/>
  <c r="M10" i="1"/>
  <c r="C11" i="1"/>
  <c r="J11" i="1"/>
  <c r="K11" i="1"/>
  <c r="L11" i="1"/>
  <c r="M11" i="1"/>
  <c r="C12" i="1"/>
  <c r="J12" i="1"/>
  <c r="K12" i="1"/>
  <c r="L12" i="1"/>
  <c r="M12" i="1"/>
  <c r="C13" i="1"/>
  <c r="J13" i="1"/>
  <c r="K13" i="1"/>
  <c r="L13" i="1"/>
  <c r="M13" i="1"/>
  <c r="C14" i="1"/>
  <c r="J14" i="1"/>
  <c r="K14" i="1"/>
  <c r="L14" i="1"/>
  <c r="M14" i="1"/>
  <c r="C15" i="1"/>
  <c r="J15" i="1"/>
  <c r="K15" i="1"/>
  <c r="L15" i="1"/>
  <c r="M15" i="1"/>
  <c r="D17" i="1"/>
  <c r="L17" i="1"/>
  <c r="M17" i="1"/>
</calcChain>
</file>

<file path=xl/sharedStrings.xml><?xml version="1.0" encoding="utf-8"?>
<sst xmlns="http://schemas.openxmlformats.org/spreadsheetml/2006/main" count="44" uniqueCount="19">
  <si>
    <t>Security</t>
  </si>
  <si>
    <t>Trade Date</t>
  </si>
  <si>
    <t>Settle Date</t>
  </si>
  <si>
    <t>Amount</t>
  </si>
  <si>
    <t>Trade Price</t>
  </si>
  <si>
    <t>Broker</t>
  </si>
  <si>
    <t>Commission Rate</t>
  </si>
  <si>
    <t>Prime Broker Fees</t>
  </si>
  <si>
    <t>Net Comm./Fees</t>
  </si>
  <si>
    <t>Cash</t>
  </si>
  <si>
    <t xml:space="preserve"> SEC Fees</t>
  </si>
  <si>
    <t>As of</t>
  </si>
  <si>
    <t>PRIME Broker</t>
  </si>
  <si>
    <t>Morgan Stanley</t>
  </si>
  <si>
    <t>Brazil Energy Holdings</t>
  </si>
  <si>
    <t>ELP</t>
  </si>
  <si>
    <t>Cost Recovery</t>
  </si>
  <si>
    <t>Beginning Unrestricted Share Balance</t>
  </si>
  <si>
    <t>Unrestricted Shares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</si>
</sst>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&quot;$&quot;#,##0;\(&quot;$&quot;#,##0\)"/>
    <numFmt numFmtId="165" formatCode="#,##0;\(#,##0\)"/>
    <numFmt numFmtId="166" formatCode="&quot;$&quot;#,##0.000;\(&quot;$&quot;#,##0.000\)"/>
    <numFmt numFmtId="168" formatCode="&quot;$&quot;#,##0.00;\(&quot;$&quot;#,##0.00\)"/>
    <numFmt numFmtId="170" formatCode="dd\-mmm\-yy"/>
    <numFmt numFmtId="179" formatCode="[$USD]\ #,##0.00_);\([$USD]\ #,##0.00\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15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/>
    <xf numFmtId="168" fontId="4" fillId="2" borderId="0" xfId="0" applyNumberFormat="1" applyFont="1" applyFill="1"/>
    <xf numFmtId="0" fontId="3" fillId="0" borderId="0" xfId="0" applyFont="1"/>
    <xf numFmtId="165" fontId="3" fillId="3" borderId="1" xfId="0" applyNumberFormat="1" applyFont="1" applyFill="1" applyBorder="1"/>
    <xf numFmtId="170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66" fontId="3" fillId="2" borderId="0" xfId="0" applyNumberFormat="1" applyFont="1" applyFill="1"/>
    <xf numFmtId="164" fontId="2" fillId="0" borderId="0" xfId="0" applyNumberFormat="1" applyFont="1" applyFill="1" applyAlignment="1">
      <alignment horizontal="center"/>
    </xf>
    <xf numFmtId="165" fontId="3" fillId="3" borderId="0" xfId="0" applyNumberFormat="1" applyFont="1" applyFill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79" fontId="4" fillId="2" borderId="0" xfId="0" applyNumberFormat="1" applyFont="1" applyFill="1" applyBorder="1"/>
    <xf numFmtId="44" fontId="3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7"/>
  <sheetViews>
    <sheetView tabSelected="1" topLeftCell="E1" workbookViewId="0">
      <selection activeCell="M15" sqref="M15"/>
    </sheetView>
  </sheetViews>
  <sheetFormatPr defaultRowHeight="12.75" x14ac:dyDescent="0.2"/>
  <cols>
    <col min="1" max="1" width="14.28515625" bestFit="1" customWidth="1"/>
    <col min="2" max="2" width="15.7109375" customWidth="1"/>
    <col min="3" max="3" width="20.7109375" customWidth="1"/>
    <col min="4" max="4" width="10.5703125" bestFit="1" customWidth="1"/>
    <col min="5" max="5" width="12" customWidth="1"/>
    <col min="6" max="6" width="14" bestFit="1" customWidth="1"/>
    <col min="7" max="7" width="15" customWidth="1"/>
    <col min="8" max="8" width="13.7109375" bestFit="1" customWidth="1"/>
    <col min="9" max="9" width="16.28515625" bestFit="1" customWidth="1"/>
    <col min="10" max="10" width="17.28515625" bestFit="1" customWidth="1"/>
    <col min="11" max="11" width="15.28515625" bestFit="1" customWidth="1"/>
    <col min="12" max="12" width="17.7109375" bestFit="1" customWidth="1"/>
    <col min="13" max="13" width="18.28515625" bestFit="1" customWidth="1"/>
    <col min="14" max="14" width="12.7109375" bestFit="1" customWidth="1"/>
    <col min="15" max="15" width="5.5703125" bestFit="1" customWidth="1"/>
    <col min="17" max="17" width="16.5703125" bestFit="1" customWidth="1"/>
    <col min="18" max="18" width="15.7109375" bestFit="1" customWidth="1"/>
    <col min="19" max="19" width="16.28515625" bestFit="1" customWidth="1"/>
    <col min="20" max="20" width="15.42578125" bestFit="1" customWidth="1"/>
    <col min="21" max="21" width="13.140625" bestFit="1" customWidth="1"/>
    <col min="24" max="24" width="17.140625" bestFit="1" customWidth="1"/>
    <col min="26" max="26" width="14.42578125" bestFit="1" customWidth="1"/>
    <col min="50" max="50" width="10.7109375" bestFit="1" customWidth="1"/>
    <col min="51" max="51" width="11.7109375" bestFit="1" customWidth="1"/>
    <col min="52" max="52" width="12.42578125" bestFit="1" customWidth="1"/>
  </cols>
  <sheetData>
    <row r="1" spans="1:13" x14ac:dyDescent="0.2">
      <c r="A1" s="5" t="s">
        <v>14</v>
      </c>
    </row>
    <row r="3" spans="1:13" x14ac:dyDescent="0.2">
      <c r="A3" s="8" t="s">
        <v>11</v>
      </c>
      <c r="B3" s="7">
        <f ca="1">NOW()</f>
        <v>37043.28497685185</v>
      </c>
    </row>
    <row r="4" spans="1:13" ht="13.5" thickBot="1" x14ac:dyDescent="0.25"/>
    <row r="5" spans="1:13" ht="13.5" thickBot="1" x14ac:dyDescent="0.25">
      <c r="A5" s="12"/>
      <c r="B5" s="5" t="s">
        <v>17</v>
      </c>
      <c r="D5" s="6">
        <v>2540000</v>
      </c>
      <c r="F5" s="3"/>
      <c r="G5" s="3"/>
      <c r="H5" s="3"/>
      <c r="I5" s="9"/>
      <c r="J5" s="4"/>
      <c r="K5" s="4"/>
      <c r="L5" s="4"/>
    </row>
    <row r="6" spans="1:13" s="13" customFormat="1" x14ac:dyDescent="0.2">
      <c r="A6" s="14" t="s">
        <v>0</v>
      </c>
      <c r="B6" s="15" t="s">
        <v>1</v>
      </c>
      <c r="C6" s="15" t="s">
        <v>2</v>
      </c>
      <c r="D6" s="16" t="s">
        <v>3</v>
      </c>
      <c r="E6" s="10" t="s">
        <v>4</v>
      </c>
      <c r="F6" s="10" t="s">
        <v>5</v>
      </c>
      <c r="G6" s="10" t="s">
        <v>12</v>
      </c>
      <c r="H6" s="10" t="s">
        <v>6</v>
      </c>
      <c r="I6" s="10" t="s">
        <v>7</v>
      </c>
      <c r="J6" s="10" t="s">
        <v>8</v>
      </c>
      <c r="K6" s="10" t="s">
        <v>10</v>
      </c>
      <c r="L6" s="10" t="s">
        <v>9</v>
      </c>
      <c r="M6" s="10" t="s">
        <v>16</v>
      </c>
    </row>
    <row r="7" spans="1:13" x14ac:dyDescent="0.2">
      <c r="A7" s="1" t="s">
        <v>15</v>
      </c>
      <c r="B7" s="2">
        <v>36921</v>
      </c>
      <c r="C7" s="2">
        <v>36924</v>
      </c>
      <c r="D7" s="11">
        <v>-500000</v>
      </c>
      <c r="E7" s="3">
        <v>9.9176000000000002</v>
      </c>
      <c r="F7" s="3" t="s">
        <v>13</v>
      </c>
      <c r="G7" s="3" t="s">
        <v>13</v>
      </c>
      <c r="H7" s="9">
        <v>0.06</v>
      </c>
      <c r="I7" s="4">
        <v>0</v>
      </c>
      <c r="J7" s="4">
        <f t="shared" ref="J7:J15" si="0">+H7*D7</f>
        <v>-30000</v>
      </c>
      <c r="K7" s="4">
        <f t="shared" ref="K7:K15" si="1">D7*E7/30000</f>
        <v>-165.29333333333332</v>
      </c>
      <c r="L7" s="17">
        <f t="shared" ref="L7:L15" si="2">(-D7*E7)+J7+K7</f>
        <v>4928634.706666667</v>
      </c>
      <c r="M7" s="4">
        <f t="shared" ref="M7:M15" si="3">D7*0.01</f>
        <v>-5000</v>
      </c>
    </row>
    <row r="8" spans="1:13" x14ac:dyDescent="0.2">
      <c r="A8" s="1" t="s">
        <v>15</v>
      </c>
      <c r="B8" s="2">
        <v>36922</v>
      </c>
      <c r="C8" s="2">
        <f>B8+5</f>
        <v>36927</v>
      </c>
      <c r="D8" s="11">
        <v>-108000</v>
      </c>
      <c r="E8" s="3">
        <v>10.0463</v>
      </c>
      <c r="F8" s="3" t="s">
        <v>13</v>
      </c>
      <c r="G8" s="3" t="s">
        <v>13</v>
      </c>
      <c r="H8" s="9">
        <v>0.06</v>
      </c>
      <c r="I8" s="4">
        <v>0</v>
      </c>
      <c r="J8" s="4">
        <f t="shared" si="0"/>
        <v>-6480</v>
      </c>
      <c r="K8" s="4">
        <f t="shared" si="1"/>
        <v>-36.166680000000007</v>
      </c>
      <c r="L8" s="17">
        <f t="shared" si="2"/>
        <v>1078484.2333200001</v>
      </c>
      <c r="M8" s="4">
        <f t="shared" si="3"/>
        <v>-1080</v>
      </c>
    </row>
    <row r="9" spans="1:13" x14ac:dyDescent="0.2">
      <c r="A9" s="1" t="s">
        <v>15</v>
      </c>
      <c r="B9" s="2">
        <v>36923</v>
      </c>
      <c r="C9" s="2">
        <f>B9+5</f>
        <v>36928</v>
      </c>
      <c r="D9" s="11">
        <v>-260000</v>
      </c>
      <c r="E9" s="3">
        <v>9.5673999999999992</v>
      </c>
      <c r="F9" s="3" t="s">
        <v>13</v>
      </c>
      <c r="G9" s="3" t="s">
        <v>13</v>
      </c>
      <c r="H9" s="9">
        <v>0.06</v>
      </c>
      <c r="I9" s="4">
        <v>0</v>
      </c>
      <c r="J9" s="4">
        <f t="shared" si="0"/>
        <v>-15600</v>
      </c>
      <c r="K9" s="4">
        <f t="shared" si="1"/>
        <v>-82.91746666666667</v>
      </c>
      <c r="L9" s="17">
        <f t="shared" si="2"/>
        <v>2471841.0825333335</v>
      </c>
      <c r="M9" s="4">
        <f t="shared" si="3"/>
        <v>-2600</v>
      </c>
    </row>
    <row r="10" spans="1:13" x14ac:dyDescent="0.2">
      <c r="A10" s="1" t="s">
        <v>15</v>
      </c>
      <c r="B10" s="2">
        <v>36924</v>
      </c>
      <c r="C10" s="2">
        <f>B10+5</f>
        <v>36929</v>
      </c>
      <c r="D10" s="11">
        <v>-10800</v>
      </c>
      <c r="E10" s="3">
        <v>9.5977999999999994</v>
      </c>
      <c r="F10" s="3" t="s">
        <v>13</v>
      </c>
      <c r="G10" s="3" t="s">
        <v>13</v>
      </c>
      <c r="H10" s="9">
        <v>0.06</v>
      </c>
      <c r="I10" s="4">
        <v>0</v>
      </c>
      <c r="J10" s="4">
        <f t="shared" si="0"/>
        <v>-648</v>
      </c>
      <c r="K10" s="4">
        <f t="shared" si="1"/>
        <v>-3.4552079999999998</v>
      </c>
      <c r="L10" s="17">
        <f t="shared" si="2"/>
        <v>103004.78479199999</v>
      </c>
      <c r="M10" s="4">
        <f t="shared" si="3"/>
        <v>-108</v>
      </c>
    </row>
    <row r="11" spans="1:13" x14ac:dyDescent="0.2">
      <c r="A11" s="1" t="s">
        <v>15</v>
      </c>
      <c r="B11" s="2">
        <v>36927</v>
      </c>
      <c r="C11" s="2">
        <f>B11+3</f>
        <v>36930</v>
      </c>
      <c r="D11" s="11">
        <v>-45000</v>
      </c>
      <c r="E11" s="3">
        <v>9.6387999999999998</v>
      </c>
      <c r="F11" s="3" t="s">
        <v>13</v>
      </c>
      <c r="G11" s="3" t="s">
        <v>13</v>
      </c>
      <c r="H11" s="9">
        <v>0.06</v>
      </c>
      <c r="I11" s="4">
        <v>0</v>
      </c>
      <c r="J11" s="4">
        <f t="shared" si="0"/>
        <v>-2700</v>
      </c>
      <c r="K11" s="4">
        <f t="shared" si="1"/>
        <v>-14.4582</v>
      </c>
      <c r="L11" s="17">
        <f t="shared" si="2"/>
        <v>431031.54180000001</v>
      </c>
      <c r="M11" s="4">
        <f t="shared" si="3"/>
        <v>-450</v>
      </c>
    </row>
    <row r="12" spans="1:13" x14ac:dyDescent="0.2">
      <c r="A12" s="1" t="s">
        <v>15</v>
      </c>
      <c r="B12" s="2">
        <v>36928</v>
      </c>
      <c r="C12" s="2">
        <f>B12+3</f>
        <v>36931</v>
      </c>
      <c r="D12" s="11">
        <v>-151000</v>
      </c>
      <c r="E12" s="3">
        <v>9.5</v>
      </c>
      <c r="F12" s="3" t="s">
        <v>13</v>
      </c>
      <c r="G12" s="3" t="s">
        <v>13</v>
      </c>
      <c r="H12" s="9">
        <v>0.06</v>
      </c>
      <c r="I12" s="4">
        <v>0</v>
      </c>
      <c r="J12" s="4">
        <f>+H12*D12</f>
        <v>-9060</v>
      </c>
      <c r="K12" s="4">
        <f>D12*E12/30000</f>
        <v>-47.81666666666667</v>
      </c>
      <c r="L12" s="17">
        <f>(-D12*E12)+J12+K12</f>
        <v>1425392.1833333333</v>
      </c>
      <c r="M12" s="4">
        <f>D12*0.01</f>
        <v>-1510</v>
      </c>
    </row>
    <row r="13" spans="1:13" x14ac:dyDescent="0.2">
      <c r="A13" s="1" t="s">
        <v>15</v>
      </c>
      <c r="B13" s="2">
        <v>36930</v>
      </c>
      <c r="C13" s="2">
        <f>B13+3</f>
        <v>36933</v>
      </c>
      <c r="D13" s="11">
        <v>-195200</v>
      </c>
      <c r="E13" s="3">
        <v>9.5</v>
      </c>
      <c r="F13" s="3" t="s">
        <v>13</v>
      </c>
      <c r="G13" s="3" t="s">
        <v>13</v>
      </c>
      <c r="H13" s="9">
        <v>0.06</v>
      </c>
      <c r="I13" s="4">
        <v>0</v>
      </c>
      <c r="J13" s="4">
        <f>+H13*D13</f>
        <v>-11712</v>
      </c>
      <c r="K13" s="4">
        <f>D13*E13/30000</f>
        <v>-61.813333333333333</v>
      </c>
      <c r="L13" s="17">
        <f>(-D13*E13)+J13+K13</f>
        <v>1842626.1866666668</v>
      </c>
      <c r="M13" s="4">
        <f>D13*0.01</f>
        <v>-1952</v>
      </c>
    </row>
    <row r="14" spans="1:13" x14ac:dyDescent="0.2">
      <c r="A14" s="1" t="s">
        <v>15</v>
      </c>
      <c r="B14" s="2">
        <v>37041</v>
      </c>
      <c r="C14" s="2">
        <f>B14+5</f>
        <v>37046</v>
      </c>
      <c r="D14" s="11">
        <v>-53400</v>
      </c>
      <c r="E14" s="3">
        <v>6.77</v>
      </c>
      <c r="F14" s="3" t="s">
        <v>13</v>
      </c>
      <c r="G14" s="3" t="s">
        <v>13</v>
      </c>
      <c r="H14" s="9">
        <v>0.06</v>
      </c>
      <c r="I14" s="4">
        <v>0</v>
      </c>
      <c r="J14" s="4">
        <f>+H14*D14</f>
        <v>-3204</v>
      </c>
      <c r="K14" s="4">
        <f>D14*E14/30000</f>
        <v>-12.050599999999999</v>
      </c>
      <c r="L14" s="17">
        <f>(-D14*E14)+J14+K14</f>
        <v>358301.94939999998</v>
      </c>
      <c r="M14" s="4">
        <f>D14*0.01</f>
        <v>-534</v>
      </c>
    </row>
    <row r="15" spans="1:13" x14ac:dyDescent="0.2">
      <c r="A15" s="1" t="s">
        <v>15</v>
      </c>
      <c r="B15" s="2">
        <v>37042</v>
      </c>
      <c r="C15" s="2">
        <f>B15+5</f>
        <v>37047</v>
      </c>
      <c r="D15" s="11">
        <v>-146600</v>
      </c>
      <c r="E15" s="3">
        <v>6.8795999999999999</v>
      </c>
      <c r="F15" s="3" t="s">
        <v>13</v>
      </c>
      <c r="G15" s="3" t="s">
        <v>13</v>
      </c>
      <c r="H15" s="9">
        <v>0.06</v>
      </c>
      <c r="I15" s="4">
        <v>0</v>
      </c>
      <c r="J15" s="4">
        <f t="shared" si="0"/>
        <v>-8796</v>
      </c>
      <c r="K15" s="4">
        <f t="shared" si="1"/>
        <v>-33.618312000000003</v>
      </c>
      <c r="L15" s="17">
        <f t="shared" si="2"/>
        <v>999719.74168800004</v>
      </c>
      <c r="M15" s="4">
        <f t="shared" si="3"/>
        <v>-1466</v>
      </c>
    </row>
    <row r="16" spans="1:13" ht="13.5" thickBot="1" x14ac:dyDescent="0.25"/>
    <row r="17" spans="3:13" ht="13.5" thickBot="1" x14ac:dyDescent="0.25">
      <c r="C17" s="8" t="s">
        <v>18</v>
      </c>
      <c r="D17" s="6">
        <f>SUM(D5:D16)</f>
        <v>1070000</v>
      </c>
      <c r="L17" s="18">
        <f>SUM(L5:L16)</f>
        <v>13639036.410200002</v>
      </c>
      <c r="M17" s="18">
        <f>SUM(M5:M16)</f>
        <v>-14700</v>
      </c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Trade Activity</vt:lpstr>
      <vt:lpstr>'Trade Activity'!Print_Area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bkaufma</dc:creator>
  <dc:description>- Oracle 8i ODBC QueryFix Applied</dc:description>
  <cp:lastModifiedBy>Jan Havlíček</cp:lastModifiedBy>
  <cp:lastPrinted>2001-03-08T19:10:48Z</cp:lastPrinted>
  <dcterms:created xsi:type="dcterms:W3CDTF">1999-03-02T15:21:43Z</dcterms:created>
  <dcterms:modified xsi:type="dcterms:W3CDTF">2023-09-17T17:20:09Z</dcterms:modified>
</cp:coreProperties>
</file>