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8B6B8F-44C0-4B8B-A191-56BCC8D044E0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Details'!$B$1:$BB$149</definedName>
    <definedName name="_xlnm.Print_Area" localSheetId="0">'Detail by Turbine'!$A$1:$X$21</definedName>
    <definedName name="_xlnm.Print_Area" localSheetId="3">'Summary by Region'!$A$1:$I$24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D109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62" i="14"/>
  <c r="C62" i="14"/>
  <c r="BC63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70" i="14"/>
  <c r="C70" i="14"/>
  <c r="N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BC71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BC73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78" i="14"/>
  <c r="C78" i="14"/>
  <c r="N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BC79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BC81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86" i="14"/>
  <c r="C86" i="14"/>
  <c r="N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BC87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BC89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94" i="14"/>
  <c r="C94" i="14"/>
  <c r="N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BC95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BC97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102" i="14"/>
  <c r="C102" i="14"/>
  <c r="BC103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5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110" i="14"/>
  <c r="C110" i="14"/>
  <c r="BC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3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118" i="14"/>
  <c r="C118" i="14"/>
  <c r="BC119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1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126" i="14"/>
  <c r="C126" i="14"/>
  <c r="BC127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134" i="14"/>
  <c r="C134" i="14"/>
  <c r="BC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7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142" i="14"/>
  <c r="C142" i="14"/>
  <c r="BC143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5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150" i="14"/>
  <c r="C150" i="14"/>
  <c r="BC151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3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158" i="14"/>
  <c r="C158" i="14"/>
  <c r="BC159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C161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AN162" i="14"/>
  <c r="AO162" i="14"/>
  <c r="AP162" i="14"/>
  <c r="AQ162" i="14"/>
  <c r="AR162" i="14"/>
  <c r="AS162" i="14"/>
  <c r="AT162" i="14"/>
  <c r="AU162" i="14"/>
  <c r="AV162" i="14"/>
  <c r="AW162" i="14"/>
  <c r="AX162" i="14"/>
  <c r="AY162" i="14"/>
  <c r="AZ162" i="14"/>
  <c r="BA162" i="14"/>
  <c r="BB162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B166" i="14"/>
  <c r="C166" i="14"/>
  <c r="BC167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C169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AK170" i="14"/>
  <c r="AL170" i="14"/>
  <c r="AM170" i="14"/>
  <c r="AN170" i="14"/>
  <c r="AO170" i="14"/>
  <c r="AP170" i="14"/>
  <c r="AQ170" i="14"/>
  <c r="AR170" i="14"/>
  <c r="AS170" i="14"/>
  <c r="AT170" i="14"/>
  <c r="AU170" i="14"/>
  <c r="AV170" i="14"/>
  <c r="AW170" i="14"/>
  <c r="AX170" i="14"/>
  <c r="AY170" i="14"/>
  <c r="AZ170" i="14"/>
  <c r="BA170" i="14"/>
  <c r="BB170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174" i="14"/>
  <c r="C174" i="14"/>
  <c r="BC175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C177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182" i="14"/>
  <c r="C182" i="14"/>
  <c r="BC183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C185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190" i="14"/>
  <c r="C190" i="14"/>
  <c r="BC191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BC193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C198" i="14"/>
  <c r="BC199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C201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U202" i="14"/>
  <c r="V202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206" i="14"/>
  <c r="C206" i="14"/>
  <c r="BC207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C209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U210" i="14"/>
  <c r="V210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214" i="14"/>
  <c r="C214" i="14"/>
  <c r="BC215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7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U218" i="14"/>
  <c r="V218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C222" i="14"/>
  <c r="BC223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C225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U226" i="14"/>
  <c r="V226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230" i="14"/>
  <c r="C230" i="14"/>
  <c r="BC231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C233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238" i="14"/>
  <c r="C238" i="14"/>
  <c r="BC239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BC241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A246" i="14"/>
  <c r="B246" i="14"/>
  <c r="C246" i="14"/>
  <c r="BC247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C249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B254" i="14"/>
  <c r="C254" i="14"/>
  <c r="N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BC255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BC257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U258" i="14"/>
  <c r="V258" i="14"/>
  <c r="W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AP258" i="14"/>
  <c r="AQ258" i="14"/>
  <c r="AR258" i="14"/>
  <c r="AS258" i="14"/>
  <c r="AT258" i="14"/>
  <c r="AU258" i="14"/>
  <c r="AV258" i="14"/>
  <c r="AW258" i="14"/>
  <c r="AX258" i="14"/>
  <c r="AY258" i="14"/>
  <c r="AZ258" i="14"/>
  <c r="BA258" i="14"/>
  <c r="BB258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B262" i="14"/>
  <c r="C262" i="14"/>
  <c r="N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BC263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BC265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U266" i="14"/>
  <c r="V266" i="14"/>
  <c r="W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AP266" i="14"/>
  <c r="AQ266" i="14"/>
  <c r="AR266" i="14"/>
  <c r="AS266" i="14"/>
  <c r="AT266" i="14"/>
  <c r="AU266" i="14"/>
  <c r="AV266" i="14"/>
  <c r="AW266" i="14"/>
  <c r="AX266" i="14"/>
  <c r="AY266" i="14"/>
  <c r="AZ266" i="14"/>
  <c r="BA266" i="14"/>
  <c r="BB266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B270" i="14"/>
  <c r="C270" i="14"/>
  <c r="N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BC271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BC273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U274" i="14"/>
  <c r="V274" i="14"/>
  <c r="W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V274" i="14"/>
  <c r="AW274" i="14"/>
  <c r="AX274" i="14"/>
  <c r="AY274" i="14"/>
  <c r="AZ274" i="14"/>
  <c r="BA274" i="14"/>
  <c r="BB274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A278" i="14"/>
  <c r="B278" i="14"/>
  <c r="C278" i="14"/>
  <c r="N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BC279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BC281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U282" i="14"/>
  <c r="V282" i="14"/>
  <c r="W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V282" i="14"/>
  <c r="AW282" i="14"/>
  <c r="AX282" i="14"/>
  <c r="AY282" i="14"/>
  <c r="AZ282" i="14"/>
  <c r="BA282" i="14"/>
  <c r="BB282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A286" i="14"/>
  <c r="B286" i="14"/>
  <c r="C286" i="14"/>
  <c r="N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BC287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BC289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U290" i="14"/>
  <c r="V290" i="14"/>
  <c r="W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AP290" i="14"/>
  <c r="AQ290" i="14"/>
  <c r="AR290" i="14"/>
  <c r="AS290" i="14"/>
  <c r="AT290" i="14"/>
  <c r="AU290" i="14"/>
  <c r="AV290" i="14"/>
  <c r="AW290" i="14"/>
  <c r="AX290" i="14"/>
  <c r="AY290" i="14"/>
  <c r="AZ290" i="14"/>
  <c r="BA290" i="14"/>
  <c r="BB290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A294" i="14"/>
  <c r="B294" i="14"/>
  <c r="C294" i="14"/>
  <c r="N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BC295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BC297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U298" i="14"/>
  <c r="V298" i="14"/>
  <c r="W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AP298" i="14"/>
  <c r="AQ298" i="14"/>
  <c r="AR298" i="14"/>
  <c r="AS298" i="14"/>
  <c r="AT298" i="14"/>
  <c r="AU298" i="14"/>
  <c r="AV298" i="14"/>
  <c r="AW298" i="14"/>
  <c r="AX298" i="14"/>
  <c r="AY298" i="14"/>
  <c r="AZ298" i="14"/>
  <c r="BA298" i="14"/>
  <c r="BB298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A302" i="14"/>
  <c r="B302" i="14"/>
  <c r="C302" i="14"/>
  <c r="N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BC303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BC305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U306" i="14"/>
  <c r="V306" i="14"/>
  <c r="W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AP306" i="14"/>
  <c r="AQ306" i="14"/>
  <c r="AR306" i="14"/>
  <c r="AS306" i="14"/>
  <c r="AT306" i="14"/>
  <c r="AU306" i="14"/>
  <c r="AV306" i="14"/>
  <c r="AW306" i="14"/>
  <c r="AX306" i="14"/>
  <c r="AY306" i="14"/>
  <c r="AZ306" i="14"/>
  <c r="BA306" i="14"/>
  <c r="BB306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A310" i="14"/>
  <c r="B310" i="14"/>
  <c r="C310" i="14"/>
  <c r="N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BC311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BC313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U314" i="14"/>
  <c r="V314" i="14"/>
  <c r="W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AP314" i="14"/>
  <c r="AQ314" i="14"/>
  <c r="AR314" i="14"/>
  <c r="AS314" i="14"/>
  <c r="AT314" i="14"/>
  <c r="AU314" i="14"/>
  <c r="AV314" i="14"/>
  <c r="AW314" i="14"/>
  <c r="AX314" i="14"/>
  <c r="AY314" i="14"/>
  <c r="AZ314" i="14"/>
  <c r="BA314" i="14"/>
  <c r="BB314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U316" i="14"/>
  <c r="V316" i="14"/>
  <c r="W316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AP316" i="14"/>
  <c r="AQ316" i="14"/>
  <c r="AR316" i="14"/>
  <c r="AS316" i="14"/>
  <c r="AT316" i="14"/>
  <c r="AU316" i="14"/>
  <c r="AV316" i="14"/>
  <c r="AW316" i="14"/>
  <c r="AX316" i="14"/>
  <c r="AY316" i="14"/>
  <c r="AZ316" i="14"/>
  <c r="BA316" i="14"/>
  <c r="BB316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A318" i="14"/>
  <c r="B318" i="14"/>
  <c r="C318" i="14"/>
  <c r="BC319" i="14"/>
  <c r="BC321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B326" i="14"/>
  <c r="C326" i="14"/>
  <c r="N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BC327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BC329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U330" i="14"/>
  <c r="V330" i="14"/>
  <c r="W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AP330" i="14"/>
  <c r="AQ330" i="14"/>
  <c r="AR330" i="14"/>
  <c r="AS330" i="14"/>
  <c r="AT330" i="14"/>
  <c r="AU330" i="14"/>
  <c r="AV330" i="14"/>
  <c r="AW330" i="14"/>
  <c r="AX330" i="14"/>
  <c r="AY330" i="14"/>
  <c r="AZ330" i="14"/>
  <c r="BA330" i="14"/>
  <c r="BB330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A334" i="14"/>
  <c r="B334" i="14"/>
  <c r="C334" i="14"/>
  <c r="N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BC335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BC337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U338" i="14"/>
  <c r="V338" i="14"/>
  <c r="W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AP338" i="14"/>
  <c r="AQ338" i="14"/>
  <c r="AR338" i="14"/>
  <c r="AS338" i="14"/>
  <c r="AT338" i="14"/>
  <c r="AU338" i="14"/>
  <c r="AV338" i="14"/>
  <c r="AW338" i="14"/>
  <c r="AX338" i="14"/>
  <c r="AY338" i="14"/>
  <c r="AZ338" i="14"/>
  <c r="BA338" i="14"/>
  <c r="BB338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A342" i="14"/>
  <c r="B342" i="14"/>
  <c r="C342" i="14"/>
  <c r="N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BC343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BC345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U346" i="14"/>
  <c r="V346" i="14"/>
  <c r="W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AP346" i="14"/>
  <c r="AQ346" i="14"/>
  <c r="AR346" i="14"/>
  <c r="AS346" i="14"/>
  <c r="AT346" i="14"/>
  <c r="AU346" i="14"/>
  <c r="AV346" i="14"/>
  <c r="AW346" i="14"/>
  <c r="AX346" i="14"/>
  <c r="AY346" i="14"/>
  <c r="AZ346" i="14"/>
  <c r="BA346" i="14"/>
  <c r="BB346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A350" i="14"/>
  <c r="B350" i="14"/>
  <c r="C350" i="14"/>
  <c r="N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BC351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BC353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U354" i="14"/>
  <c r="V354" i="14"/>
  <c r="W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AP354" i="14"/>
  <c r="AQ354" i="14"/>
  <c r="AR354" i="14"/>
  <c r="AS354" i="14"/>
  <c r="AT354" i="14"/>
  <c r="AU354" i="14"/>
  <c r="AV354" i="14"/>
  <c r="AW354" i="14"/>
  <c r="AX354" i="14"/>
  <c r="AY354" i="14"/>
  <c r="AZ354" i="14"/>
  <c r="BA354" i="14"/>
  <c r="BB354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A358" i="14"/>
  <c r="B358" i="14"/>
  <c r="C358" i="14"/>
  <c r="N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BC359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BC361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U362" i="14"/>
  <c r="V362" i="14"/>
  <c r="W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AP362" i="14"/>
  <c r="AQ362" i="14"/>
  <c r="AR362" i="14"/>
  <c r="AS362" i="14"/>
  <c r="AT362" i="14"/>
  <c r="AU362" i="14"/>
  <c r="AV362" i="14"/>
  <c r="AW362" i="14"/>
  <c r="AX362" i="14"/>
  <c r="AY362" i="14"/>
  <c r="AZ362" i="14"/>
  <c r="BA362" i="14"/>
  <c r="BB362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A366" i="14"/>
  <c r="B366" i="14"/>
  <c r="C366" i="14"/>
  <c r="N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BC367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BC369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U370" i="14"/>
  <c r="V370" i="14"/>
  <c r="W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AP370" i="14"/>
  <c r="AQ370" i="14"/>
  <c r="AR370" i="14"/>
  <c r="AS370" i="14"/>
  <c r="AT370" i="14"/>
  <c r="AU370" i="14"/>
  <c r="AV370" i="14"/>
  <c r="AW370" i="14"/>
  <c r="AX370" i="14"/>
  <c r="AY370" i="14"/>
  <c r="AZ370" i="14"/>
  <c r="BA370" i="14"/>
  <c r="BB370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A374" i="14"/>
  <c r="B374" i="14"/>
  <c r="C374" i="14"/>
  <c r="N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BC375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BC377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U378" i="14"/>
  <c r="V378" i="14"/>
  <c r="W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AP378" i="14"/>
  <c r="AQ378" i="14"/>
  <c r="AR378" i="14"/>
  <c r="AS378" i="14"/>
  <c r="AT378" i="14"/>
  <c r="AU378" i="14"/>
  <c r="AV378" i="14"/>
  <c r="AW378" i="14"/>
  <c r="AX378" i="14"/>
  <c r="AY378" i="14"/>
  <c r="AZ378" i="14"/>
  <c r="BA378" i="14"/>
  <c r="BB378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A382" i="14"/>
  <c r="B382" i="14"/>
  <c r="C382" i="14"/>
  <c r="N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BC383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BC385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U386" i="14"/>
  <c r="V386" i="14"/>
  <c r="W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AP386" i="14"/>
  <c r="AQ386" i="14"/>
  <c r="AR386" i="14"/>
  <c r="AS386" i="14"/>
  <c r="AT386" i="14"/>
  <c r="AU386" i="14"/>
  <c r="AV386" i="14"/>
  <c r="AW386" i="14"/>
  <c r="AX386" i="14"/>
  <c r="AY386" i="14"/>
  <c r="AZ386" i="14"/>
  <c r="BA386" i="14"/>
  <c r="BB386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A390" i="14"/>
  <c r="B390" i="14"/>
  <c r="C390" i="14"/>
  <c r="BC391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BC393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U394" i="14"/>
  <c r="V394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W397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AP397" i="14"/>
  <c r="AQ397" i="14"/>
  <c r="AR397" i="14"/>
  <c r="AS397" i="14"/>
  <c r="AT397" i="14"/>
  <c r="AU397" i="14"/>
  <c r="AV397" i="14"/>
  <c r="AW397" i="14"/>
  <c r="AX397" i="14"/>
  <c r="AY397" i="14"/>
  <c r="AZ397" i="14"/>
  <c r="BA397" i="14"/>
  <c r="BB397" i="14"/>
  <c r="A398" i="14"/>
  <c r="B398" i="14"/>
  <c r="C398" i="14"/>
  <c r="N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BC399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BC401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U402" i="14"/>
  <c r="V402" i="14"/>
  <c r="W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AP402" i="14"/>
  <c r="AQ402" i="14"/>
  <c r="AR402" i="14"/>
  <c r="AS402" i="14"/>
  <c r="AT402" i="14"/>
  <c r="AU402" i="14"/>
  <c r="AV402" i="14"/>
  <c r="AW402" i="14"/>
  <c r="AX402" i="14"/>
  <c r="AY402" i="14"/>
  <c r="AZ402" i="14"/>
  <c r="BA402" i="14"/>
  <c r="BB402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A406" i="14"/>
  <c r="B406" i="14"/>
  <c r="C406" i="14"/>
  <c r="N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BC407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BC409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U410" i="14"/>
  <c r="V410" i="14"/>
  <c r="W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AP410" i="14"/>
  <c r="AQ410" i="14"/>
  <c r="AR410" i="14"/>
  <c r="AS410" i="14"/>
  <c r="AT410" i="14"/>
  <c r="AU410" i="14"/>
  <c r="AV410" i="14"/>
  <c r="AW410" i="14"/>
  <c r="AX410" i="14"/>
  <c r="AY410" i="14"/>
  <c r="AZ410" i="14"/>
  <c r="BA410" i="14"/>
  <c r="BB410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A414" i="14"/>
  <c r="B414" i="14"/>
  <c r="C414" i="14"/>
  <c r="N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BC415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BC417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U418" i="14"/>
  <c r="V418" i="14"/>
  <c r="W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AP418" i="14"/>
  <c r="AQ418" i="14"/>
  <c r="AR418" i="14"/>
  <c r="AS418" i="14"/>
  <c r="AT418" i="14"/>
  <c r="AU418" i="14"/>
  <c r="AV418" i="14"/>
  <c r="AW418" i="14"/>
  <c r="AX418" i="14"/>
  <c r="AY418" i="14"/>
  <c r="AZ418" i="14"/>
  <c r="BA418" i="14"/>
  <c r="BB418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A422" i="14"/>
  <c r="B422" i="14"/>
  <c r="C422" i="14"/>
  <c r="N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BC423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BC425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U426" i="14"/>
  <c r="V426" i="14"/>
  <c r="W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AP426" i="14"/>
  <c r="AQ426" i="14"/>
  <c r="AR426" i="14"/>
  <c r="AS426" i="14"/>
  <c r="AT426" i="14"/>
  <c r="AU426" i="14"/>
  <c r="AV426" i="14"/>
  <c r="AW426" i="14"/>
  <c r="AX426" i="14"/>
  <c r="AY426" i="14"/>
  <c r="AZ426" i="14"/>
  <c r="BA426" i="14"/>
  <c r="BB426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U428" i="14"/>
  <c r="V428" i="14"/>
  <c r="W428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AP428" i="14"/>
  <c r="AQ428" i="14"/>
  <c r="AR428" i="14"/>
  <c r="AS428" i="14"/>
  <c r="AT428" i="14"/>
  <c r="AU428" i="14"/>
  <c r="AV428" i="14"/>
  <c r="AW428" i="14"/>
  <c r="AX428" i="14"/>
  <c r="AY428" i="14"/>
  <c r="AZ428" i="14"/>
  <c r="BA428" i="14"/>
  <c r="BB428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A430" i="14"/>
  <c r="B430" i="14"/>
  <c r="C430" i="14"/>
  <c r="AG431" i="14"/>
  <c r="BC431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BC433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U434" i="14"/>
  <c r="V434" i="14"/>
  <c r="W434" i="14"/>
  <c r="X434" i="14"/>
  <c r="Y434" i="14"/>
  <c r="Z434" i="14"/>
  <c r="AA434" i="14"/>
  <c r="AB434" i="14"/>
  <c r="AC434" i="14"/>
  <c r="AD434" i="14"/>
  <c r="AE434" i="14"/>
  <c r="AF434" i="14"/>
  <c r="AG434" i="14"/>
  <c r="AH434" i="14"/>
  <c r="AI434" i="14"/>
  <c r="AJ434" i="14"/>
  <c r="AK434" i="14"/>
  <c r="AL434" i="14"/>
  <c r="AM434" i="14"/>
  <c r="AN434" i="14"/>
  <c r="AO434" i="14"/>
  <c r="AP434" i="14"/>
  <c r="AQ434" i="14"/>
  <c r="AR434" i="14"/>
  <c r="AS434" i="14"/>
  <c r="AT434" i="14"/>
  <c r="AU434" i="14"/>
  <c r="AV434" i="14"/>
  <c r="AW434" i="14"/>
  <c r="AX434" i="14"/>
  <c r="AY434" i="14"/>
  <c r="AZ434" i="14"/>
  <c r="BA434" i="14"/>
  <c r="BB434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U436" i="14"/>
  <c r="V436" i="14"/>
  <c r="W436" i="14"/>
  <c r="X436" i="14"/>
  <c r="Y436" i="14"/>
  <c r="Z436" i="14"/>
  <c r="AA436" i="14"/>
  <c r="AB436" i="14"/>
  <c r="AC436" i="14"/>
  <c r="AD436" i="14"/>
  <c r="AE436" i="14"/>
  <c r="AF436" i="14"/>
  <c r="AG436" i="14"/>
  <c r="AH436" i="14"/>
  <c r="AI436" i="14"/>
  <c r="AJ436" i="14"/>
  <c r="AK436" i="14"/>
  <c r="AL436" i="14"/>
  <c r="AM436" i="14"/>
  <c r="AN436" i="14"/>
  <c r="AO436" i="14"/>
  <c r="AP436" i="14"/>
  <c r="AQ436" i="14"/>
  <c r="AR436" i="14"/>
  <c r="AS436" i="14"/>
  <c r="AT436" i="14"/>
  <c r="AU436" i="14"/>
  <c r="AV436" i="14"/>
  <c r="AW436" i="14"/>
  <c r="AX436" i="14"/>
  <c r="AY436" i="14"/>
  <c r="AZ436" i="14"/>
  <c r="BA436" i="14"/>
  <c r="BB436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A438" i="14"/>
  <c r="B438" i="14"/>
  <c r="C438" i="14"/>
  <c r="AG439" i="14"/>
  <c r="BC439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BC441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U442" i="14"/>
  <c r="V442" i="14"/>
  <c r="W442" i="14"/>
  <c r="X442" i="14"/>
  <c r="Y442" i="14"/>
  <c r="Z442" i="14"/>
  <c r="AA442" i="14"/>
  <c r="AB442" i="14"/>
  <c r="AC442" i="14"/>
  <c r="AD442" i="14"/>
  <c r="AE442" i="14"/>
  <c r="AF442" i="14"/>
  <c r="AG442" i="14"/>
  <c r="AH442" i="14"/>
  <c r="AI442" i="14"/>
  <c r="AJ442" i="14"/>
  <c r="AK442" i="14"/>
  <c r="AL442" i="14"/>
  <c r="AM442" i="14"/>
  <c r="AN442" i="14"/>
  <c r="AO442" i="14"/>
  <c r="AP442" i="14"/>
  <c r="AQ442" i="14"/>
  <c r="AR442" i="14"/>
  <c r="AS442" i="14"/>
  <c r="AT442" i="14"/>
  <c r="AU442" i="14"/>
  <c r="AV442" i="14"/>
  <c r="AW442" i="14"/>
  <c r="AX442" i="14"/>
  <c r="AY442" i="14"/>
  <c r="AZ442" i="14"/>
  <c r="BA442" i="14"/>
  <c r="BB442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U444" i="14"/>
  <c r="V444" i="14"/>
  <c r="W444" i="14"/>
  <c r="X444" i="14"/>
  <c r="Y444" i="14"/>
  <c r="Z444" i="14"/>
  <c r="AA444" i="14"/>
  <c r="AB444" i="14"/>
  <c r="AC444" i="14"/>
  <c r="AD444" i="14"/>
  <c r="AE444" i="14"/>
  <c r="AF444" i="14"/>
  <c r="AG444" i="14"/>
  <c r="AH444" i="14"/>
  <c r="AI444" i="14"/>
  <c r="AJ444" i="14"/>
  <c r="AK444" i="14"/>
  <c r="AL444" i="14"/>
  <c r="AM444" i="14"/>
  <c r="AN444" i="14"/>
  <c r="AO444" i="14"/>
  <c r="AP444" i="14"/>
  <c r="AQ444" i="14"/>
  <c r="AR444" i="14"/>
  <c r="AS444" i="14"/>
  <c r="AT444" i="14"/>
  <c r="AU444" i="14"/>
  <c r="AV444" i="14"/>
  <c r="AW444" i="14"/>
  <c r="AX444" i="14"/>
  <c r="AY444" i="14"/>
  <c r="AZ444" i="14"/>
  <c r="BA444" i="14"/>
  <c r="BB444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A446" i="14"/>
  <c r="B446" i="14"/>
  <c r="C446" i="14"/>
  <c r="AG447" i="14"/>
  <c r="BC447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BC449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U450" i="14"/>
  <c r="V450" i="14"/>
  <c r="W450" i="14"/>
  <c r="X450" i="14"/>
  <c r="Y450" i="14"/>
  <c r="Z450" i="14"/>
  <c r="AA450" i="14"/>
  <c r="AB450" i="14"/>
  <c r="AC450" i="14"/>
  <c r="AD450" i="14"/>
  <c r="AE450" i="14"/>
  <c r="AF450" i="14"/>
  <c r="AG450" i="14"/>
  <c r="AH450" i="14"/>
  <c r="AI450" i="14"/>
  <c r="AJ450" i="14"/>
  <c r="AK450" i="14"/>
  <c r="AL450" i="14"/>
  <c r="AM450" i="14"/>
  <c r="AN450" i="14"/>
  <c r="AO450" i="14"/>
  <c r="AP450" i="14"/>
  <c r="AQ450" i="14"/>
  <c r="AR450" i="14"/>
  <c r="AS450" i="14"/>
  <c r="AT450" i="14"/>
  <c r="AU450" i="14"/>
  <c r="AV450" i="14"/>
  <c r="AW450" i="14"/>
  <c r="AX450" i="14"/>
  <c r="AY450" i="14"/>
  <c r="AZ450" i="14"/>
  <c r="BA450" i="14"/>
  <c r="BB450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U452" i="14"/>
  <c r="V452" i="14"/>
  <c r="W452" i="14"/>
  <c r="X452" i="14"/>
  <c r="Y452" i="14"/>
  <c r="Z452" i="14"/>
  <c r="AA452" i="14"/>
  <c r="AB452" i="14"/>
  <c r="AC452" i="14"/>
  <c r="AD452" i="14"/>
  <c r="AE452" i="14"/>
  <c r="AF452" i="14"/>
  <c r="AG452" i="14"/>
  <c r="AH452" i="14"/>
  <c r="AI452" i="14"/>
  <c r="AJ452" i="14"/>
  <c r="AK452" i="14"/>
  <c r="AL452" i="14"/>
  <c r="AM452" i="14"/>
  <c r="AN452" i="14"/>
  <c r="AO452" i="14"/>
  <c r="AP452" i="14"/>
  <c r="AQ452" i="14"/>
  <c r="AR452" i="14"/>
  <c r="AS452" i="14"/>
  <c r="AT452" i="14"/>
  <c r="AU452" i="14"/>
  <c r="AV452" i="14"/>
  <c r="AW452" i="14"/>
  <c r="AX452" i="14"/>
  <c r="AY452" i="14"/>
  <c r="AZ452" i="14"/>
  <c r="BA452" i="14"/>
  <c r="BB452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A454" i="14"/>
  <c r="B454" i="14"/>
  <c r="C454" i="14"/>
  <c r="AG455" i="14"/>
  <c r="BC455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BC457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U458" i="14"/>
  <c r="V458" i="14"/>
  <c r="W458" i="14"/>
  <c r="X458" i="14"/>
  <c r="Y458" i="14"/>
  <c r="Z458" i="14"/>
  <c r="AA458" i="14"/>
  <c r="AB458" i="14"/>
  <c r="AC458" i="14"/>
  <c r="AD458" i="14"/>
  <c r="AE458" i="14"/>
  <c r="AF458" i="14"/>
  <c r="AG458" i="14"/>
  <c r="AH458" i="14"/>
  <c r="AI458" i="14"/>
  <c r="AJ458" i="14"/>
  <c r="AK458" i="14"/>
  <c r="AL458" i="14"/>
  <c r="AM458" i="14"/>
  <c r="AN458" i="14"/>
  <c r="AO458" i="14"/>
  <c r="AP458" i="14"/>
  <c r="AQ458" i="14"/>
  <c r="AR458" i="14"/>
  <c r="AS458" i="14"/>
  <c r="AT458" i="14"/>
  <c r="AU458" i="14"/>
  <c r="AV458" i="14"/>
  <c r="AW458" i="14"/>
  <c r="AX458" i="14"/>
  <c r="AY458" i="14"/>
  <c r="AZ458" i="14"/>
  <c r="BA458" i="14"/>
  <c r="BB458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U460" i="14"/>
  <c r="V460" i="14"/>
  <c r="W460" i="14"/>
  <c r="X460" i="14"/>
  <c r="Y460" i="14"/>
  <c r="Z460" i="14"/>
  <c r="AA460" i="14"/>
  <c r="AB460" i="14"/>
  <c r="AC460" i="14"/>
  <c r="AD460" i="14"/>
  <c r="AE460" i="14"/>
  <c r="AF460" i="14"/>
  <c r="AG460" i="14"/>
  <c r="AH460" i="14"/>
  <c r="AI460" i="14"/>
  <c r="AJ460" i="14"/>
  <c r="AK460" i="14"/>
  <c r="AL460" i="14"/>
  <c r="AM460" i="14"/>
  <c r="AN460" i="14"/>
  <c r="AO460" i="14"/>
  <c r="AP460" i="14"/>
  <c r="AQ460" i="14"/>
  <c r="AR460" i="14"/>
  <c r="AS460" i="14"/>
  <c r="AT460" i="14"/>
  <c r="AU460" i="14"/>
  <c r="AV460" i="14"/>
  <c r="AW460" i="14"/>
  <c r="AX460" i="14"/>
  <c r="AY460" i="14"/>
  <c r="AZ460" i="14"/>
  <c r="BA460" i="14"/>
  <c r="BB460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4" i="10"/>
  <c r="G24" i="10"/>
  <c r="H24" i="10"/>
  <c r="I24" i="10"/>
  <c r="G26" i="10"/>
  <c r="H26" i="10"/>
  <c r="I26" i="10"/>
  <c r="G27" i="10"/>
  <c r="H27" i="10"/>
  <c r="I27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A18" i="4"/>
  <c r="F18" i="4"/>
  <c r="G18" i="4"/>
  <c r="H18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7" i="11"/>
  <c r="F27" i="11"/>
  <c r="G27" i="11"/>
  <c r="H27" i="11"/>
  <c r="A28" i="11"/>
  <c r="F28" i="11"/>
  <c r="G28" i="11"/>
  <c r="H28" i="11"/>
  <c r="A29" i="11"/>
  <c r="F29" i="11"/>
  <c r="G29" i="11"/>
  <c r="H2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<sst xmlns="http://schemas.openxmlformats.org/spreadsheetml/2006/main" count="1313" uniqueCount="208">
  <si>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</si>
  <si>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</si>
  <si>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</si>
  <si>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</si>
  <si>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</si>
  <si>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</si>
  <si>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</si>
  <si>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</si>
  <si>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</si>
  <si>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</si>
  <si>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</si>
  <si>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</si>
  <si>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</si>
  <si>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</si>
  <si>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</si>
  <si>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</si>
  <si>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</si>
  <si>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</si>
  <si>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</si>
  <si>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</si>
  <si>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</si>
  <si>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</si>
  <si>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</si>
  <si>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</si>
  <si>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</si>
  <si>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</si>
  <si>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</si>
  <si>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</si>
  <si>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</si>
  <si>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</si>
  <si>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</si>
  <si>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</si>
  <si>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</si>
  <si>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</si>
  <si>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</si>
  <si>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</si>
  <si>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</si>
  <si>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</si>
  <si>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</si>
  <si>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</si>
  <si>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</si>
  <si>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</si>
  <si>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</si>
  <si>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</si>
  <si>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</si>
  <si>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</si>
  <si>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</si>
  <si>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</si>
  <si>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</si>
  <si>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</si>
  <si>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</si>
  <si>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</si>
  <si>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</si>
  <si>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</si>
  <si>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</si>
  <si>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</si>
  <si>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</si>
  <si>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</si>
  <si>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</si>
  <si>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</si>
  <si>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</si>
  <si>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</si>
  <si>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</si>
  <si>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</si>
  <si>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</si>
  <si>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</si>
  <si>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</si>
  <si>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</si>
  <si>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</si>
  <si>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</si>
  <si>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</si>
  <si>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</si>
  <si>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</si>
  <si>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</si>
  <si>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</si>
  <si>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</si>
  <si>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</si>
  <si>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</si>
  <si>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</si>
  <si>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</si>
  <si>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</si>
  <si>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</si>
  <si>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</si>
  <si>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</si>
  <si>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</si>
  <si>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</si>
  <si>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</si>
  <si>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</si>
  <si>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</si>
  <si>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</si>
  <si>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</si>
  <si>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</si>
  <si>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</si>
  <si>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</si>
  <si>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</si>
  <si>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</si>
  <si>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</si>
  <si>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</si>
  <si>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</si>
  <si>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</si>
  <si>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</si>
  <si>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</si>
  <si>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</si>
  <si>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</si>
  <si>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</si>
  <si>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</si>
  <si>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</si>
  <si>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</si>
  <si>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</si>
  <si>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</si>
  <si>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</si>
  <si>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</si>
  <si>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</si>
  <si>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</si>
  <si>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</si>
  <si>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</si>
  <si>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</si>
  <si>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</si>
  <si>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</si>
  <si>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</si>
  <si>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</si>
  <si>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</si>
  <si>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</si>
  <si>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</si>
  <si>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</si>
  <si>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</si>
  <si>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</si>
  <si>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</si>
  <si>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</si>
  <si>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</si>
  <si>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</si>
  <si>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</si>
  <si>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</si>
  <si>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</si>
  <si>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</si>
  <si>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</si>
  <si>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</si>
  <si>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</si>
  <si>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</si>
  <si>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</si>
  <si>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</si>
  <si>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</si>
  <si>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</si>
  <si>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</si>
  <si>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</si>
  <si>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</si>
  <si>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</si>
  <si>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</si>
  <si>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</si>
  <si>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</si>
  <si>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</si>
  <si>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</si>
  <si>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</si>
  <si>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</si>
  <si>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</si>
  <si>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</si>
  <si>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</si>
  <si>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</si>
  <si>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</si>
  <si>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</si>
  <si>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</si>
  <si>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</si>
  <si>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</si>
  <si>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</si>
  <si>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</si>
  <si>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</si>
  <si>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</si>
  <si>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</si>
  <si>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</si>
  <si>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</si>
  <si>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</si>
  <si>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</si>
  <si>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</si>
  <si>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</si>
  <si>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</si>
  <si>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</si>
  <si>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</si>
  <si>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</si>
  <si>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</si>
  <si>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</si>
  <si>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</si>
  <si>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</si>
  <si>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</si>
  <si>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</si>
  <si>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</si>
  <si>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</si>
  <si>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</si>
  <si>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</si>
  <si>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</si>
  <si>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</si>
  <si>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</si>
  <si>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</si>
  <si>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</si>
  <si>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</si>
  <si>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</si>
  <si>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</si>
  <si>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</si>
  <si>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</si>
  <si>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</si>
  <si>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</si>
  <si>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</si>
  <si>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</si>
  <si>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</si>
  <si>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</si>
  <si>
    <t>Northwest Corp.</t>
  </si>
  <si>
    <t>$4MM Paid</t>
  </si>
  <si>
    <t>Exclusivity payment received for sale on 4/30.</t>
  </si>
  <si>
    <t>Columbia / Longview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</si>
</sst>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1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6.9871183800602296E-2"/>
          <c:w val="0.91363166014018149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2-4D92-AFE7-849F1F58D56C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2-4D92-AFE7-849F1F58D56C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32.959900000000005</c:v>
                </c:pt>
                <c:pt idx="20">
                  <c:v>40.727900000000005</c:v>
                </c:pt>
                <c:pt idx="21">
                  <c:v>48.098700000000008</c:v>
                </c:pt>
                <c:pt idx="22">
                  <c:v>49.324000000000012</c:v>
                </c:pt>
                <c:pt idx="23">
                  <c:v>49.324000000000012</c:v>
                </c:pt>
                <c:pt idx="24">
                  <c:v>49.324000000000012</c:v>
                </c:pt>
                <c:pt idx="25">
                  <c:v>49.324000000000012</c:v>
                </c:pt>
                <c:pt idx="26">
                  <c:v>49.324000000000012</c:v>
                </c:pt>
                <c:pt idx="27">
                  <c:v>63.575700000000012</c:v>
                </c:pt>
                <c:pt idx="28">
                  <c:v>71.063800000000015</c:v>
                </c:pt>
                <c:pt idx="29">
                  <c:v>74.19980000000001</c:v>
                </c:pt>
                <c:pt idx="30">
                  <c:v>84.099400000000003</c:v>
                </c:pt>
                <c:pt idx="31" formatCode="&quot;$&quot;#,##0_);[Red]\(&quot;$&quot;#,##0\)">
                  <c:v>90.803500000000014</c:v>
                </c:pt>
                <c:pt idx="32">
                  <c:v>106.2312</c:v>
                </c:pt>
                <c:pt idx="33">
                  <c:v>107.40720000000002</c:v>
                </c:pt>
                <c:pt idx="34">
                  <c:v>108.58320000000001</c:v>
                </c:pt>
                <c:pt idx="35">
                  <c:v>109.75920000000002</c:v>
                </c:pt>
                <c:pt idx="36">
                  <c:v>110.93520000000001</c:v>
                </c:pt>
                <c:pt idx="37">
                  <c:v>112.1112</c:v>
                </c:pt>
                <c:pt idx="38">
                  <c:v>120.65800000000002</c:v>
                </c:pt>
                <c:pt idx="39">
                  <c:v>129.20480000000003</c:v>
                </c:pt>
                <c:pt idx="40">
                  <c:v>130.77280000000002</c:v>
                </c:pt>
                <c:pt idx="41">
                  <c:v>139.7116</c:v>
                </c:pt>
                <c:pt idx="42">
                  <c:v>148.65040000000002</c:v>
                </c:pt>
                <c:pt idx="43">
                  <c:v>157.58920000000001</c:v>
                </c:pt>
                <c:pt idx="44">
                  <c:v>166.52800000000002</c:v>
                </c:pt>
                <c:pt idx="45">
                  <c:v>168.096</c:v>
                </c:pt>
                <c:pt idx="46">
                  <c:v>169.66400000000002</c:v>
                </c:pt>
                <c:pt idx="47">
                  <c:v>171.23200000000003</c:v>
                </c:pt>
                <c:pt idx="48">
                  <c:v>179.072</c:v>
                </c:pt>
                <c:pt idx="49">
                  <c:v>181.03200000000001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2-4D92-AFE7-849F1F58D56C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52.195100000000004</c:v>
                </c:pt>
                <c:pt idx="20">
                  <c:v>68.123999999999995</c:v>
                </c:pt>
                <c:pt idx="21">
                  <c:v>141.83199999999999</c:v>
                </c:pt>
                <c:pt idx="22">
                  <c:v>141.83199999999999</c:v>
                </c:pt>
                <c:pt idx="23">
                  <c:v>141.83199999999999</c:v>
                </c:pt>
                <c:pt idx="24">
                  <c:v>141.83199999999999</c:v>
                </c:pt>
                <c:pt idx="25">
                  <c:v>141.83199999999999</c:v>
                </c:pt>
                <c:pt idx="26">
                  <c:v>141.83199999999999</c:v>
                </c:pt>
                <c:pt idx="27">
                  <c:v>141.83199999999999</c:v>
                </c:pt>
                <c:pt idx="28">
                  <c:v>145.75200000000001</c:v>
                </c:pt>
                <c:pt idx="29">
                  <c:v>145.75200000000001</c:v>
                </c:pt>
                <c:pt idx="30">
                  <c:v>146.536</c:v>
                </c:pt>
                <c:pt idx="31" formatCode="#,##0.0_);[Red]\(#,##0.0\)">
                  <c:v>147.32</c:v>
                </c:pt>
                <c:pt idx="32">
                  <c:v>148.10400000000001</c:v>
                </c:pt>
                <c:pt idx="33">
                  <c:v>148.88800000000001</c:v>
                </c:pt>
                <c:pt idx="34">
                  <c:v>149.672</c:v>
                </c:pt>
                <c:pt idx="35">
                  <c:v>150.45599999999999</c:v>
                </c:pt>
                <c:pt idx="36">
                  <c:v>151.24</c:v>
                </c:pt>
                <c:pt idx="37">
                  <c:v>152.024</c:v>
                </c:pt>
                <c:pt idx="38">
                  <c:v>152.80799999999999</c:v>
                </c:pt>
                <c:pt idx="39">
                  <c:v>153.59200000000001</c:v>
                </c:pt>
                <c:pt idx="40">
                  <c:v>154.376</c:v>
                </c:pt>
                <c:pt idx="41">
                  <c:v>155.16</c:v>
                </c:pt>
                <c:pt idx="42">
                  <c:v>155.94399999999999</c:v>
                </c:pt>
                <c:pt idx="43">
                  <c:v>156.72800000000001</c:v>
                </c:pt>
                <c:pt idx="44">
                  <c:v>157.512</c:v>
                </c:pt>
                <c:pt idx="45">
                  <c:v>157.512</c:v>
                </c:pt>
                <c:pt idx="46">
                  <c:v>157.512</c:v>
                </c:pt>
                <c:pt idx="47">
                  <c:v>157.512</c:v>
                </c:pt>
                <c:pt idx="48">
                  <c:v>157.512</c:v>
                </c:pt>
                <c:pt idx="49">
                  <c:v>157.512</c:v>
                </c:pt>
                <c:pt idx="50">
                  <c:v>181.03200000000001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2-4D92-AFE7-849F1F58D56C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Details'!$D$143:$BB$143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60.704499999999996</c:v>
                </c:pt>
                <c:pt idx="20">
                  <c:v>92.272199999999998</c:v>
                </c:pt>
                <c:pt idx="21">
                  <c:v>92.272199999999998</c:v>
                </c:pt>
                <c:pt idx="22">
                  <c:v>92.272199999999998</c:v>
                </c:pt>
                <c:pt idx="23">
                  <c:v>149.8297</c:v>
                </c:pt>
                <c:pt idx="24">
                  <c:v>162.34219999999999</c:v>
                </c:pt>
                <c:pt idx="25">
                  <c:v>174.85470000000001</c:v>
                </c:pt>
                <c:pt idx="26">
                  <c:v>187.36719999999997</c:v>
                </c:pt>
                <c:pt idx="27">
                  <c:v>208.60330000000002</c:v>
                </c:pt>
                <c:pt idx="28">
                  <c:v>221.11580000000004</c:v>
                </c:pt>
                <c:pt idx="29">
                  <c:v>231.12580000000003</c:v>
                </c:pt>
                <c:pt idx="30">
                  <c:v>247.35690000000005</c:v>
                </c:pt>
                <c:pt idx="31" formatCode="&quot;$&quot;#,##0_);[Red]\(&quot;$&quot;#,##0\)">
                  <c:v>254.86440000000007</c:v>
                </c:pt>
                <c:pt idx="32">
                  <c:v>271.09550000000007</c:v>
                </c:pt>
                <c:pt idx="33">
                  <c:v>276.10050000000007</c:v>
                </c:pt>
                <c:pt idx="34">
                  <c:v>281.10550000000006</c:v>
                </c:pt>
                <c:pt idx="35">
                  <c:v>286.11050000000006</c:v>
                </c:pt>
                <c:pt idx="36">
                  <c:v>291.11550000000011</c:v>
                </c:pt>
                <c:pt idx="37">
                  <c:v>306.1305000000001</c:v>
                </c:pt>
                <c:pt idx="38">
                  <c:v>323.64800000000014</c:v>
                </c:pt>
                <c:pt idx="39">
                  <c:v>338.66300000000018</c:v>
                </c:pt>
                <c:pt idx="40">
                  <c:v>341.16550000000012</c:v>
                </c:pt>
                <c:pt idx="41">
                  <c:v>343.66800000000012</c:v>
                </c:pt>
                <c:pt idx="42">
                  <c:v>343.66800000000012</c:v>
                </c:pt>
                <c:pt idx="43">
                  <c:v>343.66800000000012</c:v>
                </c:pt>
                <c:pt idx="44">
                  <c:v>343.66800000000012</c:v>
                </c:pt>
                <c:pt idx="45">
                  <c:v>343.66800000000012</c:v>
                </c:pt>
                <c:pt idx="46">
                  <c:v>343.66800000000012</c:v>
                </c:pt>
                <c:pt idx="47">
                  <c:v>343.66800000000012</c:v>
                </c:pt>
                <c:pt idx="48">
                  <c:v>343.66800000000012</c:v>
                </c:pt>
                <c:pt idx="49">
                  <c:v>343.66800000000012</c:v>
                </c:pt>
                <c:pt idx="50">
                  <c:v>343.66800000000012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2-4D92-AFE7-849F1F58D56C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Details'!$D$144:$BB$144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68.643000000000001</c:v>
                </c:pt>
                <c:pt idx="19">
                  <c:v>119.39625000000001</c:v>
                </c:pt>
                <c:pt idx="20">
                  <c:v>123.65049999999999</c:v>
                </c:pt>
                <c:pt idx="21">
                  <c:v>127.65449999999998</c:v>
                </c:pt>
                <c:pt idx="22">
                  <c:v>134.41125</c:v>
                </c:pt>
                <c:pt idx="23">
                  <c:v>146.67349999999999</c:v>
                </c:pt>
                <c:pt idx="24">
                  <c:v>161.43825000000001</c:v>
                </c:pt>
                <c:pt idx="25">
                  <c:v>175.95275000000001</c:v>
                </c:pt>
                <c:pt idx="26">
                  <c:v>188.46525</c:v>
                </c:pt>
                <c:pt idx="27">
                  <c:v>201.72850000000003</c:v>
                </c:pt>
                <c:pt idx="28">
                  <c:v>215.24199999999996</c:v>
                </c:pt>
                <c:pt idx="29">
                  <c:v>228.50524999999999</c:v>
                </c:pt>
                <c:pt idx="30">
                  <c:v>238.7655</c:v>
                </c:pt>
                <c:pt idx="31" formatCode="#,##0.0_);[Red]\(#,##0.0\)">
                  <c:v>246.273</c:v>
                </c:pt>
                <c:pt idx="32">
                  <c:v>254.28100000000006</c:v>
                </c:pt>
                <c:pt idx="33">
                  <c:v>258.78550000000001</c:v>
                </c:pt>
                <c:pt idx="34">
                  <c:v>263.03975000000003</c:v>
                </c:pt>
                <c:pt idx="35">
                  <c:v>266.54324999999994</c:v>
                </c:pt>
                <c:pt idx="36">
                  <c:v>269.54625000000004</c:v>
                </c:pt>
                <c:pt idx="37">
                  <c:v>293.57024999999999</c:v>
                </c:pt>
                <c:pt idx="38">
                  <c:v>317.34400000000005</c:v>
                </c:pt>
                <c:pt idx="39">
                  <c:v>340.36699999999996</c:v>
                </c:pt>
                <c:pt idx="40">
                  <c:v>341.36800000000005</c:v>
                </c:pt>
                <c:pt idx="41">
                  <c:v>341.36800000000005</c:v>
                </c:pt>
                <c:pt idx="42">
                  <c:v>341.36800000000005</c:v>
                </c:pt>
                <c:pt idx="43">
                  <c:v>341.36800000000005</c:v>
                </c:pt>
                <c:pt idx="44">
                  <c:v>341.36800000000005</c:v>
                </c:pt>
                <c:pt idx="45">
                  <c:v>341.36800000000005</c:v>
                </c:pt>
                <c:pt idx="46">
                  <c:v>341.36800000000005</c:v>
                </c:pt>
                <c:pt idx="47">
                  <c:v>341.36800000000005</c:v>
                </c:pt>
                <c:pt idx="48">
                  <c:v>341.36800000000005</c:v>
                </c:pt>
                <c:pt idx="49">
                  <c:v>341.36800000000005</c:v>
                </c:pt>
                <c:pt idx="50">
                  <c:v>341.36800000000005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2-4D92-AFE7-849F1F58D56C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Details'!$D$147:$BB$147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95.664320224999997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235.46687500000002</c:v>
                </c:pt>
                <c:pt idx="26">
                  <c:v>250.65792499999998</c:v>
                </c:pt>
                <c:pt idx="27">
                  <c:v>289.39825000000002</c:v>
                </c:pt>
                <c:pt idx="28">
                  <c:v>312.26872500000007</c:v>
                </c:pt>
                <c:pt idx="29">
                  <c:v>330.77182500000004</c:v>
                </c:pt>
                <c:pt idx="30">
                  <c:v>359.58107500000006</c:v>
                </c:pt>
                <c:pt idx="31">
                  <c:v>375.13195000000007</c:v>
                </c:pt>
                <c:pt idx="32">
                  <c:v>407.9387000000001</c:v>
                </c:pt>
                <c:pt idx="33">
                  <c:v>414.8850000000001</c:v>
                </c:pt>
                <c:pt idx="34">
                  <c:v>421.83130000000006</c:v>
                </c:pt>
                <c:pt idx="35">
                  <c:v>428.58627500000011</c:v>
                </c:pt>
                <c:pt idx="36">
                  <c:v>435.14992500000011</c:v>
                </c:pt>
                <c:pt idx="37">
                  <c:v>451.34092500000008</c:v>
                </c:pt>
                <c:pt idx="38">
                  <c:v>477.40522500000014</c:v>
                </c:pt>
                <c:pt idx="39">
                  <c:v>500.96702500000021</c:v>
                </c:pt>
                <c:pt idx="40">
                  <c:v>509.24667500000015</c:v>
                </c:pt>
                <c:pt idx="41">
                  <c:v>521.64460000000008</c:v>
                </c:pt>
                <c:pt idx="42">
                  <c:v>530.5834000000001</c:v>
                </c:pt>
                <c:pt idx="43">
                  <c:v>539.52220000000011</c:v>
                </c:pt>
                <c:pt idx="44">
                  <c:v>548.46100000000013</c:v>
                </c:pt>
                <c:pt idx="45">
                  <c:v>550.02900000000011</c:v>
                </c:pt>
                <c:pt idx="46">
                  <c:v>551.59700000000009</c:v>
                </c:pt>
                <c:pt idx="47">
                  <c:v>553.16500000000008</c:v>
                </c:pt>
                <c:pt idx="48">
                  <c:v>561.00500000000011</c:v>
                </c:pt>
                <c:pt idx="49">
                  <c:v>562.96500000000015</c:v>
                </c:pt>
                <c:pt idx="50">
                  <c:v>562.96500000000015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2-4D92-AFE7-849F1F58D56C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Details'!$D$148:$BB$148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275.80022499999995</c:v>
                </c:pt>
                <c:pt idx="22">
                  <c:v>283.5136</c:v>
                </c:pt>
                <c:pt idx="23">
                  <c:v>296.73247499999997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341.39409999999998</c:v>
                </c:pt>
                <c:pt idx="27">
                  <c:v>355.61397500000004</c:v>
                </c:pt>
                <c:pt idx="28">
                  <c:v>373.81277499999999</c:v>
                </c:pt>
                <c:pt idx="29">
                  <c:v>388.03264999999999</c:v>
                </c:pt>
                <c:pt idx="30">
                  <c:v>410.93905000000001</c:v>
                </c:pt>
                <c:pt idx="31">
                  <c:v>419.61319999999995</c:v>
                </c:pt>
                <c:pt idx="32">
                  <c:v>428.78785000000011</c:v>
                </c:pt>
                <c:pt idx="33">
                  <c:v>434.459</c:v>
                </c:pt>
                <c:pt idx="34">
                  <c:v>439.49725000000007</c:v>
                </c:pt>
                <c:pt idx="35">
                  <c:v>443.78474999999997</c:v>
                </c:pt>
                <c:pt idx="36">
                  <c:v>447.57175000000007</c:v>
                </c:pt>
                <c:pt idx="37">
                  <c:v>472.37975</c:v>
                </c:pt>
                <c:pt idx="38">
                  <c:v>496.93750000000006</c:v>
                </c:pt>
                <c:pt idx="39">
                  <c:v>520.7444999999999</c:v>
                </c:pt>
                <c:pt idx="40">
                  <c:v>522.52949999999998</c:v>
                </c:pt>
                <c:pt idx="41">
                  <c:v>534.79300000000001</c:v>
                </c:pt>
                <c:pt idx="42">
                  <c:v>535.577</c:v>
                </c:pt>
                <c:pt idx="43">
                  <c:v>536.3610000000001</c:v>
                </c:pt>
                <c:pt idx="44">
                  <c:v>537.1450000000001</c:v>
                </c:pt>
                <c:pt idx="45">
                  <c:v>537.1450000000001</c:v>
                </c:pt>
                <c:pt idx="46">
                  <c:v>537.1450000000001</c:v>
                </c:pt>
                <c:pt idx="47">
                  <c:v>537.1450000000001</c:v>
                </c:pt>
                <c:pt idx="48">
                  <c:v>537.1450000000001</c:v>
                </c:pt>
                <c:pt idx="49">
                  <c:v>537.1450000000001</c:v>
                </c:pt>
                <c:pt idx="50">
                  <c:v>560.66500000000008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12-4D92-AFE7-849F1F58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5152"/>
        <c:axId val="1"/>
      </c:lineChart>
      <c:dateAx>
        <c:axId val="209337515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9337515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714766586951327E-2"/>
          <c:y val="1.7467795950150574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331EB194-753A-3B0B-8A99-17554F8C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1914525</xdr:colOff>
      <xdr:row>52</xdr:row>
      <xdr:rowOff>66675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03EE720F-4AA6-D549-DE4E-37F16576FE7C}"/>
            </a:ext>
          </a:extLst>
        </xdr:cNvPr>
        <xdr:cNvSpPr>
          <a:spLocks noChangeShapeType="1"/>
        </xdr:cNvSpPr>
      </xdr:nvSpPr>
      <xdr:spPr bwMode="auto">
        <a:xfrm flipH="1">
          <a:off x="1981200" y="96869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9525</xdr:rowOff>
    </xdr:from>
    <xdr:to>
      <xdr:col>3</xdr:col>
      <xdr:colOff>1657350</xdr:colOff>
      <xdr:row>51</xdr:row>
      <xdr:rowOff>9525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E53E8AC0-3B02-0135-DBD6-47A5861DF03A}"/>
            </a:ext>
          </a:extLst>
        </xdr:cNvPr>
        <xdr:cNvSpPr>
          <a:spLocks noChangeArrowheads="1"/>
        </xdr:cNvSpPr>
      </xdr:nvSpPr>
      <xdr:spPr bwMode="auto">
        <a:xfrm>
          <a:off x="1981200" y="9305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$420MM</a:t>
          </a:r>
        </a:p>
      </xdr:txBody>
    </xdr:sp>
    <xdr:clientData/>
  </xdr:twoCellAnchor>
  <xdr:twoCellAnchor>
    <xdr:from>
      <xdr:col>3</xdr:col>
      <xdr:colOff>1095375</xdr:colOff>
      <xdr:row>48</xdr:row>
      <xdr:rowOff>95250</xdr:rowOff>
    </xdr:from>
    <xdr:to>
      <xdr:col>3</xdr:col>
      <xdr:colOff>1619250</xdr:colOff>
      <xdr:row>51</xdr:row>
      <xdr:rowOff>133350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ED2F4396-0B12-CE75-25B7-1376123D8617}"/>
            </a:ext>
          </a:extLst>
        </xdr:cNvPr>
        <xdr:cNvSpPr>
          <a:spLocks noChangeShapeType="1"/>
        </xdr:cNvSpPr>
      </xdr:nvSpPr>
      <xdr:spPr bwMode="auto">
        <a:xfrm flipH="1" flipV="1">
          <a:off x="4819650" y="90678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44</xdr:row>
      <xdr:rowOff>114300</xdr:rowOff>
    </xdr:from>
    <xdr:to>
      <xdr:col>3</xdr:col>
      <xdr:colOff>2019300</xdr:colOff>
      <xdr:row>48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1F7DE2BE-74EE-B953-0264-E435A7D17F90}"/>
            </a:ext>
          </a:extLst>
        </xdr:cNvPr>
        <xdr:cNvSpPr>
          <a:spLocks noChangeArrowheads="1"/>
        </xdr:cNvSpPr>
      </xdr:nvSpPr>
      <xdr:spPr bwMode="auto">
        <a:xfrm>
          <a:off x="3009900" y="84391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$45MM</a:t>
          </a:r>
        </a:p>
      </xdr:txBody>
    </xdr:sp>
    <xdr:clientData/>
  </xdr:twoCellAnchor>
  <xdr:twoCellAnchor>
    <xdr:from>
      <xdr:col>1</xdr:col>
      <xdr:colOff>1228725</xdr:colOff>
      <xdr:row>52</xdr:row>
      <xdr:rowOff>66675</xdr:rowOff>
    </xdr:from>
    <xdr:to>
      <xdr:col>3</xdr:col>
      <xdr:colOff>1657350</xdr:colOff>
      <xdr:row>53</xdr:row>
      <xdr:rowOff>66675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52C0D9CB-46DB-5D5A-4CD0-CB5B8B72CEC6}"/>
            </a:ext>
          </a:extLst>
        </xdr:cNvPr>
        <xdr:cNvSpPr>
          <a:spLocks noChangeArrowheads="1"/>
        </xdr:cNvSpPr>
      </xdr:nvSpPr>
      <xdr:spPr bwMode="auto">
        <a:xfrm>
          <a:off x="1981200" y="96869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0</xdr:rowOff>
    </xdr:from>
    <xdr:to>
      <xdr:col>3</xdr:col>
      <xdr:colOff>1914525</xdr:colOff>
      <xdr:row>51</xdr:row>
      <xdr:rowOff>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0FF3F386-6E3F-3CD2-7A95-48E3B8A8D2A0}"/>
            </a:ext>
          </a:extLst>
        </xdr:cNvPr>
        <xdr:cNvSpPr>
          <a:spLocks noChangeShapeType="1"/>
        </xdr:cNvSpPr>
      </xdr:nvSpPr>
      <xdr:spPr bwMode="auto">
        <a:xfrm flipH="1">
          <a:off x="1981200" y="94583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28575</xdr:rowOff>
    </xdr:from>
    <xdr:to>
      <xdr:col>3</xdr:col>
      <xdr:colOff>1762125</xdr:colOff>
      <xdr:row>52</xdr:row>
      <xdr:rowOff>57150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926FFDBF-3673-3C17-CE92-63CE03CA91F0}"/>
            </a:ext>
          </a:extLst>
        </xdr:cNvPr>
        <xdr:cNvSpPr>
          <a:spLocks/>
        </xdr:cNvSpPr>
      </xdr:nvSpPr>
      <xdr:spPr bwMode="auto">
        <a:xfrm>
          <a:off x="5343525" y="94869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0.59834</cdr:x>
      <cdr:y>0.38066</cdr:y>
    </cdr:from>
    <cdr:to>
      <cdr:x>0.59834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12F08A9E-CC17-68FD-DBF7-51DF0D9D524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209577" y="1667402"/>
          <a:ext cx="0" cy="23575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0.50594</cdr:x>
      <cdr:y>0.30656</cdr:y>
    </cdr:from>
    <cdr:to>
      <cdr:x>0.68677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8AD9CE55-9F8F-1D2A-0E50-491094C16CD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1343440"/>
          <a:ext cx="187564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May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B100"/>
  <sheetViews>
    <sheetView view="pageBreakPreview" zoomScale="60" zoomScaleNormal="75" zoomScaleSheetLayoutView="80" workbookViewId="0">
      <pane ySplit="5" topLeftCell="A6" activePane="bottomLeft" state="frozen"/>
      <selection pane="bottomLeft" activeCell="A16" sqref="A16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79">
        <v>37029</v>
      </c>
      <c r="B3" s="279"/>
      <c r="C3" s="279"/>
      <c r="D3" s="279"/>
      <c r="J3" s="148" t="s">
        <v>106</v>
      </c>
      <c r="K3" s="147">
        <v>37042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132</v>
      </c>
      <c r="V5" s="151" t="s">
        <v>114</v>
      </c>
      <c r="W5" s="5" t="s">
        <v>30</v>
      </c>
      <c r="X5" s="5" t="s">
        <v>182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60" customFormat="1" ht="56.1" customHeight="1" x14ac:dyDescent="0.2">
      <c r="A6" s="35">
        <v>1</v>
      </c>
      <c r="B6" s="255" t="s">
        <v>9</v>
      </c>
      <c r="C6" s="255">
        <v>3</v>
      </c>
      <c r="D6" s="256" t="s">
        <v>4</v>
      </c>
      <c r="E6" s="255" t="s">
        <v>86</v>
      </c>
      <c r="F6" s="256"/>
      <c r="G6" s="255" t="s">
        <v>18</v>
      </c>
      <c r="H6" s="256">
        <v>83</v>
      </c>
      <c r="I6" s="257">
        <v>11900</v>
      </c>
      <c r="J6" s="256" t="s">
        <v>32</v>
      </c>
      <c r="K6" s="258">
        <v>36586</v>
      </c>
      <c r="L6" s="256" t="s">
        <v>195</v>
      </c>
      <c r="M6" s="256" t="s">
        <v>205</v>
      </c>
      <c r="N6" s="256" t="s">
        <v>52</v>
      </c>
      <c r="O6" s="256" t="s">
        <v>43</v>
      </c>
      <c r="P6" s="256" t="s">
        <v>188</v>
      </c>
      <c r="Q6" s="255"/>
      <c r="R6" s="255"/>
      <c r="S6" s="255" t="s">
        <v>204</v>
      </c>
      <c r="T6" s="259">
        <f>+'Cost Cancel Details'!C10</f>
        <v>19.1325</v>
      </c>
      <c r="U6" s="259">
        <f>+'Cost Cancel Details'!AI10</f>
        <v>10.33155</v>
      </c>
      <c r="V6" s="261">
        <f>+'Cost Cancel Details'!AI11</f>
        <v>6.8876999999999997</v>
      </c>
      <c r="W6" s="255" t="s">
        <v>68</v>
      </c>
      <c r="X6" s="255" t="s">
        <v>206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60" customFormat="1" ht="56.1" customHeight="1" x14ac:dyDescent="0.2">
      <c r="A7" s="35">
        <f t="shared" ref="A7:A21" si="0">1+A6</f>
        <v>2</v>
      </c>
      <c r="B7" s="255" t="s">
        <v>9</v>
      </c>
      <c r="C7" s="255">
        <v>2</v>
      </c>
      <c r="D7" s="256" t="s">
        <v>4</v>
      </c>
      <c r="E7" s="255" t="s">
        <v>86</v>
      </c>
      <c r="F7" s="256"/>
      <c r="G7" s="255" t="s">
        <v>18</v>
      </c>
      <c r="H7" s="256">
        <v>83</v>
      </c>
      <c r="I7" s="257">
        <v>11900</v>
      </c>
      <c r="J7" s="256" t="s">
        <v>32</v>
      </c>
      <c r="K7" s="258">
        <v>36951</v>
      </c>
      <c r="L7" s="256" t="s">
        <v>195</v>
      </c>
      <c r="M7" s="256" t="s">
        <v>205</v>
      </c>
      <c r="N7" s="256" t="s">
        <v>52</v>
      </c>
      <c r="O7" s="256" t="s">
        <v>43</v>
      </c>
      <c r="P7" s="256" t="s">
        <v>188</v>
      </c>
      <c r="Q7" s="255"/>
      <c r="R7" s="255"/>
      <c r="S7" s="255" t="s">
        <v>204</v>
      </c>
      <c r="T7" s="259">
        <f>+'Cost Cancel Details'!C18</f>
        <v>19.1325</v>
      </c>
      <c r="U7" s="259">
        <f>+'Cost Cancel Details'!AI18</f>
        <v>19.1325</v>
      </c>
      <c r="V7" s="261">
        <f>+'Cost Cancel Details'!AI19</f>
        <v>19.1325</v>
      </c>
      <c r="W7" s="255" t="s">
        <v>148</v>
      </c>
      <c r="X7" s="255" t="s">
        <v>206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2" customFormat="1" ht="54" customHeight="1" x14ac:dyDescent="0.2">
      <c r="A8" s="35">
        <f t="shared" si="0"/>
        <v>3</v>
      </c>
      <c r="B8" s="262" t="s">
        <v>57</v>
      </c>
      <c r="C8" s="262">
        <v>3</v>
      </c>
      <c r="D8" s="263" t="s">
        <v>53</v>
      </c>
      <c r="E8" s="262" t="s">
        <v>83</v>
      </c>
      <c r="F8" s="263"/>
      <c r="G8" s="262" t="s">
        <v>15</v>
      </c>
      <c r="H8" s="263">
        <v>122</v>
      </c>
      <c r="I8" s="264">
        <v>10856</v>
      </c>
      <c r="J8" s="263" t="s">
        <v>32</v>
      </c>
      <c r="K8" s="265" t="s">
        <v>16</v>
      </c>
      <c r="L8" s="263" t="s">
        <v>58</v>
      </c>
      <c r="M8" s="268" t="s">
        <v>126</v>
      </c>
      <c r="N8" s="263" t="s">
        <v>52</v>
      </c>
      <c r="O8" s="263" t="s">
        <v>43</v>
      </c>
      <c r="P8" s="263" t="s">
        <v>188</v>
      </c>
      <c r="Q8" s="262" t="s">
        <v>186</v>
      </c>
      <c r="R8" s="262"/>
      <c r="S8" s="262" t="s">
        <v>197</v>
      </c>
      <c r="T8" s="266">
        <f>+'Cost Cancel Details'!C26</f>
        <v>24.506</v>
      </c>
      <c r="U8" s="266">
        <f>+'Cost Cancel Details'!AI26</f>
        <v>24.506000000000007</v>
      </c>
      <c r="V8" s="267">
        <f>+'Cost Cancel Details'!AI27</f>
        <v>24.506</v>
      </c>
      <c r="W8" s="262" t="s">
        <v>90</v>
      </c>
      <c r="X8" s="262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2" customFormat="1" ht="27.95" customHeight="1" x14ac:dyDescent="0.2">
      <c r="A9" s="35">
        <f t="shared" si="0"/>
        <v>4</v>
      </c>
      <c r="B9" s="262" t="s">
        <v>57</v>
      </c>
      <c r="C9" s="262">
        <v>4</v>
      </c>
      <c r="D9" s="263" t="s">
        <v>4</v>
      </c>
      <c r="E9" s="262"/>
      <c r="F9" s="263"/>
      <c r="G9" s="262" t="s">
        <v>10</v>
      </c>
      <c r="H9" s="263"/>
      <c r="I9" s="269"/>
      <c r="J9" s="263"/>
      <c r="K9" s="265"/>
      <c r="L9" s="263" t="s">
        <v>195</v>
      </c>
      <c r="M9" s="268" t="s">
        <v>193</v>
      </c>
      <c r="N9" s="263" t="s">
        <v>52</v>
      </c>
      <c r="O9" s="263" t="s">
        <v>43</v>
      </c>
      <c r="P9" s="263" t="s">
        <v>188</v>
      </c>
      <c r="Q9" s="262" t="s">
        <v>194</v>
      </c>
      <c r="R9" s="262"/>
      <c r="S9" s="262" t="s">
        <v>207</v>
      </c>
      <c r="T9" s="266">
        <f>'Cost Cancel Details'!C34</f>
        <v>39.200000000000003</v>
      </c>
      <c r="U9" s="266">
        <f>'Cost Cancel Details'!AI34</f>
        <v>7.4480000000000004</v>
      </c>
      <c r="V9" s="266">
        <f>'Cost Cancel Details'!AI35</f>
        <v>5.4880000000000013</v>
      </c>
      <c r="W9" s="262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2" customFormat="1" ht="27.95" customHeight="1" x14ac:dyDescent="0.2">
      <c r="A10" s="35">
        <f t="shared" si="0"/>
        <v>5</v>
      </c>
      <c r="B10" s="262" t="s">
        <v>57</v>
      </c>
      <c r="C10" s="262">
        <v>2</v>
      </c>
      <c r="D10" s="263" t="s">
        <v>17</v>
      </c>
      <c r="E10" s="262"/>
      <c r="F10" s="263"/>
      <c r="G10" s="262" t="s">
        <v>170</v>
      </c>
      <c r="H10" s="263">
        <v>184</v>
      </c>
      <c r="I10" s="264">
        <v>10256</v>
      </c>
      <c r="J10" s="263" t="s">
        <v>32</v>
      </c>
      <c r="K10" s="265">
        <v>37043</v>
      </c>
      <c r="L10" s="263" t="s">
        <v>6</v>
      </c>
      <c r="M10" s="263" t="s">
        <v>185</v>
      </c>
      <c r="N10" s="263" t="s">
        <v>52</v>
      </c>
      <c r="O10" s="263" t="s">
        <v>43</v>
      </c>
      <c r="P10" s="263" t="s">
        <v>188</v>
      </c>
      <c r="Q10" s="262"/>
      <c r="R10" s="262"/>
      <c r="S10" s="262" t="s">
        <v>184</v>
      </c>
      <c r="T10" s="266">
        <f>+'Cost Cancel Details'!C42</f>
        <v>43.618000000000002</v>
      </c>
      <c r="U10" s="266">
        <f>+'Cost Cancel Details'!AI42</f>
        <v>34.894400000000005</v>
      </c>
      <c r="V10" s="267">
        <f>+'Cost Cancel Details'!AI43</f>
        <v>43.618000000000002</v>
      </c>
      <c r="W10" s="262"/>
      <c r="X10" s="262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2" customFormat="1" ht="27.95" customHeight="1" x14ac:dyDescent="0.2">
      <c r="A11" s="35">
        <f t="shared" si="0"/>
        <v>6</v>
      </c>
      <c r="B11" s="262" t="s">
        <v>57</v>
      </c>
      <c r="C11" s="262">
        <v>2</v>
      </c>
      <c r="D11" s="263" t="s">
        <v>17</v>
      </c>
      <c r="E11" s="262"/>
      <c r="F11" s="263"/>
      <c r="G11" s="262" t="s">
        <v>170</v>
      </c>
      <c r="H11" s="263">
        <v>184</v>
      </c>
      <c r="I11" s="264">
        <v>10256</v>
      </c>
      <c r="J11" s="263" t="s">
        <v>32</v>
      </c>
      <c r="K11" s="265">
        <v>37377</v>
      </c>
      <c r="L11" s="263" t="s">
        <v>6</v>
      </c>
      <c r="M11" s="268" t="s">
        <v>126</v>
      </c>
      <c r="N11" s="263" t="s">
        <v>52</v>
      </c>
      <c r="O11" s="263" t="s">
        <v>43</v>
      </c>
      <c r="P11" s="263" t="s">
        <v>188</v>
      </c>
      <c r="Q11" s="262"/>
      <c r="R11" s="262" t="s">
        <v>82</v>
      </c>
      <c r="S11" s="262" t="s">
        <v>199</v>
      </c>
      <c r="T11" s="266">
        <f>+'Cost Cancel Details'!C50</f>
        <v>36.853999999999999</v>
      </c>
      <c r="U11" s="266">
        <f>+'Cost Cancel Details'!AI50</f>
        <v>14.7416</v>
      </c>
      <c r="V11" s="267">
        <f>+'Cost Cancel Details'!AI51</f>
        <v>36.853999999999999</v>
      </c>
      <c r="W11" s="262"/>
      <c r="X11" s="262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52" customFormat="1" ht="27.95" customHeight="1" x14ac:dyDescent="0.2">
      <c r="A12" s="35">
        <f t="shared" si="0"/>
        <v>7</v>
      </c>
      <c r="B12" s="262" t="s">
        <v>57</v>
      </c>
      <c r="C12" s="262">
        <v>2</v>
      </c>
      <c r="D12" s="263" t="s">
        <v>17</v>
      </c>
      <c r="E12" s="262"/>
      <c r="F12" s="263"/>
      <c r="G12" s="262" t="s">
        <v>170</v>
      </c>
      <c r="H12" s="263">
        <v>184</v>
      </c>
      <c r="I12" s="264">
        <v>10256</v>
      </c>
      <c r="J12" s="263" t="s">
        <v>32</v>
      </c>
      <c r="K12" s="265">
        <v>37377</v>
      </c>
      <c r="L12" s="263" t="s">
        <v>6</v>
      </c>
      <c r="M12" s="268" t="s">
        <v>126</v>
      </c>
      <c r="N12" s="263" t="s">
        <v>52</v>
      </c>
      <c r="O12" s="263" t="s">
        <v>43</v>
      </c>
      <c r="P12" s="263" t="s">
        <v>188</v>
      </c>
      <c r="Q12" s="262"/>
      <c r="R12" s="262" t="s">
        <v>82</v>
      </c>
      <c r="S12" s="262" t="s">
        <v>199</v>
      </c>
      <c r="T12" s="266">
        <f>+'Cost Cancel Details'!C58</f>
        <v>36.853999999999999</v>
      </c>
      <c r="U12" s="266">
        <f>+'Cost Cancel Details'!AI58</f>
        <v>9.2134999999999998</v>
      </c>
      <c r="V12" s="267">
        <f>+'Cost Cancel Details'!AI59</f>
        <v>36.853999999999999</v>
      </c>
      <c r="W12" s="262"/>
      <c r="X12" s="262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</row>
    <row r="13" spans="1:158" s="277" customFormat="1" ht="27.95" customHeight="1" x14ac:dyDescent="0.2">
      <c r="A13" s="35">
        <f t="shared" si="0"/>
        <v>8</v>
      </c>
      <c r="B13" s="270" t="s">
        <v>11</v>
      </c>
      <c r="C13" s="270">
        <v>2</v>
      </c>
      <c r="D13" s="271" t="s">
        <v>17</v>
      </c>
      <c r="E13" s="270"/>
      <c r="F13" s="271"/>
      <c r="G13" s="270" t="s">
        <v>170</v>
      </c>
      <c r="H13" s="271">
        <v>184</v>
      </c>
      <c r="I13" s="272">
        <v>10256</v>
      </c>
      <c r="J13" s="271" t="s">
        <v>32</v>
      </c>
      <c r="K13" s="273">
        <v>37135</v>
      </c>
      <c r="L13" s="271" t="s">
        <v>6</v>
      </c>
      <c r="M13" s="274" t="s">
        <v>126</v>
      </c>
      <c r="N13" s="271" t="s">
        <v>52</v>
      </c>
      <c r="O13" s="271" t="s">
        <v>43</v>
      </c>
      <c r="P13" s="271" t="s">
        <v>188</v>
      </c>
      <c r="Q13" s="270"/>
      <c r="R13" s="270"/>
      <c r="S13" s="270" t="s">
        <v>41</v>
      </c>
      <c r="T13" s="275">
        <f>+'Cost Cancel Details'!C66</f>
        <v>43.618000000000002</v>
      </c>
      <c r="U13" s="275">
        <f>+'Cost Cancel Details'!AI66</f>
        <v>34.894400000000005</v>
      </c>
      <c r="V13" s="276">
        <f>+'Cost Cancel Details'!AI67</f>
        <v>43.618000000000002</v>
      </c>
      <c r="W13" s="270"/>
      <c r="X13" s="270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7" customFormat="1" ht="27.95" customHeight="1" x14ac:dyDescent="0.2">
      <c r="A14" s="35">
        <f t="shared" si="0"/>
        <v>9</v>
      </c>
      <c r="B14" s="270" t="s">
        <v>11</v>
      </c>
      <c r="C14" s="270">
        <v>1</v>
      </c>
      <c r="D14" s="271"/>
      <c r="E14" s="270"/>
      <c r="F14" s="271"/>
      <c r="G14" s="270" t="s">
        <v>22</v>
      </c>
      <c r="H14" s="271">
        <v>375</v>
      </c>
      <c r="I14" s="272">
        <v>10456</v>
      </c>
      <c r="J14" s="271" t="s">
        <v>32</v>
      </c>
      <c r="K14" s="273">
        <v>37165</v>
      </c>
      <c r="L14" s="271" t="s">
        <v>174</v>
      </c>
      <c r="M14" s="274" t="s">
        <v>126</v>
      </c>
      <c r="N14" s="271" t="s">
        <v>52</v>
      </c>
      <c r="O14" s="271" t="s">
        <v>43</v>
      </c>
      <c r="P14" s="271" t="s">
        <v>198</v>
      </c>
      <c r="Q14" s="270" t="s">
        <v>134</v>
      </c>
      <c r="R14" s="270" t="s">
        <v>84</v>
      </c>
      <c r="S14" s="270" t="s">
        <v>41</v>
      </c>
      <c r="T14" s="275">
        <f>+'Cost Cancel Details'!C74</f>
        <v>83.416666666666671</v>
      </c>
      <c r="U14" s="275">
        <f>+'Cost Cancel Details'!AI74</f>
        <v>56.72333333333335</v>
      </c>
      <c r="V14" s="276">
        <f>+'Cost Cancel Details'!AI75</f>
        <v>51.718333333333334</v>
      </c>
      <c r="W14" s="270"/>
      <c r="X14" s="270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7" customFormat="1" ht="27.95" customHeight="1" x14ac:dyDescent="0.2">
      <c r="A15" s="35">
        <f t="shared" si="0"/>
        <v>10</v>
      </c>
      <c r="B15" s="270" t="s">
        <v>11</v>
      </c>
      <c r="C15" s="270">
        <v>1</v>
      </c>
      <c r="D15" s="271"/>
      <c r="E15" s="270"/>
      <c r="F15" s="271"/>
      <c r="G15" s="270" t="s">
        <v>22</v>
      </c>
      <c r="H15" s="271">
        <v>375</v>
      </c>
      <c r="I15" s="272">
        <v>10456</v>
      </c>
      <c r="J15" s="271" t="s">
        <v>32</v>
      </c>
      <c r="K15" s="273">
        <v>37196</v>
      </c>
      <c r="L15" s="271" t="s">
        <v>174</v>
      </c>
      <c r="M15" s="274" t="s">
        <v>126</v>
      </c>
      <c r="N15" s="271" t="s">
        <v>52</v>
      </c>
      <c r="O15" s="271" t="s">
        <v>43</v>
      </c>
      <c r="P15" s="271" t="s">
        <v>198</v>
      </c>
      <c r="Q15" s="270" t="s">
        <v>134</v>
      </c>
      <c r="R15" s="270" t="s">
        <v>84</v>
      </c>
      <c r="S15" s="270" t="s">
        <v>41</v>
      </c>
      <c r="T15" s="275">
        <f>+'Cost Cancel Details'!C82</f>
        <v>83.416666666666671</v>
      </c>
      <c r="U15" s="275">
        <f>+'Cost Cancel Details'!AI82</f>
        <v>56.72333333333335</v>
      </c>
      <c r="V15" s="276">
        <f>+'Cost Cancel Details'!AI83</f>
        <v>51.718333333333334</v>
      </c>
      <c r="W15" s="270"/>
      <c r="X15" s="270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7" customFormat="1" ht="27.95" customHeight="1" x14ac:dyDescent="0.2">
      <c r="A16" s="35">
        <f t="shared" si="0"/>
        <v>11</v>
      </c>
      <c r="B16" s="270" t="s">
        <v>11</v>
      </c>
      <c r="C16" s="270">
        <v>1</v>
      </c>
      <c r="D16" s="271"/>
      <c r="E16" s="270"/>
      <c r="F16" s="271"/>
      <c r="G16" s="270" t="s">
        <v>22</v>
      </c>
      <c r="H16" s="271">
        <v>375</v>
      </c>
      <c r="I16" s="272">
        <v>10456</v>
      </c>
      <c r="J16" s="271" t="s">
        <v>32</v>
      </c>
      <c r="K16" s="273">
        <v>37226</v>
      </c>
      <c r="L16" s="271" t="s">
        <v>174</v>
      </c>
      <c r="M16" s="274" t="s">
        <v>126</v>
      </c>
      <c r="N16" s="271" t="s">
        <v>52</v>
      </c>
      <c r="O16" s="271" t="s">
        <v>43</v>
      </c>
      <c r="P16" s="271" t="s">
        <v>198</v>
      </c>
      <c r="Q16" s="270" t="s">
        <v>134</v>
      </c>
      <c r="R16" s="270" t="s">
        <v>84</v>
      </c>
      <c r="S16" s="270" t="s">
        <v>41</v>
      </c>
      <c r="T16" s="275">
        <f>+'Cost Cancel Details'!C90</f>
        <v>83.416666666666671</v>
      </c>
      <c r="U16" s="275">
        <f>+'Cost Cancel Details'!AI90</f>
        <v>56.72333333333335</v>
      </c>
      <c r="V16" s="276">
        <f>+'Cost Cancel Details'!AI91</f>
        <v>51.718333333333334</v>
      </c>
      <c r="W16" s="270"/>
      <c r="X16" s="270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7" customFormat="1" ht="42" customHeight="1" x14ac:dyDescent="0.2">
      <c r="A17" s="35">
        <f t="shared" si="0"/>
        <v>12</v>
      </c>
      <c r="B17" s="270" t="s">
        <v>11</v>
      </c>
      <c r="C17" s="270">
        <v>3</v>
      </c>
      <c r="D17" s="271" t="s">
        <v>36</v>
      </c>
      <c r="E17" s="270"/>
      <c r="F17" s="271"/>
      <c r="G17" s="270" t="s">
        <v>13</v>
      </c>
      <c r="H17" s="271">
        <f>166/2</f>
        <v>83</v>
      </c>
      <c r="I17" s="272">
        <v>11447</v>
      </c>
      <c r="J17" s="271" t="s">
        <v>35</v>
      </c>
      <c r="K17" s="273" t="s">
        <v>42</v>
      </c>
      <c r="L17" s="271" t="s">
        <v>6</v>
      </c>
      <c r="M17" s="271" t="s">
        <v>126</v>
      </c>
      <c r="N17" s="271" t="s">
        <v>52</v>
      </c>
      <c r="O17" s="271" t="s">
        <v>43</v>
      </c>
      <c r="P17" s="271" t="s">
        <v>188</v>
      </c>
      <c r="Q17" s="270"/>
      <c r="R17" s="270"/>
      <c r="S17" s="270" t="s">
        <v>41</v>
      </c>
      <c r="T17" s="275">
        <f>+'Cost Cancel Details'!C98</f>
        <v>17.25</v>
      </c>
      <c r="U17" s="275">
        <f>+'Cost Cancel Details'!AI98</f>
        <v>17.25</v>
      </c>
      <c r="V17" s="276">
        <f>+'Cost Cancel Details'!AI99</f>
        <v>17.25</v>
      </c>
      <c r="W17" s="270"/>
      <c r="X17" s="270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7" customFormat="1" ht="42" customHeight="1" x14ac:dyDescent="0.2">
      <c r="A18" s="35">
        <f t="shared" si="0"/>
        <v>13</v>
      </c>
      <c r="B18" s="270" t="s">
        <v>11</v>
      </c>
      <c r="C18" s="270">
        <v>3</v>
      </c>
      <c r="D18" s="271" t="s">
        <v>36</v>
      </c>
      <c r="E18" s="270"/>
      <c r="F18" s="271"/>
      <c r="G18" s="270" t="s">
        <v>13</v>
      </c>
      <c r="H18" s="271">
        <v>83</v>
      </c>
      <c r="I18" s="272">
        <v>11447</v>
      </c>
      <c r="J18" s="271" t="s">
        <v>35</v>
      </c>
      <c r="K18" s="273" t="s">
        <v>42</v>
      </c>
      <c r="L18" s="271" t="s">
        <v>6</v>
      </c>
      <c r="M18" s="271" t="s">
        <v>126</v>
      </c>
      <c r="N18" s="271" t="s">
        <v>52</v>
      </c>
      <c r="O18" s="271" t="s">
        <v>43</v>
      </c>
      <c r="P18" s="271" t="s">
        <v>188</v>
      </c>
      <c r="Q18" s="270"/>
      <c r="R18" s="270"/>
      <c r="S18" s="270" t="s">
        <v>41</v>
      </c>
      <c r="T18" s="275">
        <f>+'Cost Cancel Details'!C106</f>
        <v>17.25</v>
      </c>
      <c r="U18" s="275">
        <f>+'Cost Cancel Details'!AI106</f>
        <v>17.25</v>
      </c>
      <c r="V18" s="276">
        <f>+'Cost Cancel Details'!AI107</f>
        <v>17.25</v>
      </c>
      <c r="W18" s="270"/>
      <c r="X18" s="270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7" customFormat="1" ht="41.25" customHeight="1" x14ac:dyDescent="0.2">
      <c r="A19" s="35">
        <f t="shared" si="0"/>
        <v>14</v>
      </c>
      <c r="B19" s="270" t="s">
        <v>11</v>
      </c>
      <c r="C19" s="270">
        <v>2</v>
      </c>
      <c r="D19" s="271" t="s">
        <v>4</v>
      </c>
      <c r="E19" s="270"/>
      <c r="F19" s="271"/>
      <c r="G19" s="270" t="s">
        <v>152</v>
      </c>
      <c r="H19" s="271">
        <v>31</v>
      </c>
      <c r="I19" s="272">
        <v>10151</v>
      </c>
      <c r="J19" s="271" t="s">
        <v>35</v>
      </c>
      <c r="K19" s="273" t="s">
        <v>42</v>
      </c>
      <c r="L19" s="271" t="s">
        <v>58</v>
      </c>
      <c r="M19" s="271" t="s">
        <v>126</v>
      </c>
      <c r="N19" s="271" t="s">
        <v>52</v>
      </c>
      <c r="O19" s="271" t="s">
        <v>43</v>
      </c>
      <c r="P19" s="271" t="s">
        <v>172</v>
      </c>
      <c r="Q19" s="270"/>
      <c r="R19" s="270"/>
      <c r="S19" s="270" t="s">
        <v>41</v>
      </c>
      <c r="T19" s="275">
        <f>+'Cost Cancel Details'!C114</f>
        <v>6.5</v>
      </c>
      <c r="U19" s="275">
        <f>+'Cost Cancel Details'!AI114</f>
        <v>6.5</v>
      </c>
      <c r="V19" s="276">
        <f>+'Cost Cancel Details'!AI115</f>
        <v>6.5</v>
      </c>
      <c r="W19" s="270" t="s">
        <v>179</v>
      </c>
      <c r="X19" s="270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7" customFormat="1" ht="40.5" customHeight="1" x14ac:dyDescent="0.2">
      <c r="A20" s="35">
        <f t="shared" si="0"/>
        <v>15</v>
      </c>
      <c r="B20" s="270" t="s">
        <v>11</v>
      </c>
      <c r="C20" s="270">
        <v>2</v>
      </c>
      <c r="D20" s="271" t="s">
        <v>4</v>
      </c>
      <c r="E20" s="270"/>
      <c r="F20" s="271"/>
      <c r="G20" s="270" t="s">
        <v>152</v>
      </c>
      <c r="H20" s="271">
        <v>31</v>
      </c>
      <c r="I20" s="272">
        <v>10151</v>
      </c>
      <c r="J20" s="271" t="s">
        <v>35</v>
      </c>
      <c r="K20" s="273" t="s">
        <v>42</v>
      </c>
      <c r="L20" s="271" t="s">
        <v>58</v>
      </c>
      <c r="M20" s="271" t="s">
        <v>126</v>
      </c>
      <c r="N20" s="271" t="s">
        <v>52</v>
      </c>
      <c r="O20" s="271" t="s">
        <v>43</v>
      </c>
      <c r="P20" s="271" t="s">
        <v>172</v>
      </c>
      <c r="Q20" s="270"/>
      <c r="R20" s="270"/>
      <c r="S20" s="270" t="s">
        <v>41</v>
      </c>
      <c r="T20" s="275">
        <f>+'Cost Cancel Details'!C122</f>
        <v>6.5</v>
      </c>
      <c r="U20" s="275">
        <f>+'Cost Cancel Details'!AI122</f>
        <v>6.5</v>
      </c>
      <c r="V20" s="276">
        <f>+'Cost Cancel Details'!AI123</f>
        <v>6.5</v>
      </c>
      <c r="W20" s="270" t="s">
        <v>135</v>
      </c>
      <c r="X20" s="27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7" customFormat="1" ht="56.1" customHeight="1" x14ac:dyDescent="0.2">
      <c r="A21" s="35">
        <f t="shared" si="0"/>
        <v>16</v>
      </c>
      <c r="B21" s="270" t="s">
        <v>11</v>
      </c>
      <c r="C21" s="270">
        <v>3</v>
      </c>
      <c r="D21" s="271" t="s">
        <v>14</v>
      </c>
      <c r="E21" s="270"/>
      <c r="F21" s="271"/>
      <c r="G21" s="270" t="s">
        <v>139</v>
      </c>
      <c r="H21" s="271">
        <v>110</v>
      </c>
      <c r="I21" s="272" t="s">
        <v>43</v>
      </c>
      <c r="J21" s="271" t="s">
        <v>35</v>
      </c>
      <c r="K21" s="273" t="s">
        <v>42</v>
      </c>
      <c r="L21" s="271" t="s">
        <v>58</v>
      </c>
      <c r="M21" s="271" t="s">
        <v>126</v>
      </c>
      <c r="N21" s="271" t="s">
        <v>52</v>
      </c>
      <c r="O21" s="271" t="s">
        <v>43</v>
      </c>
      <c r="P21" s="271" t="s">
        <v>188</v>
      </c>
      <c r="Q21" s="270" t="s">
        <v>50</v>
      </c>
      <c r="R21" s="270"/>
      <c r="S21" s="270" t="s">
        <v>41</v>
      </c>
      <c r="T21" s="275">
        <f>+'Cost Cancel Details'!C130</f>
        <v>2.2999999999999998</v>
      </c>
      <c r="U21" s="275">
        <f>+'Cost Cancel Details'!AI130</f>
        <v>2.2999999999999998</v>
      </c>
      <c r="V21" s="276">
        <f>+'Cost Cancel Details'!AI131</f>
        <v>0</v>
      </c>
      <c r="W21" s="270" t="s">
        <v>69</v>
      </c>
      <c r="X21" s="270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">
      <c r="A22" s="35"/>
      <c r="D22" s="3"/>
      <c r="F22" s="3"/>
      <c r="H22" s="3"/>
      <c r="I22" s="3"/>
      <c r="J22" s="3"/>
      <c r="K22" s="3"/>
      <c r="L22" s="3"/>
      <c r="M22" s="3"/>
      <c r="N22" s="3"/>
      <c r="O22" s="3"/>
      <c r="P22" s="3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W24" s="154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29" t="s">
        <v>136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80">
        <f>'Detail by Turbine'!A3:C3</f>
        <v>37029</v>
      </c>
      <c r="B3" s="280"/>
      <c r="C3" s="19"/>
    </row>
    <row r="4" spans="1:9" ht="19.5" x14ac:dyDescent="0.25">
      <c r="A4" s="173" t="s">
        <v>125</v>
      </c>
      <c r="B4" s="175"/>
      <c r="H4" s="182"/>
    </row>
    <row r="5" spans="1:9" ht="14.25" x14ac:dyDescent="0.2">
      <c r="G5" s="155" t="s">
        <v>121</v>
      </c>
      <c r="H5" s="156">
        <f>'Detail by Turbine'!K3</f>
        <v>37042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144</v>
      </c>
      <c r="I6" s="21" t="s">
        <v>76</v>
      </c>
    </row>
    <row r="7" spans="1:9" s="26" customFormat="1" ht="24.95" customHeight="1" x14ac:dyDescent="0.2">
      <c r="A7" s="216" t="s">
        <v>143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6"/>
      <c r="G8" s="246"/>
      <c r="H8" s="247"/>
      <c r="I8" s="27"/>
    </row>
    <row r="9" spans="1:9" s="26" customFormat="1" ht="12.75" customHeight="1" x14ac:dyDescent="0.2">
      <c r="A9" s="278">
        <v>2</v>
      </c>
      <c r="B9" s="26" t="s">
        <v>18</v>
      </c>
      <c r="C9" s="27" t="str">
        <f>'Detail by Turbine'!P6</f>
        <v>EA</v>
      </c>
      <c r="D9" s="26" t="str">
        <f>'Detail by Turbine'!S6</f>
        <v>Northwest Corp.</v>
      </c>
      <c r="E9" s="27" t="str">
        <f>+'Detail by Turbine'!M6</f>
        <v>$4MM Paid</v>
      </c>
      <c r="F9" s="48">
        <f>+'Detail by Turbine'!T6+'Detail by Turbine'!T7</f>
        <v>38.265000000000001</v>
      </c>
      <c r="G9" s="48">
        <f>+'Detail by Turbine'!U6+'Detail by Turbine'!U7</f>
        <v>29.46405</v>
      </c>
      <c r="H9" s="244">
        <f>+'Detail by Turbine'!V6+'Detail by Turbine'!V7</f>
        <v>26.020199999999999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100</v>
      </c>
      <c r="E10" s="38"/>
      <c r="F10" s="49">
        <f>SUM(F9:F9)</f>
        <v>38.265000000000001</v>
      </c>
      <c r="G10" s="49">
        <f>SUM(G9:G9)</f>
        <v>29.46405</v>
      </c>
      <c r="H10" s="49">
        <f>SUM(H9:H9)</f>
        <v>26.020199999999999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130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171</v>
      </c>
      <c r="C14" s="30" t="str">
        <f>'Detail by Turbine'!P10</f>
        <v>EA</v>
      </c>
      <c r="D14" s="29" t="str">
        <f>'Detail by Turbine'!S10</f>
        <v>Fort Pierce</v>
      </c>
      <c r="E14" s="30" t="str">
        <f>+'Detail by Turbine'!M10</f>
        <v>$2.5MM on 1/31/01</v>
      </c>
      <c r="F14" s="51">
        <f>'Detail by Turbine'!T10</f>
        <v>43.618000000000002</v>
      </c>
      <c r="G14" s="51">
        <f>SUM('Detail by Turbine'!U10:U10)</f>
        <v>34.894400000000005</v>
      </c>
      <c r="H14" s="51">
        <f>SUM('Detail by Turbine'!V10:V10)</f>
        <v>43.618000000000002</v>
      </c>
      <c r="I14" s="30" t="s">
        <v>57</v>
      </c>
    </row>
    <row r="15" spans="1:9" s="29" customFormat="1" x14ac:dyDescent="0.2">
      <c r="A15" s="30">
        <v>1</v>
      </c>
      <c r="B15" s="29" t="s">
        <v>74</v>
      </c>
      <c r="C15" s="30" t="str">
        <f>'Detail by Turbine'!P8</f>
        <v>EA</v>
      </c>
      <c r="D15" s="29" t="str">
        <f>'Detail by Turbine'!S8</f>
        <v>Purchaser Identified</v>
      </c>
      <c r="E15" s="30" t="str">
        <f>+'Detail by Turbine'!M8</f>
        <v>Analyzing</v>
      </c>
      <c r="F15" s="51">
        <f>'Detail by Turbine'!T8</f>
        <v>24.506</v>
      </c>
      <c r="G15" s="51">
        <f>'Detail by Turbine'!U8</f>
        <v>24.506000000000007</v>
      </c>
      <c r="H15" s="51">
        <f>'Detail by Turbine'!V8</f>
        <v>24.506</v>
      </c>
      <c r="I15" s="30" t="s">
        <v>57</v>
      </c>
    </row>
    <row r="16" spans="1:9" s="29" customFormat="1" x14ac:dyDescent="0.2">
      <c r="A16" s="30">
        <v>1</v>
      </c>
      <c r="B16" s="29" t="s">
        <v>10</v>
      </c>
      <c r="C16" s="30" t="str">
        <f>'Detail by Turbine'!P9</f>
        <v>EA</v>
      </c>
      <c r="D16" s="29" t="str">
        <f>'Detail by Turbine'!S9</f>
        <v>Columbia / Longview</v>
      </c>
      <c r="E16" s="30" t="str">
        <f>+'Detail by Turbine'!M9</f>
        <v>$16.5MM on 2/16/01</v>
      </c>
      <c r="F16" s="51">
        <f>'Detail by Turbine'!T9</f>
        <v>39.200000000000003</v>
      </c>
      <c r="G16" s="51">
        <f>'Detail by Turbine'!U9</f>
        <v>7.4480000000000004</v>
      </c>
      <c r="H16" s="51">
        <f>'Detail by Turbine'!V9</f>
        <v>5.4880000000000013</v>
      </c>
      <c r="I16" s="30" t="s">
        <v>57</v>
      </c>
    </row>
    <row r="17" spans="1:9" s="29" customFormat="1" x14ac:dyDescent="0.2">
      <c r="A17" s="40">
        <v>2</v>
      </c>
      <c r="B17" s="29" t="s">
        <v>171</v>
      </c>
      <c r="C17" s="30" t="str">
        <f>'Detail by Turbine'!P11</f>
        <v>EA</v>
      </c>
      <c r="D17" s="29" t="str">
        <f>'Detail by Turbine'!S11</f>
        <v>Eletrobolt II</v>
      </c>
      <c r="E17" s="181" t="str">
        <f>+'Detail by Turbine'!M11</f>
        <v>Analyzing</v>
      </c>
      <c r="F17" s="52">
        <f>SUM('Detail by Turbine'!T11:T12)</f>
        <v>73.707999999999998</v>
      </c>
      <c r="G17" s="52">
        <f>SUM('Detail by Turbine'!U11:U12)</f>
        <v>23.955100000000002</v>
      </c>
      <c r="H17" s="168">
        <f>SUM('Detail by Turbine'!V11:V12)</f>
        <v>73.707999999999998</v>
      </c>
      <c r="I17" s="30" t="s">
        <v>57</v>
      </c>
    </row>
    <row r="18" spans="1:9" s="28" customFormat="1" x14ac:dyDescent="0.2">
      <c r="A18" s="61">
        <f>SUM(A14:A17)</f>
        <v>5</v>
      </c>
      <c r="C18" s="41"/>
      <c r="D18" s="42" t="s">
        <v>101</v>
      </c>
      <c r="E18" s="41"/>
      <c r="F18" s="53">
        <f>SUM(F14:F17)</f>
        <v>181.03199999999998</v>
      </c>
      <c r="G18" s="53">
        <f>SUM(G14:G17)</f>
        <v>90.803500000000014</v>
      </c>
      <c r="H18" s="53">
        <f>SUM(H14:H17)</f>
        <v>147.32</v>
      </c>
      <c r="I18" s="41"/>
    </row>
    <row r="19" spans="1:9" ht="5.0999999999999996" customHeight="1" x14ac:dyDescent="0.2">
      <c r="A19" s="18"/>
      <c r="E19" s="18"/>
      <c r="F19" s="50"/>
      <c r="G19" s="50"/>
      <c r="H19" s="166"/>
    </row>
    <row r="20" spans="1:9" s="23" customFormat="1" ht="24.95" customHeight="1" x14ac:dyDescent="0.2">
      <c r="A20" s="218" t="s">
        <v>131</v>
      </c>
      <c r="C20" s="24"/>
      <c r="E20" s="24"/>
      <c r="F20" s="54"/>
      <c r="G20" s="54"/>
      <c r="H20" s="169"/>
      <c r="I20" s="24"/>
    </row>
    <row r="21" spans="1:9" s="23" customFormat="1" ht="9.9499999999999993" customHeight="1" x14ac:dyDescent="0.2">
      <c r="A21" s="22"/>
      <c r="C21" s="24"/>
      <c r="E21" s="24"/>
      <c r="F21" s="54"/>
      <c r="G21" s="54"/>
      <c r="H21" s="169"/>
      <c r="I21" s="24"/>
    </row>
    <row r="22" spans="1:9" s="29" customFormat="1" x14ac:dyDescent="0.2">
      <c r="A22" s="24">
        <v>1</v>
      </c>
      <c r="B22" s="23" t="s">
        <v>171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SUM('Detail by Turbine'!T13:T13)</f>
        <v>43.618000000000002</v>
      </c>
      <c r="G22" s="54">
        <f>SUM('Detail by Turbine'!U13:U13)</f>
        <v>34.894400000000005</v>
      </c>
      <c r="H22" s="169">
        <f>SUM('Detail by Turbine'!V13:V13)</f>
        <v>43.618000000000002</v>
      </c>
      <c r="I22" s="24" t="s">
        <v>11</v>
      </c>
    </row>
    <row r="23" spans="1:9" s="29" customFormat="1" x14ac:dyDescent="0.2">
      <c r="A23" s="24">
        <v>3</v>
      </c>
      <c r="B23" s="23" t="s">
        <v>75</v>
      </c>
      <c r="C23" s="24" t="str">
        <f>'Detail by Turbine'!P14</f>
        <v>EWS</v>
      </c>
      <c r="D23" s="23" t="str">
        <f>'Detail by Turbine'!S14</f>
        <v>Unassigned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170.17000000000004</v>
      </c>
      <c r="H23" s="169">
        <f>SUM('Detail by Turbine'!V14:V16)</f>
        <v>155.155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153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3" customFormat="1" x14ac:dyDescent="0.2">
      <c r="A26" s="63">
        <v>1</v>
      </c>
      <c r="B26" s="23" t="s">
        <v>145</v>
      </c>
      <c r="C26" s="24" t="str">
        <f>'Detail by Turbine'!P21</f>
        <v>EA</v>
      </c>
      <c r="D26" s="23" t="str">
        <f>'Detail by Turbine'!S21</f>
        <v>Unassigned</v>
      </c>
      <c r="E26" s="24" t="str">
        <f>+'Detail by Turbine'!M21</f>
        <v>Analyzing</v>
      </c>
      <c r="F26" s="55">
        <f>'Detail by Turbine'!T21</f>
        <v>2.2999999999999998</v>
      </c>
      <c r="G26" s="55">
        <f>'Detail by Turbine'!U21</f>
        <v>2.2999999999999998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SUM(A22:A26)</f>
        <v>9</v>
      </c>
      <c r="C27" s="24"/>
      <c r="D27" s="43" t="s">
        <v>102</v>
      </c>
      <c r="E27" s="62"/>
      <c r="F27" s="56">
        <f>SUM(F22:F26)</f>
        <v>343.66800000000001</v>
      </c>
      <c r="G27" s="56">
        <f>SUM(G22:G26)</f>
        <v>254.86440000000005</v>
      </c>
      <c r="H27" s="56">
        <f>SUM(H22:H26)</f>
        <v>246.273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129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E31" s="33"/>
      <c r="F31" s="58"/>
      <c r="G31" s="58"/>
      <c r="H31" s="172"/>
      <c r="I31" s="33"/>
    </row>
    <row r="32" spans="1:9" s="32" customFormat="1" x14ac:dyDescent="0.2">
      <c r="A32" s="65">
        <f>SUM(A31:A31)</f>
        <v>0</v>
      </c>
      <c r="C32" s="33"/>
      <c r="D32" s="44" t="s">
        <v>103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+A32+A27+A18+A10</f>
        <v>16</v>
      </c>
      <c r="B34" s="45" t="s">
        <v>122</v>
      </c>
      <c r="D34" s="46" t="s">
        <v>104</v>
      </c>
      <c r="E34" s="46"/>
      <c r="F34" s="222">
        <f>+F32+F27+F18+F10</f>
        <v>562.96500000000003</v>
      </c>
      <c r="G34" s="222">
        <f>+G27+G18+G10</f>
        <v>375.13195000000002</v>
      </c>
      <c r="H34" s="222">
        <f>+H27+H18+H10</f>
        <v>419.61319999999995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120</v>
      </c>
    </row>
    <row r="38" spans="1:8" x14ac:dyDescent="0.2">
      <c r="A38" s="45" t="s">
        <v>125</v>
      </c>
    </row>
    <row r="42" spans="1:8" x14ac:dyDescent="0.2">
      <c r="F42" s="37"/>
    </row>
    <row r="66" spans="1:5" ht="14.25" x14ac:dyDescent="0.2">
      <c r="A66" s="231" t="s">
        <v>151</v>
      </c>
      <c r="E66" s="251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topLeftCell="E1" zoomScale="80" zoomScaleNormal="100" workbookViewId="0">
      <selection activeCell="I4" sqref="I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29" t="s">
        <v>136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80">
        <f>'Detail by Turbine'!A3:C3</f>
        <v>37029</v>
      </c>
      <c r="B3" s="280"/>
      <c r="C3" s="19"/>
      <c r="I3" s="159"/>
    </row>
    <row r="4" spans="1:9" ht="19.5" x14ac:dyDescent="0.25">
      <c r="A4" s="173" t="s">
        <v>125</v>
      </c>
      <c r="B4" s="175"/>
      <c r="I4" s="182"/>
    </row>
    <row r="5" spans="1:9" ht="14.25" x14ac:dyDescent="0.2">
      <c r="G5" s="16"/>
      <c r="H5" s="155" t="s">
        <v>121</v>
      </c>
      <c r="I5" s="156">
        <f>+'Detail by Turbine'!K3</f>
        <v>37042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127</v>
      </c>
      <c r="F6" s="21" t="s">
        <v>77</v>
      </c>
      <c r="G6" s="21" t="s">
        <v>137</v>
      </c>
      <c r="H6" s="21" t="s">
        <v>138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Status'!A15</f>
        <v>1</v>
      </c>
      <c r="B10" s="3" t="str">
        <f>+'Summary by Status'!B15</f>
        <v>501D5A simple cycle</v>
      </c>
      <c r="C10" s="2" t="str">
        <f>+'Summary by Status'!C15</f>
        <v>EA</v>
      </c>
      <c r="D10" s="3" t="str">
        <f>+'Summary by Status'!D15</f>
        <v>Purchaser Identified</v>
      </c>
      <c r="E10" s="214" t="str">
        <f>+'Summary by Status'!E15</f>
        <v>Analyzing</v>
      </c>
      <c r="F10" s="11">
        <f>+'Summary by Status'!F15</f>
        <v>24.506</v>
      </c>
      <c r="G10" s="11">
        <f>+'Summary by Status'!G15</f>
        <v>24.506000000000007</v>
      </c>
      <c r="H10" s="11">
        <f>+'Summary by Status'!H15</f>
        <v>24.506</v>
      </c>
      <c r="I10" s="2" t="str">
        <f>+'Summary by Status'!I15</f>
        <v>Tentative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Status'!A17</f>
        <v>2</v>
      </c>
      <c r="B12" s="3" t="str">
        <f>+'Summary by Status'!B17</f>
        <v>MHI 501F simple cycle</v>
      </c>
      <c r="C12" s="2" t="str">
        <f>+'Summary by Status'!C17</f>
        <v>EA</v>
      </c>
      <c r="D12" s="3" t="str">
        <f>+'Summary by Status'!D17</f>
        <v>Eletrobolt II</v>
      </c>
      <c r="E12" s="214" t="str">
        <f>+'Summary by Status'!E17</f>
        <v>Analyzing</v>
      </c>
      <c r="F12" s="11">
        <f>+'Summary by Status'!F17</f>
        <v>73.707999999999998</v>
      </c>
      <c r="G12" s="11">
        <f>+'Summary by Status'!G17</f>
        <v>23.955100000000002</v>
      </c>
      <c r="H12" s="11">
        <f>+'Summary by Status'!H17</f>
        <v>73.707999999999998</v>
      </c>
      <c r="I12" s="2" t="str">
        <f>+'Summary by Status'!I17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43.618000000000002</v>
      </c>
      <c r="G13" s="11">
        <f>+'Summary by Status'!G14</f>
        <v>34.894400000000005</v>
      </c>
      <c r="H13" s="11">
        <f>+'Summary by Status'!H14</f>
        <v>43.618000000000002</v>
      </c>
      <c r="I13" s="2" t="str">
        <f>+'Summary by Status'!I14</f>
        <v>Tentative</v>
      </c>
    </row>
    <row r="14" spans="1:9" s="26" customFormat="1" x14ac:dyDescent="0.2">
      <c r="A14" s="2">
        <f>+'Summary by Status'!A22</f>
        <v>1</v>
      </c>
      <c r="B14" s="3" t="str">
        <f>+'Summary by Status'!B22</f>
        <v>MHI 501F simple cycle</v>
      </c>
      <c r="C14" s="2" t="str">
        <f>+'Summary by Status'!C22</f>
        <v>EA</v>
      </c>
      <c r="D14" s="3" t="str">
        <f>+'Summary by Status'!D22</f>
        <v>Unassigned</v>
      </c>
      <c r="E14" s="214" t="str">
        <f>+'Summary by Status'!E22</f>
        <v>Analyzing</v>
      </c>
      <c r="F14" s="11">
        <f>+'Summary by Status'!F22</f>
        <v>43.618000000000002</v>
      </c>
      <c r="G14" s="11">
        <f>+'Summary by Status'!G22</f>
        <v>34.894400000000005</v>
      </c>
      <c r="H14" s="11">
        <f>+'Summary by Status'!H22</f>
        <v>43.618000000000002</v>
      </c>
      <c r="I14" s="2" t="str">
        <f>+'Summary by Status'!I22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 Corp.</v>
      </c>
      <c r="E16" s="214" t="str">
        <f>+'Summary by Status'!E9</f>
        <v>$4MM Paid</v>
      </c>
      <c r="F16" s="11">
        <f>+'Summary by Status'!F9</f>
        <v>38.265000000000001</v>
      </c>
      <c r="G16" s="11">
        <f>+'Summary by Status'!G9</f>
        <v>29.46405</v>
      </c>
      <c r="H16" s="11">
        <f>+'Summary by Status'!H9</f>
        <v>26.020199999999999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Status'!A16</f>
        <v>1</v>
      </c>
      <c r="B18" s="3" t="str">
        <f>+'Summary by Status'!B16</f>
        <v>7FA</v>
      </c>
      <c r="C18" s="2" t="str">
        <f>+'Summary by Status'!C16</f>
        <v>EA</v>
      </c>
      <c r="D18" s="3" t="str">
        <f>+'Summary by Status'!D16</f>
        <v>Columbia / Longview</v>
      </c>
      <c r="E18" s="214" t="str">
        <f>+'Summary by Status'!E16</f>
        <v>$16.5MM on 2/16/01</v>
      </c>
      <c r="F18" s="11">
        <f>+'Summary by Status'!F16</f>
        <v>39.200000000000003</v>
      </c>
      <c r="G18" s="11">
        <f>+'Summary by Status'!G16</f>
        <v>7.4480000000000004</v>
      </c>
      <c r="H18" s="11">
        <f>+'Summary by Status'!H16</f>
        <v>5.4880000000000013</v>
      </c>
      <c r="I18" s="2" t="str">
        <f>+'Summary by Status'!I16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EWS</v>
      </c>
      <c r="D20" s="3" t="str">
        <f>+'Summary by Status'!D23</f>
        <v>Unassigned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170.17000000000004</v>
      </c>
      <c r="H20" s="11">
        <f>+'Summary by Status'!H23</f>
        <v>155.155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3" customFormat="1" x14ac:dyDescent="0.2">
      <c r="A24" s="2">
        <f>+'Summary by Status'!A26</f>
        <v>1</v>
      </c>
      <c r="B24" s="3" t="str">
        <f>+'Summary by Status'!B26</f>
        <v>Steam Turbine (BV = 0)</v>
      </c>
      <c r="C24" s="2" t="str">
        <f>+'Summary by Status'!C26</f>
        <v>EA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2.2999999999999998</v>
      </c>
      <c r="G24" s="11">
        <f>+'Summary by Status'!G26</f>
        <v>2.2999999999999998</v>
      </c>
      <c r="H24" s="11">
        <f>+'Summary by Status'!H26</f>
        <v>0</v>
      </c>
      <c r="I24" s="2" t="str">
        <f>+'Summary by Status'!I26</f>
        <v>Available</v>
      </c>
    </row>
    <row r="25" spans="1:9" s="32" customFormat="1" x14ac:dyDescent="0.2">
      <c r="A25" s="67"/>
      <c r="B25" s="68"/>
      <c r="C25" s="67"/>
      <c r="D25" s="163"/>
      <c r="E25" s="67"/>
      <c r="F25" s="162"/>
      <c r="G25" s="162"/>
      <c r="H25" s="162"/>
      <c r="I25" s="163"/>
    </row>
    <row r="27" spans="1:9" x14ac:dyDescent="0.2">
      <c r="A27" s="16">
        <f>SUM(A8:A25)</f>
        <v>16</v>
      </c>
      <c r="E27" s="145" t="s">
        <v>166</v>
      </c>
      <c r="F27" s="159">
        <f>SUM(F7:F25)</f>
        <v>562.96499999999992</v>
      </c>
      <c r="G27" s="159">
        <f>SUM(G7:G25)</f>
        <v>375.13195000000007</v>
      </c>
      <c r="H27" s="159">
        <f>SUM(H7:H25)</f>
        <v>419.61320000000001</v>
      </c>
    </row>
    <row r="28" spans="1:9" x14ac:dyDescent="0.2">
      <c r="A28" s="16">
        <f>+'Summary by Status'!A34</f>
        <v>16</v>
      </c>
      <c r="E28" s="145" t="s">
        <v>164</v>
      </c>
      <c r="F28" s="159">
        <f>+'Summary by Status'!F34</f>
        <v>562.96500000000003</v>
      </c>
      <c r="G28" s="159">
        <f>+'Summary by Status'!G34</f>
        <v>375.13195000000002</v>
      </c>
      <c r="H28" s="159">
        <f>+'Summary by Status'!H34</f>
        <v>419.61319999999995</v>
      </c>
    </row>
    <row r="29" spans="1:9" x14ac:dyDescent="0.2">
      <c r="A29" s="159">
        <f>+A27-A28</f>
        <v>0</v>
      </c>
      <c r="E29" s="145" t="s">
        <v>165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view="pageBreakPreview" zoomScale="80" zoomScaleNormal="100" workbookViewId="0">
      <selection activeCell="I4" sqref="I4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29" t="s">
        <v>136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80">
        <f>'Detail by Turbine'!A3:C3</f>
        <v>37029</v>
      </c>
      <c r="B3" s="280"/>
      <c r="C3" s="19"/>
    </row>
    <row r="4" spans="1:9" ht="19.5" x14ac:dyDescent="0.25">
      <c r="A4" s="173" t="s">
        <v>125</v>
      </c>
      <c r="B4" s="179"/>
      <c r="I4" s="182"/>
    </row>
    <row r="5" spans="1:9" ht="14.25" x14ac:dyDescent="0.2">
      <c r="H5" s="157" t="s">
        <v>121</v>
      </c>
      <c r="I5" s="156">
        <f>+'Detail by Turbine'!K3</f>
        <v>37042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127</v>
      </c>
      <c r="F6" s="20" t="s">
        <v>72</v>
      </c>
      <c r="G6" s="158" t="s">
        <v>77</v>
      </c>
      <c r="H6" s="21" t="s">
        <v>137</v>
      </c>
      <c r="I6" s="21" t="s">
        <v>138</v>
      </c>
    </row>
    <row r="7" spans="1:9" s="29" customFormat="1" x14ac:dyDescent="0.2">
      <c r="A7" s="69" t="s">
        <v>198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EWS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Unassigned</v>
      </c>
      <c r="G8" s="220">
        <f>+'Summary by Status'!F23</f>
        <v>250.25</v>
      </c>
      <c r="H8" s="220">
        <f>+'Summary by Status'!G23</f>
        <v>170.17000000000004</v>
      </c>
      <c r="I8" s="221">
        <f>+'Summary by Status'!H23</f>
        <v>155.155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170.17000000000004</v>
      </c>
      <c r="I9" s="161">
        <f>SUM(I8:I8)</f>
        <v>155.155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188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Status'!A15</f>
        <v>1</v>
      </c>
      <c r="B12" s="3" t="str">
        <f>+'Summary by Status'!B15</f>
        <v>501D5A simple cycle</v>
      </c>
      <c r="C12" s="2" t="str">
        <f>+'Summary by Status'!C15</f>
        <v>EA</v>
      </c>
      <c r="D12" s="2" t="str">
        <f>+'Summary by Status'!I15</f>
        <v>Tentative</v>
      </c>
      <c r="E12" s="214" t="str">
        <f>+'Summary by Status'!E15</f>
        <v>Analyzing</v>
      </c>
      <c r="F12" s="164" t="str">
        <f>+'Summary by Status'!D15</f>
        <v>Purchaser Identified</v>
      </c>
      <c r="G12" s="11">
        <f>+'Summary by Status'!F15</f>
        <v>24.506</v>
      </c>
      <c r="H12" s="11">
        <f>+'Summary by Status'!G15</f>
        <v>24.506000000000007</v>
      </c>
      <c r="I12" s="215">
        <f>+'Summary by Status'!H15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43.618000000000002</v>
      </c>
      <c r="H13" s="11">
        <f>+'Summary by Status'!G14</f>
        <v>34.894400000000005</v>
      </c>
      <c r="I13" s="215">
        <f>+'Summary by Status'!H14</f>
        <v>43.618000000000002</v>
      </c>
    </row>
    <row r="14" spans="1:9" s="3" customFormat="1" x14ac:dyDescent="0.2">
      <c r="A14" s="2">
        <f>+'Summary by Status'!A16</f>
        <v>1</v>
      </c>
      <c r="B14" s="3" t="str">
        <f>+'Summary by Status'!B16</f>
        <v>7FA</v>
      </c>
      <c r="C14" s="2" t="str">
        <f>+'Summary by Status'!C16</f>
        <v>EA</v>
      </c>
      <c r="D14" s="2" t="str">
        <f>+'Summary by Status'!I16</f>
        <v>Tentative</v>
      </c>
      <c r="E14" s="214" t="str">
        <f>+'Summary by Status'!E16</f>
        <v>$16.5MM on 2/16/01</v>
      </c>
      <c r="F14" s="164" t="str">
        <f>+'Summary by Status'!D16</f>
        <v>Columbia / Longview</v>
      </c>
      <c r="G14" s="11">
        <f>+'Summary by Status'!F16</f>
        <v>39.200000000000003</v>
      </c>
      <c r="H14" s="11">
        <f>+'Summary by Status'!G16</f>
        <v>7.4480000000000004</v>
      </c>
      <c r="I14" s="215">
        <f>+'Summary by Status'!H16</f>
        <v>5.4880000000000013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$4MM Paid</v>
      </c>
      <c r="F16" s="146" t="str">
        <f>+'Summary by Status'!D9</f>
        <v>Northwest Corp.</v>
      </c>
      <c r="G16" s="11">
        <f>+'Summary by Status'!F9</f>
        <v>38.265000000000001</v>
      </c>
      <c r="H16" s="11">
        <f>+'Summary by Status'!G9</f>
        <v>29.46405</v>
      </c>
      <c r="I16" s="215">
        <f>+'Summary by Status'!H9</f>
        <v>26.020199999999999</v>
      </c>
    </row>
    <row r="17" spans="1:9" x14ac:dyDescent="0.2">
      <c r="A17" s="18">
        <f>+'Summary by Status'!A26</f>
        <v>1</v>
      </c>
      <c r="B17" s="16" t="str">
        <f>+'Summary by Status'!B26</f>
        <v>Steam Turbine (BV = 0)</v>
      </c>
      <c r="C17" s="18" t="str">
        <f>+'Summary by Status'!C26</f>
        <v>EA</v>
      </c>
      <c r="D17" s="18" t="str">
        <f>+'Summary by Status'!I26</f>
        <v>Available</v>
      </c>
      <c r="E17" s="18" t="str">
        <f>+'Summary by Status'!E26</f>
        <v>Analyzing</v>
      </c>
      <c r="F17" s="146" t="str">
        <f>+'Summary by Status'!D26</f>
        <v>Unassigned</v>
      </c>
      <c r="G17" s="245">
        <f>+'Summary by Status'!F26</f>
        <v>2.2999999999999998</v>
      </c>
      <c r="H17" s="245">
        <f>+'Summary by Status'!G26</f>
        <v>2.2999999999999998</v>
      </c>
      <c r="I17" s="215">
        <f>+'Summary by Status'!H26</f>
        <v>0</v>
      </c>
    </row>
    <row r="18" spans="1:9" x14ac:dyDescent="0.2">
      <c r="A18" s="2">
        <f>+'Summary by Status'!A17</f>
        <v>2</v>
      </c>
      <c r="B18" s="3" t="str">
        <f>+'Summary by Status'!B17</f>
        <v>MHI 501F simple cycle</v>
      </c>
      <c r="C18" s="2" t="str">
        <f>+'Summary by Status'!C17</f>
        <v>EA</v>
      </c>
      <c r="D18" s="2" t="str">
        <f>+'Summary by Status'!I17</f>
        <v>Tentative</v>
      </c>
      <c r="E18" s="214" t="str">
        <f>+'Summary by Status'!E17</f>
        <v>Analyzing</v>
      </c>
      <c r="F18" s="164" t="str">
        <f>+'Summary by Status'!D17</f>
        <v>Eletrobolt II</v>
      </c>
      <c r="G18" s="11">
        <f>+'Summary by Status'!F17</f>
        <v>73.707999999999998</v>
      </c>
      <c r="H18" s="11">
        <f>+'Summary by Status'!G17</f>
        <v>23.955100000000002</v>
      </c>
      <c r="I18" s="215">
        <f>+'Summary by Status'!H17</f>
        <v>73.707999999999998</v>
      </c>
    </row>
    <row r="19" spans="1:9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EA</v>
      </c>
      <c r="D19" s="2" t="str">
        <f>+'Summary by Status'!I22</f>
        <v>Available</v>
      </c>
      <c r="E19" s="214" t="str">
        <f>+'Summary by Status'!E22</f>
        <v>Analyzing</v>
      </c>
      <c r="F19" s="164" t="str">
        <f>+'Summary by Status'!D22</f>
        <v>Unassigned</v>
      </c>
      <c r="G19" s="220">
        <f>+'Summary by Status'!F22</f>
        <v>43.618000000000002</v>
      </c>
      <c r="H19" s="220">
        <f>+'Summary by Status'!G22</f>
        <v>34.894400000000005</v>
      </c>
      <c r="I19" s="221">
        <f>+'Summary by Status'!H22</f>
        <v>43.618000000000002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192</v>
      </c>
      <c r="G20" s="161">
        <f>SUM(G12:G19)</f>
        <v>299.71499999999997</v>
      </c>
      <c r="H20" s="161">
        <f>SUM(H12:H19)</f>
        <v>191.96195000000006</v>
      </c>
      <c r="I20" s="161">
        <f>SUM(I12:I19)</f>
        <v>251.45819999999998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172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Status'!A25</f>
        <v>2</v>
      </c>
      <c r="B23" s="3" t="str">
        <f>+'Summary by Status'!B25</f>
        <v>Fr 6B 60hz power barges (BV=0)</v>
      </c>
      <c r="C23" s="2" t="str">
        <f>+'Summary by Status'!C25</f>
        <v>EGM</v>
      </c>
      <c r="D23" s="2" t="str">
        <f>+'Summary by Status'!I25</f>
        <v>Available</v>
      </c>
      <c r="E23" s="214" t="str">
        <f>+'Summary by Status'!E25</f>
        <v>Analyzing</v>
      </c>
      <c r="F23" s="164" t="str">
        <f>+'Summary by Status'!D25</f>
        <v>Unassigned</v>
      </c>
      <c r="G23" s="11">
        <f>+'Summary by Status'!F25</f>
        <v>13</v>
      </c>
      <c r="H23" s="11">
        <f>+'Summary by Status'!G25</f>
        <v>13</v>
      </c>
      <c r="I23" s="215">
        <f>+'Summary by Status'!H25</f>
        <v>13</v>
      </c>
    </row>
    <row r="24" spans="1:9" s="45" customFormat="1" ht="13.5" thickBot="1" x14ac:dyDescent="0.25">
      <c r="A24" s="73">
        <f>SUM(A8:A23)</f>
        <v>16</v>
      </c>
      <c r="B24" s="45" t="s">
        <v>122</v>
      </c>
      <c r="C24" s="73"/>
      <c r="D24" s="73"/>
      <c r="E24" s="73"/>
      <c r="F24" s="72" t="s">
        <v>104</v>
      </c>
      <c r="G24" s="222">
        <f>+G20+G9+G23</f>
        <v>562.96499999999992</v>
      </c>
      <c r="H24" s="222">
        <f>+H20+H9+H23</f>
        <v>375.13195000000007</v>
      </c>
      <c r="I24" s="222">
        <f>+I20+I9+I23</f>
        <v>419.61320000000001</v>
      </c>
    </row>
    <row r="25" spans="1:9" ht="13.5" thickTop="1" x14ac:dyDescent="0.2"/>
    <row r="26" spans="1:9" x14ac:dyDescent="0.2">
      <c r="F26" s="146" t="s">
        <v>164</v>
      </c>
      <c r="G26" s="159">
        <f>+'Summary by Status'!F34</f>
        <v>562.96500000000003</v>
      </c>
      <c r="H26" s="159">
        <f>+'Summary by Status'!G34</f>
        <v>375.13195000000002</v>
      </c>
      <c r="I26" s="159">
        <f>+'Summary by Status'!H34</f>
        <v>419.61319999999995</v>
      </c>
    </row>
    <row r="27" spans="1:9" x14ac:dyDescent="0.2">
      <c r="F27" s="146" t="s">
        <v>165</v>
      </c>
      <c r="G27" s="159">
        <f>+G24-G26</f>
        <v>0</v>
      </c>
      <c r="H27" s="159">
        <f>+H24-H26</f>
        <v>0</v>
      </c>
      <c r="I27" s="159">
        <f>+I24-I26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2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C4" sqref="C4:C9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4" width="11.83203125" style="74" customWidth="1"/>
    <col min="35" max="35" width="11.83203125" style="79" customWidth="1"/>
    <col min="36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23</v>
      </c>
    </row>
    <row r="2" spans="1:102" ht="18" x14ac:dyDescent="0.25">
      <c r="B2" s="230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80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1">
        <v>1</v>
      </c>
      <c r="B4" s="189" t="str">
        <f>+'Detail by Turbine'!G6</f>
        <v>7EA</v>
      </c>
      <c r="C4" s="288" t="str">
        <f>+'Detail by Turbine'!S6</f>
        <v>Northwest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84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82"/>
      <c r="B5" s="193" t="s">
        <v>108</v>
      </c>
      <c r="C5" s="289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82">
        <v>7.0000000000000007E-2</v>
      </c>
      <c r="AJ5" s="194">
        <v>0.06</v>
      </c>
      <c r="AK5" s="194">
        <v>0.04</v>
      </c>
      <c r="AL5" s="194">
        <v>0.04</v>
      </c>
      <c r="AM5" s="194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82"/>
      <c r="B6" s="193" t="s">
        <v>109</v>
      </c>
      <c r="C6" s="289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82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194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82"/>
      <c r="B7" s="193" t="s">
        <v>110</v>
      </c>
      <c r="C7" s="289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82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194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82"/>
      <c r="B8" s="193" t="s">
        <v>111</v>
      </c>
      <c r="C8" s="289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82">
        <v>0.36</v>
      </c>
      <c r="AJ8" s="194">
        <v>0.38</v>
      </c>
      <c r="AK8" s="194">
        <v>0.4</v>
      </c>
      <c r="AL8" s="194">
        <v>0.4</v>
      </c>
      <c r="AM8" s="194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82"/>
      <c r="B9" s="208"/>
      <c r="C9" s="28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83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82"/>
      <c r="B10" s="197" t="s">
        <v>112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90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199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83"/>
      <c r="B11" s="202" t="s">
        <v>113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136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204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1">
        <f>+A4+1</f>
        <v>2</v>
      </c>
      <c r="B12" s="189" t="str">
        <f>+'Detail by Turbine'!G7</f>
        <v>7EA</v>
      </c>
      <c r="C12" s="288" t="str">
        <f>+'Detail by Turbine'!S7</f>
        <v>Northwest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84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82"/>
      <c r="B13" s="193" t="s">
        <v>108</v>
      </c>
      <c r="C13" s="289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82">
        <v>0</v>
      </c>
      <c r="AJ13" s="194">
        <v>0</v>
      </c>
      <c r="AK13" s="194">
        <v>0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82"/>
      <c r="B14" s="193" t="s">
        <v>109</v>
      </c>
      <c r="C14" s="289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82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194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82"/>
      <c r="B15" s="193" t="s">
        <v>110</v>
      </c>
      <c r="C15" s="289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82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194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82"/>
      <c r="B16" s="193" t="s">
        <v>111</v>
      </c>
      <c r="C16" s="289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82">
        <v>1</v>
      </c>
      <c r="AJ16" s="194">
        <v>1</v>
      </c>
      <c r="AK16" s="194">
        <v>1</v>
      </c>
      <c r="AL16" s="194">
        <v>1</v>
      </c>
      <c r="AM16" s="194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82"/>
      <c r="B17" s="208"/>
      <c r="C17" s="28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83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82"/>
      <c r="B18" s="197" t="s">
        <v>112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90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199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83"/>
      <c r="B19" s="202" t="s">
        <v>113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136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204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1">
        <f>+A12+1</f>
        <v>3</v>
      </c>
      <c r="B20" s="98" t="str">
        <f>+'Detail by Turbine'!G8</f>
        <v>501D5A Simple Cycle</v>
      </c>
      <c r="C20" s="284" t="str">
        <f>+'Detail by Turbine'!S8</f>
        <v>Purchaser Identified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84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82"/>
      <c r="B21" s="101" t="s">
        <v>108</v>
      </c>
      <c r="C21" s="285"/>
      <c r="D21" s="103">
        <v>0</v>
      </c>
      <c r="E21" s="103">
        <v>0</v>
      </c>
      <c r="F21" s="103">
        <v>0</v>
      </c>
      <c r="G21" s="103">
        <v>0</v>
      </c>
      <c r="H21" s="103">
        <v>0.15</v>
      </c>
      <c r="I21" s="103">
        <v>0.1</v>
      </c>
      <c r="J21" s="103">
        <v>0.1</v>
      </c>
      <c r="K21" s="103">
        <v>0.1</v>
      </c>
      <c r="L21" s="103">
        <v>7.4999999999999997E-2</v>
      </c>
      <c r="M21" s="103">
        <v>7.4999999999999997E-2</v>
      </c>
      <c r="N21" s="103">
        <v>0.05</v>
      </c>
      <c r="O21" s="103">
        <v>0.05</v>
      </c>
      <c r="P21" s="103">
        <v>0.05</v>
      </c>
      <c r="Q21" s="103">
        <v>2.5000000000000001E-2</v>
      </c>
      <c r="R21" s="103">
        <v>2.5000000000000001E-2</v>
      </c>
      <c r="S21" s="103">
        <v>2.5000000000000001E-2</v>
      </c>
      <c r="T21" s="103">
        <v>2.5000000000000001E-2</v>
      </c>
      <c r="U21" s="103">
        <v>2.5000000000000001E-2</v>
      </c>
      <c r="V21" s="103">
        <v>2.5000000000000001E-2</v>
      </c>
      <c r="W21" s="103">
        <v>0</v>
      </c>
      <c r="X21" s="103">
        <v>0.05</v>
      </c>
      <c r="Y21" s="103">
        <v>0</v>
      </c>
      <c r="Z21" s="103">
        <v>0.05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82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</v>
      </c>
      <c r="AT21" s="103">
        <v>0</v>
      </c>
      <c r="AU21" s="103">
        <v>0</v>
      </c>
      <c r="AV21" s="103">
        <v>0</v>
      </c>
      <c r="AW21" s="103">
        <v>0</v>
      </c>
      <c r="AX21" s="103">
        <v>0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1.0000000000000002</v>
      </c>
      <c r="BD21" s="101"/>
    </row>
    <row r="22" spans="1:89" s="105" customFormat="1" x14ac:dyDescent="0.2">
      <c r="A22" s="282"/>
      <c r="B22" s="101" t="s">
        <v>109</v>
      </c>
      <c r="C22" s="285"/>
      <c r="D22" s="103">
        <f>D21</f>
        <v>0</v>
      </c>
      <c r="E22" s="103">
        <f t="shared" ref="E22:AI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0.15</v>
      </c>
      <c r="I22" s="103">
        <f t="shared" si="17"/>
        <v>0.25</v>
      </c>
      <c r="J22" s="103">
        <f t="shared" si="17"/>
        <v>0.35</v>
      </c>
      <c r="K22" s="103">
        <f t="shared" si="17"/>
        <v>0.44999999999999996</v>
      </c>
      <c r="L22" s="103">
        <f t="shared" si="17"/>
        <v>0.52499999999999991</v>
      </c>
      <c r="M22" s="103">
        <f t="shared" si="17"/>
        <v>0.59999999999999987</v>
      </c>
      <c r="N22" s="103">
        <f t="shared" si="17"/>
        <v>0.64999999999999991</v>
      </c>
      <c r="O22" s="103">
        <f t="shared" si="17"/>
        <v>0.7</v>
      </c>
      <c r="P22" s="103">
        <f t="shared" si="17"/>
        <v>0.75</v>
      </c>
      <c r="Q22" s="103">
        <f t="shared" si="17"/>
        <v>0.77500000000000002</v>
      </c>
      <c r="R22" s="103">
        <f t="shared" si="17"/>
        <v>0.8</v>
      </c>
      <c r="S22" s="103">
        <f t="shared" si="17"/>
        <v>0.82500000000000007</v>
      </c>
      <c r="T22" s="103">
        <f t="shared" si="17"/>
        <v>0.85000000000000009</v>
      </c>
      <c r="U22" s="103">
        <f t="shared" si="17"/>
        <v>0.87500000000000011</v>
      </c>
      <c r="V22" s="103">
        <f t="shared" si="17"/>
        <v>0.90000000000000013</v>
      </c>
      <c r="W22" s="103">
        <f t="shared" si="17"/>
        <v>0.90000000000000013</v>
      </c>
      <c r="X22" s="103">
        <f t="shared" si="17"/>
        <v>0.95000000000000018</v>
      </c>
      <c r="Y22" s="103">
        <f t="shared" si="17"/>
        <v>0.95000000000000018</v>
      </c>
      <c r="Z22" s="103">
        <f t="shared" si="17"/>
        <v>1.0000000000000002</v>
      </c>
      <c r="AA22" s="103">
        <f t="shared" si="17"/>
        <v>1.0000000000000002</v>
      </c>
      <c r="AB22" s="103">
        <f t="shared" si="17"/>
        <v>1.0000000000000002</v>
      </c>
      <c r="AC22" s="103">
        <f t="shared" si="17"/>
        <v>1.0000000000000002</v>
      </c>
      <c r="AD22" s="103">
        <f t="shared" si="17"/>
        <v>1.0000000000000002</v>
      </c>
      <c r="AE22" s="103">
        <f t="shared" si="17"/>
        <v>1.0000000000000002</v>
      </c>
      <c r="AF22" s="103">
        <f t="shared" si="17"/>
        <v>1.0000000000000002</v>
      </c>
      <c r="AG22" s="103">
        <f t="shared" si="17"/>
        <v>1.0000000000000002</v>
      </c>
      <c r="AH22" s="103">
        <f t="shared" si="17"/>
        <v>1.0000000000000002</v>
      </c>
      <c r="AI22" s="82">
        <f t="shared" si="17"/>
        <v>1.0000000000000002</v>
      </c>
      <c r="AJ22" s="103">
        <f t="shared" ref="AJ22:BB22" si="18">+AI22+AJ21</f>
        <v>1.0000000000000002</v>
      </c>
      <c r="AK22" s="103">
        <f t="shared" si="18"/>
        <v>1.0000000000000002</v>
      </c>
      <c r="AL22" s="103">
        <f t="shared" si="18"/>
        <v>1.0000000000000002</v>
      </c>
      <c r="AM22" s="103">
        <f t="shared" si="18"/>
        <v>1.0000000000000002</v>
      </c>
      <c r="AN22" s="103">
        <f t="shared" si="18"/>
        <v>1.0000000000000002</v>
      </c>
      <c r="AO22" s="103">
        <f t="shared" si="18"/>
        <v>1.0000000000000002</v>
      </c>
      <c r="AP22" s="103">
        <f t="shared" si="18"/>
        <v>1.0000000000000002</v>
      </c>
      <c r="AQ22" s="103">
        <f t="shared" si="18"/>
        <v>1.0000000000000002</v>
      </c>
      <c r="AR22" s="103">
        <f t="shared" si="18"/>
        <v>1.0000000000000002</v>
      </c>
      <c r="AS22" s="103">
        <f t="shared" si="18"/>
        <v>1.0000000000000002</v>
      </c>
      <c r="AT22" s="103">
        <f t="shared" si="18"/>
        <v>1.0000000000000002</v>
      </c>
      <c r="AU22" s="103">
        <f t="shared" si="18"/>
        <v>1.0000000000000002</v>
      </c>
      <c r="AV22" s="103">
        <f t="shared" si="18"/>
        <v>1.0000000000000002</v>
      </c>
      <c r="AW22" s="103">
        <f t="shared" si="18"/>
        <v>1.0000000000000002</v>
      </c>
      <c r="AX22" s="103">
        <f t="shared" si="18"/>
        <v>1.0000000000000002</v>
      </c>
      <c r="AY22" s="103">
        <f t="shared" si="18"/>
        <v>1.0000000000000002</v>
      </c>
      <c r="AZ22" s="103">
        <f t="shared" si="18"/>
        <v>1.0000000000000002</v>
      </c>
      <c r="BA22" s="103">
        <f t="shared" si="18"/>
        <v>1.0000000000000002</v>
      </c>
      <c r="BB22" s="103">
        <f t="shared" si="18"/>
        <v>1.0000000000000002</v>
      </c>
      <c r="BC22" s="104"/>
      <c r="BD22" s="101"/>
    </row>
    <row r="23" spans="1:89" s="105" customFormat="1" x14ac:dyDescent="0.2">
      <c r="A23" s="282"/>
      <c r="B23" s="101" t="s">
        <v>110</v>
      </c>
      <c r="C23" s="285"/>
      <c r="D23" s="103">
        <v>0.05</v>
      </c>
      <c r="E23" s="103">
        <v>0</v>
      </c>
      <c r="F23" s="103">
        <v>0.1</v>
      </c>
      <c r="G23" s="103">
        <v>0</v>
      </c>
      <c r="H23" s="103">
        <v>0</v>
      </c>
      <c r="I23" s="103">
        <v>0</v>
      </c>
      <c r="J23" s="103">
        <v>0</v>
      </c>
      <c r="K23" s="103">
        <v>0.05</v>
      </c>
      <c r="L23" s="103">
        <v>0</v>
      </c>
      <c r="M23" s="103">
        <v>0</v>
      </c>
      <c r="N23" s="103">
        <v>0.05</v>
      </c>
      <c r="O23" s="103">
        <v>0</v>
      </c>
      <c r="P23" s="103">
        <v>0</v>
      </c>
      <c r="Q23" s="103">
        <v>0.1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0.65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82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82"/>
      <c r="B24" s="101" t="s">
        <v>111</v>
      </c>
      <c r="C24" s="285"/>
      <c r="D24" s="103">
        <f>D23</f>
        <v>0.05</v>
      </c>
      <c r="E24" s="103">
        <f t="shared" ref="E24:AI24" si="19">+D24+E23</f>
        <v>0.05</v>
      </c>
      <c r="F24" s="103">
        <f t="shared" si="19"/>
        <v>0.15000000000000002</v>
      </c>
      <c r="G24" s="103">
        <f t="shared" si="19"/>
        <v>0.15000000000000002</v>
      </c>
      <c r="H24" s="103">
        <f t="shared" si="19"/>
        <v>0.15000000000000002</v>
      </c>
      <c r="I24" s="103">
        <f t="shared" si="19"/>
        <v>0.15000000000000002</v>
      </c>
      <c r="J24" s="103">
        <f t="shared" si="19"/>
        <v>0.15000000000000002</v>
      </c>
      <c r="K24" s="103">
        <f t="shared" si="19"/>
        <v>0.2</v>
      </c>
      <c r="L24" s="103">
        <f t="shared" si="19"/>
        <v>0.2</v>
      </c>
      <c r="M24" s="103">
        <f t="shared" si="19"/>
        <v>0.2</v>
      </c>
      <c r="N24" s="103">
        <f t="shared" si="19"/>
        <v>0.25</v>
      </c>
      <c r="O24" s="103">
        <f t="shared" si="19"/>
        <v>0.25</v>
      </c>
      <c r="P24" s="103">
        <f t="shared" si="19"/>
        <v>0.25</v>
      </c>
      <c r="Q24" s="103">
        <f t="shared" si="19"/>
        <v>0.35</v>
      </c>
      <c r="R24" s="103">
        <f t="shared" si="19"/>
        <v>0.35</v>
      </c>
      <c r="S24" s="103">
        <f t="shared" si="19"/>
        <v>0.35</v>
      </c>
      <c r="T24" s="103">
        <f t="shared" si="19"/>
        <v>0.35</v>
      </c>
      <c r="U24" s="103">
        <f t="shared" si="19"/>
        <v>0.35</v>
      </c>
      <c r="V24" s="103">
        <f t="shared" si="19"/>
        <v>0.35</v>
      </c>
      <c r="W24" s="103">
        <f t="shared" si="19"/>
        <v>0.35</v>
      </c>
      <c r="X24" s="103">
        <f t="shared" si="19"/>
        <v>1</v>
      </c>
      <c r="Y24" s="103">
        <f t="shared" si="19"/>
        <v>1</v>
      </c>
      <c r="Z24" s="103">
        <f t="shared" si="19"/>
        <v>1</v>
      </c>
      <c r="AA24" s="103">
        <f t="shared" si="19"/>
        <v>1</v>
      </c>
      <c r="AB24" s="103">
        <f t="shared" si="19"/>
        <v>1</v>
      </c>
      <c r="AC24" s="103">
        <f t="shared" si="19"/>
        <v>1</v>
      </c>
      <c r="AD24" s="103">
        <f t="shared" si="19"/>
        <v>1</v>
      </c>
      <c r="AE24" s="103">
        <f t="shared" si="19"/>
        <v>1</v>
      </c>
      <c r="AF24" s="103">
        <f t="shared" si="19"/>
        <v>1</v>
      </c>
      <c r="AG24" s="103">
        <f t="shared" si="19"/>
        <v>1</v>
      </c>
      <c r="AH24" s="103">
        <f t="shared" si="19"/>
        <v>1</v>
      </c>
      <c r="AI24" s="82">
        <f t="shared" si="19"/>
        <v>1</v>
      </c>
      <c r="AJ24" s="103">
        <f t="shared" ref="AJ24:BB24" si="20">+AI24+AJ23</f>
        <v>1</v>
      </c>
      <c r="AK24" s="103">
        <f t="shared" si="20"/>
        <v>1</v>
      </c>
      <c r="AL24" s="103">
        <f t="shared" si="20"/>
        <v>1</v>
      </c>
      <c r="AM24" s="103">
        <f t="shared" si="20"/>
        <v>1</v>
      </c>
      <c r="AN24" s="103">
        <f t="shared" si="20"/>
        <v>1</v>
      </c>
      <c r="AO24" s="103">
        <f t="shared" si="20"/>
        <v>1</v>
      </c>
      <c r="AP24" s="103">
        <f t="shared" si="20"/>
        <v>1</v>
      </c>
      <c r="AQ24" s="103">
        <f t="shared" si="20"/>
        <v>1</v>
      </c>
      <c r="AR24" s="103">
        <f t="shared" si="20"/>
        <v>1</v>
      </c>
      <c r="AS24" s="103">
        <f t="shared" si="20"/>
        <v>1</v>
      </c>
      <c r="AT24" s="103">
        <f t="shared" si="20"/>
        <v>1</v>
      </c>
      <c r="AU24" s="103">
        <f t="shared" si="20"/>
        <v>1</v>
      </c>
      <c r="AV24" s="103">
        <f t="shared" si="20"/>
        <v>1</v>
      </c>
      <c r="AW24" s="103">
        <f t="shared" si="20"/>
        <v>1</v>
      </c>
      <c r="AX24" s="103">
        <f t="shared" si="20"/>
        <v>1</v>
      </c>
      <c r="AY24" s="103">
        <f t="shared" si="20"/>
        <v>1</v>
      </c>
      <c r="AZ24" s="103">
        <f t="shared" si="20"/>
        <v>1</v>
      </c>
      <c r="BA24" s="103">
        <f t="shared" si="20"/>
        <v>1</v>
      </c>
      <c r="BB24" s="103">
        <f t="shared" si="20"/>
        <v>1</v>
      </c>
      <c r="BC24" s="104"/>
      <c r="BD24" s="101"/>
    </row>
    <row r="25" spans="1:89" s="105" customFormat="1" x14ac:dyDescent="0.2">
      <c r="A25" s="282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82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82"/>
      <c r="B26" s="91" t="s">
        <v>112</v>
      </c>
      <c r="C26" s="93">
        <v>24.506</v>
      </c>
      <c r="D26" s="94">
        <f t="shared" ref="D26:AI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3.6758999999999999</v>
      </c>
      <c r="I26" s="94">
        <f t="shared" si="21"/>
        <v>6.1265000000000001</v>
      </c>
      <c r="J26" s="94">
        <f t="shared" si="21"/>
        <v>8.5770999999999997</v>
      </c>
      <c r="K26" s="94">
        <f t="shared" si="21"/>
        <v>11.027699999999999</v>
      </c>
      <c r="L26" s="94">
        <f t="shared" si="21"/>
        <v>12.865649999999999</v>
      </c>
      <c r="M26" s="94">
        <f t="shared" si="21"/>
        <v>14.703599999999996</v>
      </c>
      <c r="N26" s="94">
        <f t="shared" si="21"/>
        <v>15.928899999999999</v>
      </c>
      <c r="O26" s="94">
        <f t="shared" si="21"/>
        <v>17.154199999999999</v>
      </c>
      <c r="P26" s="94">
        <f t="shared" si="21"/>
        <v>18.3795</v>
      </c>
      <c r="Q26" s="94">
        <f t="shared" si="21"/>
        <v>18.992150000000002</v>
      </c>
      <c r="R26" s="94">
        <f t="shared" si="21"/>
        <v>19.604800000000001</v>
      </c>
      <c r="S26" s="94">
        <f t="shared" si="21"/>
        <v>20.217450000000003</v>
      </c>
      <c r="T26" s="94">
        <f t="shared" si="21"/>
        <v>20.830100000000002</v>
      </c>
      <c r="U26" s="94">
        <f t="shared" si="21"/>
        <v>21.442750000000004</v>
      </c>
      <c r="V26" s="94">
        <f t="shared" si="21"/>
        <v>22.055400000000002</v>
      </c>
      <c r="W26" s="94">
        <f t="shared" si="21"/>
        <v>22.055400000000002</v>
      </c>
      <c r="X26" s="94">
        <f t="shared" si="21"/>
        <v>23.280700000000003</v>
      </c>
      <c r="Y26" s="94">
        <f t="shared" si="21"/>
        <v>23.280700000000003</v>
      </c>
      <c r="Z26" s="94">
        <f t="shared" si="21"/>
        <v>24.506000000000007</v>
      </c>
      <c r="AA26" s="94">
        <f t="shared" si="21"/>
        <v>24.506000000000007</v>
      </c>
      <c r="AB26" s="94">
        <f t="shared" si="21"/>
        <v>24.506000000000007</v>
      </c>
      <c r="AC26" s="94">
        <f t="shared" si="21"/>
        <v>24.506000000000007</v>
      </c>
      <c r="AD26" s="94">
        <f t="shared" si="21"/>
        <v>24.506000000000007</v>
      </c>
      <c r="AE26" s="94">
        <f t="shared" si="21"/>
        <v>24.506000000000007</v>
      </c>
      <c r="AF26" s="94">
        <f t="shared" si="21"/>
        <v>24.506000000000007</v>
      </c>
      <c r="AG26" s="94">
        <f t="shared" si="21"/>
        <v>24.506000000000007</v>
      </c>
      <c r="AH26" s="94">
        <f t="shared" si="21"/>
        <v>24.506000000000007</v>
      </c>
      <c r="AI26" s="90">
        <f t="shared" si="21"/>
        <v>24.506000000000007</v>
      </c>
      <c r="AJ26" s="94">
        <f t="shared" ref="AJ26:BB26" si="22">+AJ22*$C26</f>
        <v>24.506000000000007</v>
      </c>
      <c r="AK26" s="94">
        <f t="shared" si="22"/>
        <v>24.506000000000007</v>
      </c>
      <c r="AL26" s="94">
        <f t="shared" si="22"/>
        <v>24.506000000000007</v>
      </c>
      <c r="AM26" s="94">
        <f t="shared" si="22"/>
        <v>24.506000000000007</v>
      </c>
      <c r="AN26" s="94">
        <f t="shared" si="22"/>
        <v>24.506000000000007</v>
      </c>
      <c r="AO26" s="94">
        <f t="shared" si="22"/>
        <v>24.506000000000007</v>
      </c>
      <c r="AP26" s="94">
        <f t="shared" si="22"/>
        <v>24.506000000000007</v>
      </c>
      <c r="AQ26" s="94">
        <f t="shared" si="22"/>
        <v>24.506000000000007</v>
      </c>
      <c r="AR26" s="94">
        <f t="shared" si="22"/>
        <v>24.506000000000007</v>
      </c>
      <c r="AS26" s="94">
        <f t="shared" si="22"/>
        <v>24.506000000000007</v>
      </c>
      <c r="AT26" s="94">
        <f t="shared" si="22"/>
        <v>24.506000000000007</v>
      </c>
      <c r="AU26" s="94">
        <f t="shared" si="22"/>
        <v>24.506000000000007</v>
      </c>
      <c r="AV26" s="94">
        <f t="shared" si="22"/>
        <v>24.506000000000007</v>
      </c>
      <c r="AW26" s="94">
        <f t="shared" si="22"/>
        <v>24.506000000000007</v>
      </c>
      <c r="AX26" s="94">
        <f t="shared" si="22"/>
        <v>24.506000000000007</v>
      </c>
      <c r="AY26" s="94">
        <f t="shared" si="22"/>
        <v>24.506000000000007</v>
      </c>
      <c r="AZ26" s="94">
        <f t="shared" si="22"/>
        <v>24.506000000000007</v>
      </c>
      <c r="BA26" s="94">
        <f t="shared" si="22"/>
        <v>24.506000000000007</v>
      </c>
      <c r="BB26" s="94">
        <f t="shared" si="22"/>
        <v>24.506000000000007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3"/>
      <c r="B27" s="133" t="s">
        <v>113</v>
      </c>
      <c r="C27" s="134" t="str">
        <f>+'Detail by Turbine'!B8</f>
        <v>Tentative</v>
      </c>
      <c r="D27" s="135">
        <f t="shared" ref="D27:AI27" si="23">+D24*$C26</f>
        <v>1.2253000000000001</v>
      </c>
      <c r="E27" s="135">
        <f t="shared" si="23"/>
        <v>1.2253000000000001</v>
      </c>
      <c r="F27" s="135">
        <f t="shared" si="23"/>
        <v>3.6759000000000004</v>
      </c>
      <c r="G27" s="135">
        <f t="shared" si="23"/>
        <v>3.6759000000000004</v>
      </c>
      <c r="H27" s="135">
        <f t="shared" si="23"/>
        <v>3.6759000000000004</v>
      </c>
      <c r="I27" s="135">
        <f t="shared" si="23"/>
        <v>3.6759000000000004</v>
      </c>
      <c r="J27" s="135">
        <f t="shared" si="23"/>
        <v>3.6759000000000004</v>
      </c>
      <c r="K27" s="135">
        <f t="shared" si="23"/>
        <v>4.9012000000000002</v>
      </c>
      <c r="L27" s="135">
        <f t="shared" si="23"/>
        <v>4.9012000000000002</v>
      </c>
      <c r="M27" s="135">
        <f t="shared" si="23"/>
        <v>4.9012000000000002</v>
      </c>
      <c r="N27" s="135">
        <f t="shared" si="23"/>
        <v>6.1265000000000001</v>
      </c>
      <c r="O27" s="135">
        <f t="shared" si="23"/>
        <v>6.1265000000000001</v>
      </c>
      <c r="P27" s="135">
        <f t="shared" si="23"/>
        <v>6.1265000000000001</v>
      </c>
      <c r="Q27" s="135">
        <f t="shared" si="23"/>
        <v>8.5770999999999997</v>
      </c>
      <c r="R27" s="135">
        <f t="shared" si="23"/>
        <v>8.5770999999999997</v>
      </c>
      <c r="S27" s="135">
        <f t="shared" si="23"/>
        <v>8.5770999999999997</v>
      </c>
      <c r="T27" s="135">
        <f t="shared" si="23"/>
        <v>8.5770999999999997</v>
      </c>
      <c r="U27" s="135">
        <f t="shared" si="23"/>
        <v>8.5770999999999997</v>
      </c>
      <c r="V27" s="135">
        <f t="shared" si="23"/>
        <v>8.5770999999999997</v>
      </c>
      <c r="W27" s="135">
        <f t="shared" si="23"/>
        <v>8.5770999999999997</v>
      </c>
      <c r="X27" s="135">
        <f t="shared" si="23"/>
        <v>24.506</v>
      </c>
      <c r="Y27" s="135">
        <f t="shared" si="23"/>
        <v>24.506</v>
      </c>
      <c r="Z27" s="135">
        <f t="shared" si="23"/>
        <v>24.506</v>
      </c>
      <c r="AA27" s="135">
        <f t="shared" si="23"/>
        <v>24.506</v>
      </c>
      <c r="AB27" s="135">
        <f t="shared" si="23"/>
        <v>24.506</v>
      </c>
      <c r="AC27" s="135">
        <f t="shared" si="23"/>
        <v>24.506</v>
      </c>
      <c r="AD27" s="135">
        <f t="shared" si="23"/>
        <v>24.506</v>
      </c>
      <c r="AE27" s="135">
        <f t="shared" si="23"/>
        <v>24.506</v>
      </c>
      <c r="AF27" s="135">
        <f t="shared" si="23"/>
        <v>24.506</v>
      </c>
      <c r="AG27" s="135">
        <f t="shared" si="23"/>
        <v>24.506</v>
      </c>
      <c r="AH27" s="135">
        <f t="shared" si="23"/>
        <v>24.506</v>
      </c>
      <c r="AI27" s="136">
        <f t="shared" si="23"/>
        <v>24.506</v>
      </c>
      <c r="AJ27" s="135">
        <f t="shared" ref="AJ27:BB27" si="24">+AJ24*$C26</f>
        <v>24.506</v>
      </c>
      <c r="AK27" s="135">
        <f t="shared" si="24"/>
        <v>24.506</v>
      </c>
      <c r="AL27" s="135">
        <f t="shared" si="24"/>
        <v>24.506</v>
      </c>
      <c r="AM27" s="135">
        <f t="shared" si="24"/>
        <v>24.506</v>
      </c>
      <c r="AN27" s="135">
        <f t="shared" si="24"/>
        <v>24.506</v>
      </c>
      <c r="AO27" s="135">
        <f t="shared" si="24"/>
        <v>24.506</v>
      </c>
      <c r="AP27" s="135">
        <f t="shared" si="24"/>
        <v>24.506</v>
      </c>
      <c r="AQ27" s="135">
        <f t="shared" si="24"/>
        <v>24.506</v>
      </c>
      <c r="AR27" s="135">
        <f t="shared" si="24"/>
        <v>24.506</v>
      </c>
      <c r="AS27" s="135">
        <f t="shared" si="24"/>
        <v>24.506</v>
      </c>
      <c r="AT27" s="135">
        <f t="shared" si="24"/>
        <v>24.506</v>
      </c>
      <c r="AU27" s="135">
        <f t="shared" si="24"/>
        <v>24.506</v>
      </c>
      <c r="AV27" s="135">
        <f t="shared" si="24"/>
        <v>24.506</v>
      </c>
      <c r="AW27" s="135">
        <f t="shared" si="24"/>
        <v>24.506</v>
      </c>
      <c r="AX27" s="135">
        <f t="shared" si="24"/>
        <v>24.506</v>
      </c>
      <c r="AY27" s="135">
        <f t="shared" si="24"/>
        <v>24.506</v>
      </c>
      <c r="AZ27" s="135">
        <f t="shared" si="24"/>
        <v>24.506</v>
      </c>
      <c r="BA27" s="135">
        <f t="shared" si="24"/>
        <v>24.506</v>
      </c>
      <c r="BB27" s="135">
        <f t="shared" si="24"/>
        <v>24.506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1">
        <f>+A20+1</f>
        <v>4</v>
      </c>
      <c r="B28" s="98" t="str">
        <f>+'Detail by Turbine'!G9</f>
        <v>7FA</v>
      </c>
      <c r="C28" s="284" t="str">
        <f>+'Detail by Turbine'!S9</f>
        <v>Columbia / Longview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84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82"/>
      <c r="B29" s="101" t="s">
        <v>108</v>
      </c>
      <c r="C29" s="28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0.05</v>
      </c>
      <c r="AG29" s="103">
        <v>0.08</v>
      </c>
      <c r="AH29" s="103">
        <v>0.03</v>
      </c>
      <c r="AI29" s="82">
        <v>0.03</v>
      </c>
      <c r="AJ29" s="103">
        <v>0.03</v>
      </c>
      <c r="AK29" s="103">
        <v>0.03</v>
      </c>
      <c r="AL29" s="103">
        <v>0.03</v>
      </c>
      <c r="AM29" s="103">
        <v>0.03</v>
      </c>
      <c r="AN29" s="103">
        <v>0.03</v>
      </c>
      <c r="AO29" s="103">
        <v>0.03</v>
      </c>
      <c r="AP29" s="103">
        <v>0.03</v>
      </c>
      <c r="AQ29" s="103">
        <v>0.03</v>
      </c>
      <c r="AR29" s="103">
        <v>0.04</v>
      </c>
      <c r="AS29" s="103">
        <v>0.04</v>
      </c>
      <c r="AT29" s="103">
        <v>0.04</v>
      </c>
      <c r="AU29" s="103">
        <v>0.04</v>
      </c>
      <c r="AV29" s="103">
        <v>0.04</v>
      </c>
      <c r="AW29" s="103">
        <v>0.04</v>
      </c>
      <c r="AX29" s="103">
        <v>0.04</v>
      </c>
      <c r="AY29" s="103">
        <v>0.04</v>
      </c>
      <c r="AZ29" s="103">
        <v>0.2</v>
      </c>
      <c r="BA29" s="103">
        <v>0.05</v>
      </c>
      <c r="BB29" s="103">
        <v>0</v>
      </c>
      <c r="BC29" s="104">
        <f>SUM(D29:BB29)</f>
        <v>1.0000000000000004</v>
      </c>
      <c r="BD29" s="101"/>
    </row>
    <row r="30" spans="1:89" s="105" customFormat="1" x14ac:dyDescent="0.2">
      <c r="A30" s="282"/>
      <c r="B30" s="101" t="s">
        <v>109</v>
      </c>
      <c r="C30" s="285"/>
      <c r="D30" s="103">
        <f>D29</f>
        <v>0</v>
      </c>
      <c r="E30" s="103">
        <f t="shared" ref="E30:AJ30" si="25">+D30+E29</f>
        <v>0</v>
      </c>
      <c r="F30" s="103">
        <f t="shared" si="25"/>
        <v>0</v>
      </c>
      <c r="G30" s="103">
        <f t="shared" si="25"/>
        <v>0</v>
      </c>
      <c r="H30" s="103">
        <f t="shared" si="25"/>
        <v>0</v>
      </c>
      <c r="I30" s="103">
        <f t="shared" si="25"/>
        <v>0</v>
      </c>
      <c r="J30" s="103">
        <f t="shared" si="25"/>
        <v>0</v>
      </c>
      <c r="K30" s="103">
        <f t="shared" si="25"/>
        <v>0</v>
      </c>
      <c r="L30" s="103">
        <f t="shared" si="25"/>
        <v>0</v>
      </c>
      <c r="M30" s="103">
        <f t="shared" si="25"/>
        <v>0</v>
      </c>
      <c r="N30" s="103">
        <f t="shared" si="25"/>
        <v>0</v>
      </c>
      <c r="O30" s="103">
        <f t="shared" si="25"/>
        <v>0</v>
      </c>
      <c r="P30" s="103">
        <f t="shared" si="25"/>
        <v>0</v>
      </c>
      <c r="Q30" s="103">
        <f t="shared" si="25"/>
        <v>0</v>
      </c>
      <c r="R30" s="103">
        <f t="shared" si="25"/>
        <v>0</v>
      </c>
      <c r="S30" s="103">
        <f t="shared" si="25"/>
        <v>0</v>
      </c>
      <c r="T30" s="103">
        <f t="shared" si="25"/>
        <v>0</v>
      </c>
      <c r="U30" s="103">
        <f t="shared" si="25"/>
        <v>0</v>
      </c>
      <c r="V30" s="103">
        <f t="shared" si="25"/>
        <v>0</v>
      </c>
      <c r="W30" s="103">
        <f t="shared" si="25"/>
        <v>0</v>
      </c>
      <c r="X30" s="103">
        <f t="shared" si="25"/>
        <v>0</v>
      </c>
      <c r="Y30" s="103">
        <f t="shared" si="25"/>
        <v>0</v>
      </c>
      <c r="Z30" s="103">
        <f t="shared" si="25"/>
        <v>0</v>
      </c>
      <c r="AA30" s="103">
        <f t="shared" si="25"/>
        <v>0</v>
      </c>
      <c r="AB30" s="103">
        <f t="shared" si="25"/>
        <v>0</v>
      </c>
      <c r="AC30" s="103">
        <f t="shared" si="25"/>
        <v>0</v>
      </c>
      <c r="AD30" s="103">
        <f t="shared" si="25"/>
        <v>0</v>
      </c>
      <c r="AE30" s="103">
        <f t="shared" si="25"/>
        <v>0</v>
      </c>
      <c r="AF30" s="103">
        <f t="shared" si="25"/>
        <v>0.05</v>
      </c>
      <c r="AG30" s="103">
        <f t="shared" si="25"/>
        <v>0.13</v>
      </c>
      <c r="AH30" s="103">
        <f t="shared" si="25"/>
        <v>0.16</v>
      </c>
      <c r="AI30" s="82">
        <f t="shared" si="25"/>
        <v>0.19</v>
      </c>
      <c r="AJ30" s="103">
        <f t="shared" si="25"/>
        <v>0.22</v>
      </c>
      <c r="AK30" s="103">
        <f t="shared" ref="AK30:BB30" si="26">+AJ30+AK29</f>
        <v>0.25</v>
      </c>
      <c r="AL30" s="103">
        <f t="shared" si="26"/>
        <v>0.28000000000000003</v>
      </c>
      <c r="AM30" s="103">
        <f t="shared" si="26"/>
        <v>0.31000000000000005</v>
      </c>
      <c r="AN30" s="103">
        <f t="shared" si="26"/>
        <v>0.34000000000000008</v>
      </c>
      <c r="AO30" s="103">
        <f t="shared" si="26"/>
        <v>0.37000000000000011</v>
      </c>
      <c r="AP30" s="103">
        <f t="shared" si="26"/>
        <v>0.40000000000000013</v>
      </c>
      <c r="AQ30" s="103">
        <f t="shared" si="26"/>
        <v>0.43000000000000016</v>
      </c>
      <c r="AR30" s="103">
        <f t="shared" si="26"/>
        <v>0.47000000000000014</v>
      </c>
      <c r="AS30" s="103">
        <f t="shared" si="26"/>
        <v>0.51000000000000012</v>
      </c>
      <c r="AT30" s="103">
        <f t="shared" si="26"/>
        <v>0.55000000000000016</v>
      </c>
      <c r="AU30" s="103">
        <f t="shared" si="26"/>
        <v>0.59000000000000019</v>
      </c>
      <c r="AV30" s="103">
        <f t="shared" si="26"/>
        <v>0.63000000000000023</v>
      </c>
      <c r="AW30" s="103">
        <f t="shared" si="26"/>
        <v>0.67000000000000026</v>
      </c>
      <c r="AX30" s="103">
        <f t="shared" si="26"/>
        <v>0.7100000000000003</v>
      </c>
      <c r="AY30" s="103">
        <f t="shared" si="26"/>
        <v>0.75000000000000033</v>
      </c>
      <c r="AZ30" s="103">
        <f t="shared" si="26"/>
        <v>0.9500000000000004</v>
      </c>
      <c r="BA30" s="103">
        <f t="shared" si="26"/>
        <v>1.0000000000000004</v>
      </c>
      <c r="BB30" s="103">
        <f t="shared" si="26"/>
        <v>1.0000000000000004</v>
      </c>
      <c r="BC30" s="104"/>
      <c r="BD30" s="101"/>
    </row>
    <row r="31" spans="1:89" s="105" customFormat="1" x14ac:dyDescent="0.2">
      <c r="A31" s="282"/>
      <c r="B31" s="101" t="s">
        <v>110</v>
      </c>
      <c r="C31" s="28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f t="shared" ref="W31:BB31" si="27">W32-V32</f>
        <v>0</v>
      </c>
      <c r="X31" s="103">
        <f t="shared" si="27"/>
        <v>0</v>
      </c>
      <c r="Y31" s="103">
        <f t="shared" si="27"/>
        <v>0</v>
      </c>
      <c r="Z31" s="103">
        <f t="shared" si="27"/>
        <v>0</v>
      </c>
      <c r="AA31" s="103">
        <f t="shared" si="27"/>
        <v>0</v>
      </c>
      <c r="AB31" s="103">
        <f t="shared" si="27"/>
        <v>0</v>
      </c>
      <c r="AC31" s="103">
        <f t="shared" si="27"/>
        <v>0</v>
      </c>
      <c r="AD31" s="103">
        <f t="shared" si="27"/>
        <v>0</v>
      </c>
      <c r="AE31" s="103">
        <f t="shared" si="27"/>
        <v>0</v>
      </c>
      <c r="AF31" s="103">
        <f t="shared" si="27"/>
        <v>0.1</v>
      </c>
      <c r="AG31" s="103">
        <f>AG32-AF32</f>
        <v>0</v>
      </c>
      <c r="AH31" s="103">
        <f t="shared" si="27"/>
        <v>1.999999999999999E-2</v>
      </c>
      <c r="AI31" s="82">
        <f t="shared" si="27"/>
        <v>2.0000000000000018E-2</v>
      </c>
      <c r="AJ31" s="103">
        <f t="shared" si="27"/>
        <v>1.999999999999999E-2</v>
      </c>
      <c r="AK31" s="103">
        <f t="shared" si="27"/>
        <v>1.999999999999999E-2</v>
      </c>
      <c r="AL31" s="103">
        <f t="shared" si="27"/>
        <v>2.0000000000000018E-2</v>
      </c>
      <c r="AM31" s="103">
        <f t="shared" si="27"/>
        <v>1.999999999999999E-2</v>
      </c>
      <c r="AN31" s="103">
        <f t="shared" si="27"/>
        <v>1.999999999999999E-2</v>
      </c>
      <c r="AO31" s="103">
        <f t="shared" si="27"/>
        <v>2.0000000000000018E-2</v>
      </c>
      <c r="AP31" s="103">
        <f t="shared" si="27"/>
        <v>2.0000000000000018E-2</v>
      </c>
      <c r="AQ31" s="103">
        <f t="shared" si="27"/>
        <v>1.9999999999999962E-2</v>
      </c>
      <c r="AR31" s="103">
        <f t="shared" si="27"/>
        <v>2.0000000000000018E-2</v>
      </c>
      <c r="AS31" s="103">
        <f t="shared" si="27"/>
        <v>2.0000000000000018E-2</v>
      </c>
      <c r="AT31" s="103">
        <f t="shared" si="27"/>
        <v>1.9999999999999962E-2</v>
      </c>
      <c r="AU31" s="103">
        <f t="shared" si="27"/>
        <v>2.0000000000000018E-2</v>
      </c>
      <c r="AV31" s="103">
        <f t="shared" si="27"/>
        <v>2.0000000000000018E-2</v>
      </c>
      <c r="AW31" s="103">
        <f t="shared" si="27"/>
        <v>0</v>
      </c>
      <c r="AX31" s="103">
        <f t="shared" si="27"/>
        <v>0</v>
      </c>
      <c r="AY31" s="103">
        <f t="shared" si="27"/>
        <v>0</v>
      </c>
      <c r="AZ31" s="103">
        <f t="shared" si="27"/>
        <v>0</v>
      </c>
      <c r="BA31" s="103">
        <f t="shared" si="27"/>
        <v>0</v>
      </c>
      <c r="BB31" s="103">
        <f t="shared" si="27"/>
        <v>0.6</v>
      </c>
      <c r="BC31" s="104">
        <f>SUM(D31:BB31)</f>
        <v>1</v>
      </c>
      <c r="BD31" s="101"/>
    </row>
    <row r="32" spans="1:89" s="105" customFormat="1" x14ac:dyDescent="0.2">
      <c r="A32" s="282"/>
      <c r="B32" s="101" t="s">
        <v>111</v>
      </c>
      <c r="C32" s="285"/>
      <c r="D32" s="103">
        <f>D31</f>
        <v>0</v>
      </c>
      <c r="E32" s="103">
        <f t="shared" ref="E32:V32" si="28">+D32+E31</f>
        <v>0</v>
      </c>
      <c r="F32" s="103">
        <f t="shared" si="28"/>
        <v>0</v>
      </c>
      <c r="G32" s="103">
        <f t="shared" si="28"/>
        <v>0</v>
      </c>
      <c r="H32" s="103">
        <f t="shared" si="28"/>
        <v>0</v>
      </c>
      <c r="I32" s="103">
        <f t="shared" si="28"/>
        <v>0</v>
      </c>
      <c r="J32" s="103">
        <f t="shared" si="28"/>
        <v>0</v>
      </c>
      <c r="K32" s="103">
        <f t="shared" si="28"/>
        <v>0</v>
      </c>
      <c r="L32" s="103">
        <f t="shared" si="28"/>
        <v>0</v>
      </c>
      <c r="M32" s="103">
        <f t="shared" si="28"/>
        <v>0</v>
      </c>
      <c r="N32" s="103">
        <f t="shared" si="28"/>
        <v>0</v>
      </c>
      <c r="O32" s="103">
        <f t="shared" si="28"/>
        <v>0</v>
      </c>
      <c r="P32" s="103">
        <f t="shared" si="28"/>
        <v>0</v>
      </c>
      <c r="Q32" s="103">
        <f t="shared" si="28"/>
        <v>0</v>
      </c>
      <c r="R32" s="103">
        <f t="shared" si="28"/>
        <v>0</v>
      </c>
      <c r="S32" s="103">
        <f t="shared" si="28"/>
        <v>0</v>
      </c>
      <c r="T32" s="103">
        <f t="shared" si="28"/>
        <v>0</v>
      </c>
      <c r="U32" s="103">
        <f t="shared" si="28"/>
        <v>0</v>
      </c>
      <c r="V32" s="103">
        <f t="shared" si="28"/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0.1</v>
      </c>
      <c r="AG32" s="103">
        <v>0.1</v>
      </c>
      <c r="AH32" s="103">
        <v>0.12</v>
      </c>
      <c r="AI32" s="82">
        <v>0.14000000000000001</v>
      </c>
      <c r="AJ32" s="103">
        <v>0.16</v>
      </c>
      <c r="AK32" s="103">
        <v>0.18</v>
      </c>
      <c r="AL32" s="103">
        <v>0.2</v>
      </c>
      <c r="AM32" s="103">
        <v>0.22</v>
      </c>
      <c r="AN32" s="103">
        <v>0.24</v>
      </c>
      <c r="AO32" s="103">
        <v>0.26</v>
      </c>
      <c r="AP32" s="103">
        <v>0.28000000000000003</v>
      </c>
      <c r="AQ32" s="103">
        <v>0.3</v>
      </c>
      <c r="AR32" s="103">
        <v>0.32</v>
      </c>
      <c r="AS32" s="103">
        <v>0.34</v>
      </c>
      <c r="AT32" s="103">
        <v>0.36</v>
      </c>
      <c r="AU32" s="103">
        <v>0.38</v>
      </c>
      <c r="AV32" s="103">
        <v>0.4</v>
      </c>
      <c r="AW32" s="103">
        <v>0.4</v>
      </c>
      <c r="AX32" s="103">
        <v>0.4</v>
      </c>
      <c r="AY32" s="103">
        <v>0.4</v>
      </c>
      <c r="AZ32" s="103">
        <v>0.4</v>
      </c>
      <c r="BA32" s="103">
        <v>0.4</v>
      </c>
      <c r="BB32" s="103">
        <v>1</v>
      </c>
      <c r="BC32" s="104"/>
      <c r="BD32" s="101"/>
    </row>
    <row r="33" spans="1:89" s="105" customFormat="1" x14ac:dyDescent="0.2">
      <c r="A33" s="282"/>
      <c r="B33" s="101"/>
      <c r="C33" s="102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82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4"/>
      <c r="BD33" s="101"/>
    </row>
    <row r="34" spans="1:89" s="91" customFormat="1" x14ac:dyDescent="0.2">
      <c r="A34" s="282"/>
      <c r="B34" s="91" t="s">
        <v>112</v>
      </c>
      <c r="C34" s="93">
        <v>39.200000000000003</v>
      </c>
      <c r="D34" s="94">
        <f t="shared" ref="D34:BB34" si="29">+D30*$C34</f>
        <v>0</v>
      </c>
      <c r="E34" s="94">
        <f t="shared" si="29"/>
        <v>0</v>
      </c>
      <c r="F34" s="94">
        <f t="shared" si="29"/>
        <v>0</v>
      </c>
      <c r="G34" s="94">
        <f t="shared" si="29"/>
        <v>0</v>
      </c>
      <c r="H34" s="94">
        <f t="shared" si="29"/>
        <v>0</v>
      </c>
      <c r="I34" s="94">
        <f t="shared" si="29"/>
        <v>0</v>
      </c>
      <c r="J34" s="94">
        <f t="shared" si="29"/>
        <v>0</v>
      </c>
      <c r="K34" s="94">
        <f t="shared" si="29"/>
        <v>0</v>
      </c>
      <c r="L34" s="94">
        <f t="shared" si="29"/>
        <v>0</v>
      </c>
      <c r="M34" s="94">
        <f t="shared" si="29"/>
        <v>0</v>
      </c>
      <c r="N34" s="94">
        <f t="shared" si="29"/>
        <v>0</v>
      </c>
      <c r="O34" s="94">
        <f t="shared" si="29"/>
        <v>0</v>
      </c>
      <c r="P34" s="94">
        <f t="shared" si="29"/>
        <v>0</v>
      </c>
      <c r="Q34" s="94">
        <f t="shared" si="29"/>
        <v>0</v>
      </c>
      <c r="R34" s="94">
        <f t="shared" si="29"/>
        <v>0</v>
      </c>
      <c r="S34" s="94">
        <f t="shared" si="29"/>
        <v>0</v>
      </c>
      <c r="T34" s="94">
        <f t="shared" si="29"/>
        <v>0</v>
      </c>
      <c r="U34" s="94">
        <f t="shared" si="29"/>
        <v>0</v>
      </c>
      <c r="V34" s="94">
        <f t="shared" si="29"/>
        <v>0</v>
      </c>
      <c r="W34" s="94">
        <f t="shared" si="29"/>
        <v>0</v>
      </c>
      <c r="X34" s="94">
        <f t="shared" si="29"/>
        <v>0</v>
      </c>
      <c r="Y34" s="94">
        <f t="shared" si="29"/>
        <v>0</v>
      </c>
      <c r="Z34" s="94">
        <f t="shared" si="29"/>
        <v>0</v>
      </c>
      <c r="AA34" s="94">
        <f t="shared" si="29"/>
        <v>0</v>
      </c>
      <c r="AB34" s="94">
        <f t="shared" si="29"/>
        <v>0</v>
      </c>
      <c r="AC34" s="94">
        <f t="shared" si="29"/>
        <v>0</v>
      </c>
      <c r="AD34" s="94">
        <f t="shared" si="29"/>
        <v>0</v>
      </c>
      <c r="AE34" s="94">
        <f t="shared" si="29"/>
        <v>0</v>
      </c>
      <c r="AF34" s="94">
        <f t="shared" si="29"/>
        <v>1.9600000000000002</v>
      </c>
      <c r="AG34" s="94">
        <f t="shared" si="29"/>
        <v>5.096000000000001</v>
      </c>
      <c r="AH34" s="94">
        <f t="shared" si="29"/>
        <v>6.2720000000000002</v>
      </c>
      <c r="AI34" s="90">
        <f t="shared" si="29"/>
        <v>7.4480000000000004</v>
      </c>
      <c r="AJ34" s="94">
        <f t="shared" si="29"/>
        <v>8.6240000000000006</v>
      </c>
      <c r="AK34" s="94">
        <f t="shared" si="29"/>
        <v>9.8000000000000007</v>
      </c>
      <c r="AL34" s="94">
        <f t="shared" si="29"/>
        <v>10.976000000000003</v>
      </c>
      <c r="AM34" s="94">
        <f t="shared" si="29"/>
        <v>12.152000000000003</v>
      </c>
      <c r="AN34" s="94">
        <f t="shared" si="29"/>
        <v>13.328000000000005</v>
      </c>
      <c r="AO34" s="94">
        <f t="shared" si="29"/>
        <v>14.504000000000005</v>
      </c>
      <c r="AP34" s="94">
        <f t="shared" si="29"/>
        <v>15.680000000000007</v>
      </c>
      <c r="AQ34" s="94">
        <f t="shared" si="29"/>
        <v>16.856000000000009</v>
      </c>
      <c r="AR34" s="94">
        <f t="shared" si="29"/>
        <v>18.424000000000007</v>
      </c>
      <c r="AS34" s="94">
        <f t="shared" si="29"/>
        <v>19.992000000000004</v>
      </c>
      <c r="AT34" s="94">
        <f t="shared" si="29"/>
        <v>21.560000000000009</v>
      </c>
      <c r="AU34" s="94">
        <f t="shared" si="29"/>
        <v>23.128000000000011</v>
      </c>
      <c r="AV34" s="94">
        <f t="shared" si="29"/>
        <v>24.696000000000012</v>
      </c>
      <c r="AW34" s="94">
        <f t="shared" si="29"/>
        <v>26.264000000000014</v>
      </c>
      <c r="AX34" s="94">
        <f t="shared" si="29"/>
        <v>27.832000000000015</v>
      </c>
      <c r="AY34" s="94">
        <f t="shared" si="29"/>
        <v>29.400000000000016</v>
      </c>
      <c r="AZ34" s="94">
        <f t="shared" si="29"/>
        <v>37.240000000000016</v>
      </c>
      <c r="BA34" s="94">
        <f t="shared" si="29"/>
        <v>39.200000000000017</v>
      </c>
      <c r="BB34" s="94">
        <f t="shared" si="29"/>
        <v>39.200000000000017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3"/>
      <c r="B35" s="133" t="s">
        <v>113</v>
      </c>
      <c r="C35" s="134" t="str">
        <f>+'Detail by Turbine'!B9</f>
        <v>Tentative</v>
      </c>
      <c r="D35" s="135">
        <f t="shared" ref="D35:BB35" si="30">+D32*$C34</f>
        <v>0</v>
      </c>
      <c r="E35" s="135">
        <f t="shared" si="30"/>
        <v>0</v>
      </c>
      <c r="F35" s="135">
        <f t="shared" si="30"/>
        <v>0</v>
      </c>
      <c r="G35" s="135">
        <f t="shared" si="30"/>
        <v>0</v>
      </c>
      <c r="H35" s="135">
        <f t="shared" si="30"/>
        <v>0</v>
      </c>
      <c r="I35" s="135">
        <f t="shared" si="30"/>
        <v>0</v>
      </c>
      <c r="J35" s="135">
        <f t="shared" si="30"/>
        <v>0</v>
      </c>
      <c r="K35" s="135">
        <f t="shared" si="30"/>
        <v>0</v>
      </c>
      <c r="L35" s="135">
        <f t="shared" si="30"/>
        <v>0</v>
      </c>
      <c r="M35" s="135">
        <f t="shared" si="30"/>
        <v>0</v>
      </c>
      <c r="N35" s="135">
        <f t="shared" si="30"/>
        <v>0</v>
      </c>
      <c r="O35" s="135">
        <f t="shared" si="30"/>
        <v>0</v>
      </c>
      <c r="P35" s="135">
        <f t="shared" si="30"/>
        <v>0</v>
      </c>
      <c r="Q35" s="135">
        <f t="shared" si="30"/>
        <v>0</v>
      </c>
      <c r="R35" s="135">
        <f t="shared" si="30"/>
        <v>0</v>
      </c>
      <c r="S35" s="135">
        <f t="shared" si="30"/>
        <v>0</v>
      </c>
      <c r="T35" s="135">
        <f t="shared" si="30"/>
        <v>0</v>
      </c>
      <c r="U35" s="135">
        <f t="shared" si="30"/>
        <v>0</v>
      </c>
      <c r="V35" s="135">
        <f t="shared" si="30"/>
        <v>0</v>
      </c>
      <c r="W35" s="135">
        <f t="shared" si="30"/>
        <v>0</v>
      </c>
      <c r="X35" s="135">
        <f t="shared" si="30"/>
        <v>0</v>
      </c>
      <c r="Y35" s="135">
        <f t="shared" si="30"/>
        <v>0</v>
      </c>
      <c r="Z35" s="135">
        <f t="shared" si="30"/>
        <v>0</v>
      </c>
      <c r="AA35" s="135">
        <f t="shared" si="30"/>
        <v>0</v>
      </c>
      <c r="AB35" s="135">
        <f t="shared" si="30"/>
        <v>0</v>
      </c>
      <c r="AC35" s="135">
        <f t="shared" si="30"/>
        <v>0</v>
      </c>
      <c r="AD35" s="135">
        <f t="shared" si="30"/>
        <v>0</v>
      </c>
      <c r="AE35" s="135">
        <f t="shared" si="30"/>
        <v>0</v>
      </c>
      <c r="AF35" s="135">
        <f t="shared" si="30"/>
        <v>3.9200000000000004</v>
      </c>
      <c r="AG35" s="135">
        <f t="shared" si="30"/>
        <v>3.9200000000000004</v>
      </c>
      <c r="AH35" s="135">
        <f t="shared" si="30"/>
        <v>4.7039999999999997</v>
      </c>
      <c r="AI35" s="136">
        <f t="shared" si="30"/>
        <v>5.4880000000000013</v>
      </c>
      <c r="AJ35" s="135">
        <f t="shared" si="30"/>
        <v>6.2720000000000002</v>
      </c>
      <c r="AK35" s="135">
        <f t="shared" si="30"/>
        <v>7.056</v>
      </c>
      <c r="AL35" s="135">
        <f t="shared" si="30"/>
        <v>7.8400000000000007</v>
      </c>
      <c r="AM35" s="135">
        <f t="shared" si="30"/>
        <v>8.6240000000000006</v>
      </c>
      <c r="AN35" s="135">
        <f t="shared" si="30"/>
        <v>9.4079999999999995</v>
      </c>
      <c r="AO35" s="135">
        <f t="shared" si="30"/>
        <v>10.192000000000002</v>
      </c>
      <c r="AP35" s="135">
        <f t="shared" si="30"/>
        <v>10.976000000000003</v>
      </c>
      <c r="AQ35" s="135">
        <f t="shared" si="30"/>
        <v>11.76</v>
      </c>
      <c r="AR35" s="135">
        <f t="shared" si="30"/>
        <v>12.544</v>
      </c>
      <c r="AS35" s="135">
        <f t="shared" si="30"/>
        <v>13.328000000000001</v>
      </c>
      <c r="AT35" s="135">
        <f t="shared" si="30"/>
        <v>14.112</v>
      </c>
      <c r="AU35" s="135">
        <f t="shared" si="30"/>
        <v>14.896000000000001</v>
      </c>
      <c r="AV35" s="135">
        <f t="shared" si="30"/>
        <v>15.680000000000001</v>
      </c>
      <c r="AW35" s="135">
        <f t="shared" si="30"/>
        <v>15.680000000000001</v>
      </c>
      <c r="AX35" s="135">
        <f t="shared" si="30"/>
        <v>15.680000000000001</v>
      </c>
      <c r="AY35" s="135">
        <f t="shared" si="30"/>
        <v>15.680000000000001</v>
      </c>
      <c r="AZ35" s="135">
        <f t="shared" si="30"/>
        <v>15.680000000000001</v>
      </c>
      <c r="BA35" s="135">
        <f t="shared" si="30"/>
        <v>15.680000000000001</v>
      </c>
      <c r="BB35" s="135">
        <f t="shared" si="30"/>
        <v>39.200000000000003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1">
        <f>+A28+1</f>
        <v>5</v>
      </c>
      <c r="B36" s="98" t="str">
        <f>+'Detail by Turbine'!G10</f>
        <v>MHI 501F Simple Cycle</v>
      </c>
      <c r="C36" s="284" t="str">
        <f>+'Detail by Turbine'!S10</f>
        <v>Fort Pierce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84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82"/>
      <c r="B37" s="101" t="s">
        <v>108</v>
      </c>
      <c r="C37" s="28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0.15</v>
      </c>
      <c r="U37" s="103">
        <v>0.1</v>
      </c>
      <c r="V37" s="103">
        <v>0</v>
      </c>
      <c r="W37" s="103">
        <v>0</v>
      </c>
      <c r="X37" s="103">
        <v>0.15</v>
      </c>
      <c r="Y37" s="103">
        <v>0</v>
      </c>
      <c r="Z37" s="103">
        <v>0</v>
      </c>
      <c r="AA37" s="103">
        <v>0</v>
      </c>
      <c r="AB37" s="103">
        <v>0</v>
      </c>
      <c r="AC37" s="103">
        <v>0</v>
      </c>
      <c r="AD37" s="103">
        <v>0</v>
      </c>
      <c r="AE37" s="103">
        <v>0.2</v>
      </c>
      <c r="AF37" s="103">
        <v>0</v>
      </c>
      <c r="AG37" s="103">
        <v>0</v>
      </c>
      <c r="AH37" s="103">
        <v>0.2</v>
      </c>
      <c r="AI37" s="82">
        <v>0</v>
      </c>
      <c r="AJ37" s="103">
        <v>0.2</v>
      </c>
      <c r="AK37" s="103">
        <v>0</v>
      </c>
      <c r="AL37" s="103">
        <v>0</v>
      </c>
      <c r="AM37" s="103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82"/>
      <c r="B38" s="101" t="s">
        <v>109</v>
      </c>
      <c r="C38" s="28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0.15</v>
      </c>
      <c r="U38" s="103">
        <f t="shared" si="31"/>
        <v>0.25</v>
      </c>
      <c r="V38" s="103">
        <f t="shared" si="31"/>
        <v>0.25</v>
      </c>
      <c r="W38" s="103">
        <f t="shared" si="31"/>
        <v>0.25</v>
      </c>
      <c r="X38" s="103">
        <f t="shared" si="31"/>
        <v>0.4</v>
      </c>
      <c r="Y38" s="103">
        <f t="shared" si="31"/>
        <v>0.4</v>
      </c>
      <c r="Z38" s="103">
        <f t="shared" si="31"/>
        <v>0.4</v>
      </c>
      <c r="AA38" s="103">
        <f t="shared" si="31"/>
        <v>0.4</v>
      </c>
      <c r="AB38" s="103">
        <f t="shared" si="31"/>
        <v>0.4</v>
      </c>
      <c r="AC38" s="103">
        <f t="shared" si="31"/>
        <v>0.4</v>
      </c>
      <c r="AD38" s="103">
        <f t="shared" si="31"/>
        <v>0.4</v>
      </c>
      <c r="AE38" s="103">
        <f t="shared" si="31"/>
        <v>0.60000000000000009</v>
      </c>
      <c r="AF38" s="103">
        <f t="shared" si="31"/>
        <v>0.60000000000000009</v>
      </c>
      <c r="AG38" s="103">
        <f t="shared" si="31"/>
        <v>0.60000000000000009</v>
      </c>
      <c r="AH38" s="103">
        <f t="shared" si="31"/>
        <v>0.8</v>
      </c>
      <c r="AI38" s="82">
        <f t="shared" si="31"/>
        <v>0.8</v>
      </c>
      <c r="AJ38" s="103">
        <f t="shared" si="31"/>
        <v>1</v>
      </c>
      <c r="AK38" s="103">
        <f t="shared" ref="AK38:BB38" si="32">+AJ38+AK37</f>
        <v>1</v>
      </c>
      <c r="AL38" s="103">
        <f t="shared" si="32"/>
        <v>1</v>
      </c>
      <c r="AM38" s="103">
        <f t="shared" si="32"/>
        <v>1</v>
      </c>
      <c r="AN38" s="103">
        <f t="shared" si="32"/>
        <v>1</v>
      </c>
      <c r="AO38" s="103">
        <f t="shared" si="32"/>
        <v>1</v>
      </c>
      <c r="AP38" s="103">
        <f t="shared" si="32"/>
        <v>1</v>
      </c>
      <c r="AQ38" s="103">
        <f t="shared" si="32"/>
        <v>1</v>
      </c>
      <c r="AR38" s="103">
        <f t="shared" si="32"/>
        <v>1</v>
      </c>
      <c r="AS38" s="103">
        <f t="shared" si="32"/>
        <v>1</v>
      </c>
      <c r="AT38" s="103">
        <f t="shared" si="32"/>
        <v>1</v>
      </c>
      <c r="AU38" s="103">
        <f t="shared" si="32"/>
        <v>1</v>
      </c>
      <c r="AV38" s="103">
        <f t="shared" si="32"/>
        <v>1</v>
      </c>
      <c r="AW38" s="103">
        <f t="shared" si="32"/>
        <v>1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82"/>
      <c r="B39" s="101" t="s">
        <v>110</v>
      </c>
      <c r="C39" s="28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1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82">
        <v>0</v>
      </c>
      <c r="AJ39" s="103">
        <v>0</v>
      </c>
      <c r="AK39" s="103">
        <v>0</v>
      </c>
      <c r="AL39" s="103">
        <v>0</v>
      </c>
      <c r="AM39" s="103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82"/>
      <c r="B40" s="101" t="s">
        <v>111</v>
      </c>
      <c r="C40" s="28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1</v>
      </c>
      <c r="V40" s="103">
        <f t="shared" si="33"/>
        <v>1</v>
      </c>
      <c r="W40" s="103">
        <f t="shared" si="33"/>
        <v>1</v>
      </c>
      <c r="X40" s="103">
        <f t="shared" si="33"/>
        <v>1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82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103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82"/>
      <c r="B41" s="106"/>
      <c r="C41" s="28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83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82"/>
      <c r="B42" s="91" t="s">
        <v>112</v>
      </c>
      <c r="C42" s="93">
        <v>43.618000000000002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6.5427</v>
      </c>
      <c r="U42" s="94">
        <f t="shared" si="35"/>
        <v>10.904500000000001</v>
      </c>
      <c r="V42" s="94">
        <f t="shared" si="35"/>
        <v>10.904500000000001</v>
      </c>
      <c r="W42" s="94">
        <f t="shared" si="35"/>
        <v>10.904500000000001</v>
      </c>
      <c r="X42" s="94">
        <f t="shared" si="35"/>
        <v>17.447200000000002</v>
      </c>
      <c r="Y42" s="94">
        <f t="shared" si="35"/>
        <v>17.447200000000002</v>
      </c>
      <c r="Z42" s="94">
        <f t="shared" si="35"/>
        <v>17.447200000000002</v>
      </c>
      <c r="AA42" s="94">
        <f t="shared" si="35"/>
        <v>17.447200000000002</v>
      </c>
      <c r="AB42" s="94">
        <f t="shared" si="35"/>
        <v>17.447200000000002</v>
      </c>
      <c r="AC42" s="94">
        <f t="shared" si="35"/>
        <v>17.447200000000002</v>
      </c>
      <c r="AD42" s="94">
        <f t="shared" si="35"/>
        <v>17.447200000000002</v>
      </c>
      <c r="AE42" s="94">
        <f t="shared" si="35"/>
        <v>26.170800000000003</v>
      </c>
      <c r="AF42" s="94">
        <f t="shared" si="35"/>
        <v>26.170800000000003</v>
      </c>
      <c r="AG42" s="94">
        <f t="shared" si="35"/>
        <v>26.170800000000003</v>
      </c>
      <c r="AH42" s="94">
        <f t="shared" si="35"/>
        <v>34.894400000000005</v>
      </c>
      <c r="AI42" s="90">
        <f t="shared" si="35"/>
        <v>34.894400000000005</v>
      </c>
      <c r="AJ42" s="94">
        <f t="shared" ref="AJ42:BB42" si="36">+AJ38*$C42</f>
        <v>43.618000000000002</v>
      </c>
      <c r="AK42" s="94">
        <f t="shared" si="36"/>
        <v>43.618000000000002</v>
      </c>
      <c r="AL42" s="94">
        <f t="shared" si="36"/>
        <v>43.618000000000002</v>
      </c>
      <c r="AM42" s="94">
        <f t="shared" si="36"/>
        <v>43.618000000000002</v>
      </c>
      <c r="AN42" s="94">
        <f t="shared" si="36"/>
        <v>43.618000000000002</v>
      </c>
      <c r="AO42" s="94">
        <f t="shared" si="36"/>
        <v>43.618000000000002</v>
      </c>
      <c r="AP42" s="94">
        <f t="shared" si="36"/>
        <v>43.618000000000002</v>
      </c>
      <c r="AQ42" s="94">
        <f t="shared" si="36"/>
        <v>43.618000000000002</v>
      </c>
      <c r="AR42" s="94">
        <f t="shared" si="36"/>
        <v>43.618000000000002</v>
      </c>
      <c r="AS42" s="94">
        <f t="shared" si="36"/>
        <v>43.618000000000002</v>
      </c>
      <c r="AT42" s="94">
        <f t="shared" si="36"/>
        <v>43.618000000000002</v>
      </c>
      <c r="AU42" s="94">
        <f t="shared" si="36"/>
        <v>43.618000000000002</v>
      </c>
      <c r="AV42" s="94">
        <f t="shared" si="36"/>
        <v>43.618000000000002</v>
      </c>
      <c r="AW42" s="94">
        <f t="shared" si="36"/>
        <v>43.618000000000002</v>
      </c>
      <c r="AX42" s="94">
        <f t="shared" si="36"/>
        <v>43.618000000000002</v>
      </c>
      <c r="AY42" s="94">
        <f t="shared" si="36"/>
        <v>43.618000000000002</v>
      </c>
      <c r="AZ42" s="94">
        <f t="shared" si="36"/>
        <v>43.618000000000002</v>
      </c>
      <c r="BA42" s="94">
        <f t="shared" si="36"/>
        <v>43.618000000000002</v>
      </c>
      <c r="BB42" s="94">
        <f t="shared" si="36"/>
        <v>43.618000000000002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3"/>
      <c r="B43" s="133" t="s">
        <v>113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43.618000000000002</v>
      </c>
      <c r="V43" s="135">
        <f t="shared" si="37"/>
        <v>43.618000000000002</v>
      </c>
      <c r="W43" s="135">
        <f t="shared" si="37"/>
        <v>43.618000000000002</v>
      </c>
      <c r="X43" s="135">
        <f t="shared" si="37"/>
        <v>43.618000000000002</v>
      </c>
      <c r="Y43" s="135">
        <f t="shared" si="37"/>
        <v>43.618000000000002</v>
      </c>
      <c r="Z43" s="135">
        <f t="shared" si="37"/>
        <v>43.618000000000002</v>
      </c>
      <c r="AA43" s="135">
        <f t="shared" si="37"/>
        <v>43.618000000000002</v>
      </c>
      <c r="AB43" s="135">
        <f t="shared" si="37"/>
        <v>43.618000000000002</v>
      </c>
      <c r="AC43" s="135">
        <f t="shared" si="37"/>
        <v>43.618000000000002</v>
      </c>
      <c r="AD43" s="135">
        <f t="shared" si="37"/>
        <v>43.618000000000002</v>
      </c>
      <c r="AE43" s="135">
        <f t="shared" si="37"/>
        <v>43.618000000000002</v>
      </c>
      <c r="AF43" s="135">
        <f t="shared" si="37"/>
        <v>43.618000000000002</v>
      </c>
      <c r="AG43" s="135">
        <f t="shared" si="37"/>
        <v>43.618000000000002</v>
      </c>
      <c r="AH43" s="135">
        <f t="shared" si="37"/>
        <v>43.618000000000002</v>
      </c>
      <c r="AI43" s="136">
        <f t="shared" si="37"/>
        <v>43.618000000000002</v>
      </c>
      <c r="AJ43" s="135">
        <f t="shared" ref="AJ43:BB43" si="38">+AJ40*$C42</f>
        <v>43.618000000000002</v>
      </c>
      <c r="AK43" s="135">
        <f t="shared" si="38"/>
        <v>43.618000000000002</v>
      </c>
      <c r="AL43" s="135">
        <f t="shared" si="38"/>
        <v>43.618000000000002</v>
      </c>
      <c r="AM43" s="135">
        <f t="shared" si="38"/>
        <v>43.618000000000002</v>
      </c>
      <c r="AN43" s="135">
        <f t="shared" si="38"/>
        <v>43.618000000000002</v>
      </c>
      <c r="AO43" s="135">
        <f t="shared" si="38"/>
        <v>43.618000000000002</v>
      </c>
      <c r="AP43" s="135">
        <f t="shared" si="38"/>
        <v>43.618000000000002</v>
      </c>
      <c r="AQ43" s="135">
        <f t="shared" si="38"/>
        <v>43.618000000000002</v>
      </c>
      <c r="AR43" s="135">
        <f t="shared" si="38"/>
        <v>43.618000000000002</v>
      </c>
      <c r="AS43" s="135">
        <f t="shared" si="38"/>
        <v>43.618000000000002</v>
      </c>
      <c r="AT43" s="135">
        <f t="shared" si="38"/>
        <v>43.618000000000002</v>
      </c>
      <c r="AU43" s="135">
        <f t="shared" si="38"/>
        <v>43.618000000000002</v>
      </c>
      <c r="AV43" s="135">
        <f t="shared" si="38"/>
        <v>43.618000000000002</v>
      </c>
      <c r="AW43" s="135">
        <f t="shared" si="38"/>
        <v>43.618000000000002</v>
      </c>
      <c r="AX43" s="135">
        <f t="shared" si="38"/>
        <v>43.618000000000002</v>
      </c>
      <c r="AY43" s="135">
        <f t="shared" si="38"/>
        <v>43.618000000000002</v>
      </c>
      <c r="AZ43" s="135">
        <f t="shared" si="38"/>
        <v>43.618000000000002</v>
      </c>
      <c r="BA43" s="135">
        <f t="shared" si="38"/>
        <v>43.618000000000002</v>
      </c>
      <c r="BB43" s="135">
        <f t="shared" si="38"/>
        <v>43.618000000000002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1">
        <f>+A36+1</f>
        <v>6</v>
      </c>
      <c r="B44" s="98" t="str">
        <f>+'Detail by Turbine'!G11</f>
        <v>MHI 501F Simple Cycle</v>
      </c>
      <c r="C44" s="28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84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82"/>
      <c r="B45" s="101" t="s">
        <v>108</v>
      </c>
      <c r="C45" s="28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0.1</v>
      </c>
      <c r="Z45" s="103">
        <v>0</v>
      </c>
      <c r="AA45" s="103">
        <v>0</v>
      </c>
      <c r="AB45" s="103">
        <v>0</v>
      </c>
      <c r="AC45" s="103">
        <v>0</v>
      </c>
      <c r="AD45" s="103">
        <v>0</v>
      </c>
      <c r="AE45" s="103">
        <v>0.15</v>
      </c>
      <c r="AF45" s="103">
        <v>0</v>
      </c>
      <c r="AG45" s="103">
        <v>0</v>
      </c>
      <c r="AH45" s="103">
        <v>0</v>
      </c>
      <c r="AI45" s="82">
        <v>0.15</v>
      </c>
      <c r="AJ45" s="103">
        <v>0</v>
      </c>
      <c r="AK45" s="103">
        <v>0</v>
      </c>
      <c r="AL45" s="103">
        <v>0</v>
      </c>
      <c r="AM45" s="103">
        <v>0</v>
      </c>
      <c r="AN45" s="103">
        <v>0</v>
      </c>
      <c r="AO45" s="103">
        <v>0</v>
      </c>
      <c r="AP45" s="103">
        <v>0.2</v>
      </c>
      <c r="AQ45" s="103">
        <v>0</v>
      </c>
      <c r="AR45" s="103">
        <v>0</v>
      </c>
      <c r="AS45" s="103">
        <v>0.2</v>
      </c>
      <c r="AT45" s="103">
        <v>0</v>
      </c>
      <c r="AU45" s="103">
        <v>0.2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82"/>
      <c r="B46" s="101" t="s">
        <v>109</v>
      </c>
      <c r="C46" s="28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0.1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0.25</v>
      </c>
      <c r="AF46" s="103">
        <f t="shared" si="39"/>
        <v>0.25</v>
      </c>
      <c r="AG46" s="103">
        <f t="shared" si="39"/>
        <v>0.25</v>
      </c>
      <c r="AH46" s="103">
        <f t="shared" si="39"/>
        <v>0.25</v>
      </c>
      <c r="AI46" s="82">
        <f t="shared" si="39"/>
        <v>0.4</v>
      </c>
      <c r="AJ46" s="103">
        <f t="shared" si="39"/>
        <v>0.4</v>
      </c>
      <c r="AK46" s="103">
        <f t="shared" ref="AK46:BB46" si="40">+AJ46+AK45</f>
        <v>0.4</v>
      </c>
      <c r="AL46" s="103">
        <f t="shared" si="40"/>
        <v>0.4</v>
      </c>
      <c r="AM46" s="103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0.60000000000000009</v>
      </c>
      <c r="AQ46" s="103">
        <f t="shared" si="40"/>
        <v>0.60000000000000009</v>
      </c>
      <c r="AR46" s="103">
        <f t="shared" si="40"/>
        <v>0.60000000000000009</v>
      </c>
      <c r="AS46" s="103">
        <f t="shared" si="40"/>
        <v>0.8</v>
      </c>
      <c r="AT46" s="103">
        <f t="shared" si="40"/>
        <v>0.8</v>
      </c>
      <c r="AU46" s="103">
        <f t="shared" si="40"/>
        <v>1</v>
      </c>
      <c r="AV46" s="103">
        <f t="shared" si="40"/>
        <v>1</v>
      </c>
      <c r="AW46" s="103">
        <f t="shared" si="40"/>
        <v>1</v>
      </c>
      <c r="AX46" s="103">
        <f t="shared" si="40"/>
        <v>1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82"/>
      <c r="B47" s="101" t="s">
        <v>110</v>
      </c>
      <c r="C47" s="28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82">
        <v>0</v>
      </c>
      <c r="AJ47" s="103">
        <v>0</v>
      </c>
      <c r="AK47" s="103">
        <v>0</v>
      </c>
      <c r="AL47" s="103">
        <v>0</v>
      </c>
      <c r="AM47" s="103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82"/>
      <c r="B48" s="101" t="s">
        <v>111</v>
      </c>
      <c r="C48" s="28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82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103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82"/>
      <c r="B49" s="106"/>
      <c r="C49" s="28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83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82"/>
      <c r="B50" s="91" t="s">
        <v>112</v>
      </c>
      <c r="C50" s="93">
        <v>36.853999999999999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3.6854</v>
      </c>
      <c r="Z50" s="94">
        <f t="shared" si="43"/>
        <v>3.6854</v>
      </c>
      <c r="AA50" s="94">
        <f t="shared" si="43"/>
        <v>3.6854</v>
      </c>
      <c r="AB50" s="94">
        <f t="shared" si="43"/>
        <v>3.6854</v>
      </c>
      <c r="AC50" s="94">
        <f t="shared" si="43"/>
        <v>3.6854</v>
      </c>
      <c r="AD50" s="94">
        <f t="shared" si="43"/>
        <v>3.6854</v>
      </c>
      <c r="AE50" s="94">
        <f t="shared" si="43"/>
        <v>9.2134999999999998</v>
      </c>
      <c r="AF50" s="94">
        <f t="shared" si="43"/>
        <v>9.2134999999999998</v>
      </c>
      <c r="AG50" s="94">
        <f t="shared" si="43"/>
        <v>9.2134999999999998</v>
      </c>
      <c r="AH50" s="94">
        <f t="shared" si="43"/>
        <v>9.2134999999999998</v>
      </c>
      <c r="AI50" s="90">
        <f t="shared" si="43"/>
        <v>14.7416</v>
      </c>
      <c r="AJ50" s="94">
        <f t="shared" ref="AJ50:BB50" si="44">+AJ46*$C50</f>
        <v>14.7416</v>
      </c>
      <c r="AK50" s="94">
        <f t="shared" si="44"/>
        <v>14.7416</v>
      </c>
      <c r="AL50" s="94">
        <f t="shared" si="44"/>
        <v>14.7416</v>
      </c>
      <c r="AM50" s="94">
        <f t="shared" si="44"/>
        <v>14.7416</v>
      </c>
      <c r="AN50" s="94">
        <f t="shared" si="44"/>
        <v>14.7416</v>
      </c>
      <c r="AO50" s="94">
        <f t="shared" si="44"/>
        <v>14.7416</v>
      </c>
      <c r="AP50" s="94">
        <f t="shared" si="44"/>
        <v>22.112400000000004</v>
      </c>
      <c r="AQ50" s="94">
        <f t="shared" si="44"/>
        <v>22.112400000000004</v>
      </c>
      <c r="AR50" s="94">
        <f t="shared" si="44"/>
        <v>22.112400000000004</v>
      </c>
      <c r="AS50" s="94">
        <f t="shared" si="44"/>
        <v>29.4832</v>
      </c>
      <c r="AT50" s="94">
        <f t="shared" si="44"/>
        <v>29.4832</v>
      </c>
      <c r="AU50" s="94">
        <f t="shared" si="44"/>
        <v>36.853999999999999</v>
      </c>
      <c r="AV50" s="94">
        <f t="shared" si="44"/>
        <v>36.853999999999999</v>
      </c>
      <c r="AW50" s="94">
        <f t="shared" si="44"/>
        <v>36.853999999999999</v>
      </c>
      <c r="AX50" s="94">
        <f t="shared" si="44"/>
        <v>36.853999999999999</v>
      </c>
      <c r="AY50" s="94">
        <f t="shared" si="44"/>
        <v>36.853999999999999</v>
      </c>
      <c r="AZ50" s="94">
        <f t="shared" si="44"/>
        <v>36.853999999999999</v>
      </c>
      <c r="BA50" s="94">
        <f t="shared" si="44"/>
        <v>36.853999999999999</v>
      </c>
      <c r="BB50" s="94">
        <f t="shared" si="44"/>
        <v>36.853999999999999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3"/>
      <c r="B51" s="133" t="s">
        <v>113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36.853999999999999</v>
      </c>
      <c r="Z51" s="135">
        <f t="shared" si="45"/>
        <v>36.853999999999999</v>
      </c>
      <c r="AA51" s="135">
        <f t="shared" si="45"/>
        <v>36.853999999999999</v>
      </c>
      <c r="AB51" s="135">
        <f t="shared" si="45"/>
        <v>36.853999999999999</v>
      </c>
      <c r="AC51" s="135">
        <f t="shared" si="45"/>
        <v>36.853999999999999</v>
      </c>
      <c r="AD51" s="135">
        <f t="shared" si="45"/>
        <v>36.853999999999999</v>
      </c>
      <c r="AE51" s="135">
        <f t="shared" si="45"/>
        <v>36.853999999999999</v>
      </c>
      <c r="AF51" s="135">
        <f t="shared" si="45"/>
        <v>36.853999999999999</v>
      </c>
      <c r="AG51" s="135">
        <f t="shared" si="45"/>
        <v>36.853999999999999</v>
      </c>
      <c r="AH51" s="135">
        <f t="shared" si="45"/>
        <v>36.853999999999999</v>
      </c>
      <c r="AI51" s="136">
        <f t="shared" si="45"/>
        <v>36.853999999999999</v>
      </c>
      <c r="AJ51" s="135">
        <f t="shared" ref="AJ51:BB51" si="46">+AJ48*$C50</f>
        <v>36.853999999999999</v>
      </c>
      <c r="AK51" s="135">
        <f t="shared" si="46"/>
        <v>36.853999999999999</v>
      </c>
      <c r="AL51" s="135">
        <f t="shared" si="46"/>
        <v>36.853999999999999</v>
      </c>
      <c r="AM51" s="135">
        <f t="shared" si="46"/>
        <v>36.853999999999999</v>
      </c>
      <c r="AN51" s="135">
        <f t="shared" si="46"/>
        <v>36.853999999999999</v>
      </c>
      <c r="AO51" s="135">
        <f t="shared" si="46"/>
        <v>36.853999999999999</v>
      </c>
      <c r="AP51" s="135">
        <f t="shared" si="46"/>
        <v>36.853999999999999</v>
      </c>
      <c r="AQ51" s="135">
        <f t="shared" si="46"/>
        <v>36.853999999999999</v>
      </c>
      <c r="AR51" s="135">
        <f t="shared" si="46"/>
        <v>36.853999999999999</v>
      </c>
      <c r="AS51" s="135">
        <f t="shared" si="46"/>
        <v>36.853999999999999</v>
      </c>
      <c r="AT51" s="135">
        <f t="shared" si="46"/>
        <v>36.853999999999999</v>
      </c>
      <c r="AU51" s="135">
        <f t="shared" si="46"/>
        <v>36.853999999999999</v>
      </c>
      <c r="AV51" s="135">
        <f t="shared" si="46"/>
        <v>36.853999999999999</v>
      </c>
      <c r="AW51" s="135">
        <f t="shared" si="46"/>
        <v>36.853999999999999</v>
      </c>
      <c r="AX51" s="135">
        <f t="shared" si="46"/>
        <v>36.853999999999999</v>
      </c>
      <c r="AY51" s="135">
        <f t="shared" si="46"/>
        <v>36.853999999999999</v>
      </c>
      <c r="AZ51" s="135">
        <f t="shared" si="46"/>
        <v>36.853999999999999</v>
      </c>
      <c r="BA51" s="135">
        <f t="shared" si="46"/>
        <v>36.853999999999999</v>
      </c>
      <c r="BB51" s="135">
        <f t="shared" si="46"/>
        <v>36.853999999999999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1">
        <f>+A44+1</f>
        <v>7</v>
      </c>
      <c r="B52" s="98" t="str">
        <f>+'Detail by Turbine'!G12</f>
        <v>MHI 501F Simple Cycle</v>
      </c>
      <c r="C52" s="284" t="str">
        <f>+'Detail by Turbine'!S12</f>
        <v>Eletrobolt II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84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82"/>
      <c r="B53" s="101" t="s">
        <v>108</v>
      </c>
      <c r="C53" s="285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</v>
      </c>
      <c r="Y53" s="103">
        <v>0.1</v>
      </c>
      <c r="Z53" s="103">
        <v>0</v>
      </c>
      <c r="AA53" s="103">
        <v>0</v>
      </c>
      <c r="AB53" s="103">
        <v>0</v>
      </c>
      <c r="AC53" s="103">
        <v>0</v>
      </c>
      <c r="AD53" s="103">
        <v>0</v>
      </c>
      <c r="AE53" s="103">
        <v>0</v>
      </c>
      <c r="AF53" s="103">
        <v>0.15</v>
      </c>
      <c r="AG53" s="103">
        <v>0</v>
      </c>
      <c r="AH53" s="103">
        <v>0</v>
      </c>
      <c r="AI53" s="82">
        <v>0</v>
      </c>
      <c r="AJ53" s="103">
        <v>0.15</v>
      </c>
      <c r="AK53" s="103">
        <v>0</v>
      </c>
      <c r="AL53" s="103">
        <v>0</v>
      </c>
      <c r="AM53" s="103">
        <v>0</v>
      </c>
      <c r="AN53" s="103">
        <v>0</v>
      </c>
      <c r="AO53" s="103">
        <v>0</v>
      </c>
      <c r="AP53" s="103">
        <v>0</v>
      </c>
      <c r="AQ53" s="103">
        <v>0.2</v>
      </c>
      <c r="AR53" s="103">
        <v>0</v>
      </c>
      <c r="AS53" s="103">
        <v>0</v>
      </c>
      <c r="AT53" s="103">
        <v>0.2</v>
      </c>
      <c r="AU53" s="103">
        <v>0</v>
      </c>
      <c r="AV53" s="103">
        <v>0.2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</v>
      </c>
      <c r="BD53" s="101"/>
    </row>
    <row r="54" spans="1:89" s="105" customFormat="1" x14ac:dyDescent="0.2">
      <c r="A54" s="282"/>
      <c r="B54" s="101" t="s">
        <v>109</v>
      </c>
      <c r="C54" s="285"/>
      <c r="D54" s="103">
        <f>D53</f>
        <v>0</v>
      </c>
      <c r="E54" s="103">
        <f t="shared" ref="E54:AJ54" si="47">+D54+E53</f>
        <v>0</v>
      </c>
      <c r="F54" s="103">
        <f t="shared" si="47"/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3">
        <f t="shared" si="47"/>
        <v>0</v>
      </c>
      <c r="P54" s="103">
        <f t="shared" si="47"/>
        <v>0</v>
      </c>
      <c r="Q54" s="103">
        <f t="shared" si="47"/>
        <v>0</v>
      </c>
      <c r="R54" s="103">
        <f t="shared" si="47"/>
        <v>0</v>
      </c>
      <c r="S54" s="103">
        <f t="shared" si="47"/>
        <v>0</v>
      </c>
      <c r="T54" s="103">
        <f t="shared" si="47"/>
        <v>0</v>
      </c>
      <c r="U54" s="103">
        <f t="shared" si="47"/>
        <v>0</v>
      </c>
      <c r="V54" s="103">
        <f t="shared" si="47"/>
        <v>0</v>
      </c>
      <c r="W54" s="103">
        <f t="shared" si="47"/>
        <v>0</v>
      </c>
      <c r="X54" s="103">
        <f t="shared" si="47"/>
        <v>0</v>
      </c>
      <c r="Y54" s="103">
        <f t="shared" si="47"/>
        <v>0.1</v>
      </c>
      <c r="Z54" s="103">
        <f t="shared" si="47"/>
        <v>0.1</v>
      </c>
      <c r="AA54" s="103">
        <f t="shared" si="47"/>
        <v>0.1</v>
      </c>
      <c r="AB54" s="103">
        <f t="shared" si="47"/>
        <v>0.1</v>
      </c>
      <c r="AC54" s="103">
        <f t="shared" si="47"/>
        <v>0.1</v>
      </c>
      <c r="AD54" s="103">
        <f t="shared" si="47"/>
        <v>0.1</v>
      </c>
      <c r="AE54" s="103">
        <f t="shared" si="47"/>
        <v>0.1</v>
      </c>
      <c r="AF54" s="103">
        <f t="shared" si="47"/>
        <v>0.25</v>
      </c>
      <c r="AG54" s="103">
        <f t="shared" si="47"/>
        <v>0.25</v>
      </c>
      <c r="AH54" s="103">
        <f t="shared" si="47"/>
        <v>0.25</v>
      </c>
      <c r="AI54" s="82">
        <f t="shared" si="47"/>
        <v>0.25</v>
      </c>
      <c r="AJ54" s="103">
        <f t="shared" si="47"/>
        <v>0.4</v>
      </c>
      <c r="AK54" s="103">
        <f t="shared" ref="AK54:BB54" si="48">+AJ54+AK53</f>
        <v>0.4</v>
      </c>
      <c r="AL54" s="103">
        <f t="shared" si="48"/>
        <v>0.4</v>
      </c>
      <c r="AM54" s="103">
        <f t="shared" si="48"/>
        <v>0.4</v>
      </c>
      <c r="AN54" s="103">
        <f t="shared" si="48"/>
        <v>0.4</v>
      </c>
      <c r="AO54" s="103">
        <f t="shared" si="48"/>
        <v>0.4</v>
      </c>
      <c r="AP54" s="103">
        <f t="shared" si="48"/>
        <v>0.4</v>
      </c>
      <c r="AQ54" s="103">
        <f t="shared" si="48"/>
        <v>0.60000000000000009</v>
      </c>
      <c r="AR54" s="103">
        <f t="shared" si="48"/>
        <v>0.60000000000000009</v>
      </c>
      <c r="AS54" s="103">
        <f t="shared" si="48"/>
        <v>0.60000000000000009</v>
      </c>
      <c r="AT54" s="103">
        <f t="shared" si="48"/>
        <v>0.8</v>
      </c>
      <c r="AU54" s="103">
        <f t="shared" si="48"/>
        <v>0.8</v>
      </c>
      <c r="AV54" s="103">
        <f t="shared" si="48"/>
        <v>1</v>
      </c>
      <c r="AW54" s="103">
        <f t="shared" si="48"/>
        <v>1</v>
      </c>
      <c r="AX54" s="103">
        <f t="shared" si="48"/>
        <v>1</v>
      </c>
      <c r="AY54" s="103">
        <f t="shared" si="48"/>
        <v>1</v>
      </c>
      <c r="AZ54" s="103">
        <f t="shared" si="48"/>
        <v>1</v>
      </c>
      <c r="BA54" s="103">
        <f t="shared" si="48"/>
        <v>1</v>
      </c>
      <c r="BB54" s="103">
        <f t="shared" si="48"/>
        <v>1</v>
      </c>
      <c r="BC54" s="104"/>
      <c r="BD54" s="101"/>
    </row>
    <row r="55" spans="1:89" s="105" customFormat="1" x14ac:dyDescent="0.2">
      <c r="A55" s="282"/>
      <c r="B55" s="101" t="s">
        <v>110</v>
      </c>
      <c r="C55" s="285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>
        <v>0</v>
      </c>
      <c r="X55" s="103">
        <v>0</v>
      </c>
      <c r="Y55" s="103">
        <v>1</v>
      </c>
      <c r="Z55" s="103">
        <v>0</v>
      </c>
      <c r="AA55" s="103"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82">
        <v>0</v>
      </c>
      <c r="AJ55" s="103">
        <v>0</v>
      </c>
      <c r="AK55" s="103">
        <v>0</v>
      </c>
      <c r="AL55" s="103">
        <v>0</v>
      </c>
      <c r="AM55" s="103">
        <v>0</v>
      </c>
      <c r="AN55" s="103">
        <v>0</v>
      </c>
      <c r="AO55" s="103">
        <v>0</v>
      </c>
      <c r="AP55" s="103">
        <v>0</v>
      </c>
      <c r="AQ55" s="103">
        <v>0</v>
      </c>
      <c r="AR55" s="103">
        <v>0</v>
      </c>
      <c r="AS55" s="103">
        <v>0</v>
      </c>
      <c r="AT55" s="103">
        <v>0</v>
      </c>
      <c r="AU55" s="103">
        <v>0</v>
      </c>
      <c r="AV55" s="103">
        <v>0</v>
      </c>
      <c r="AW55" s="103">
        <v>0</v>
      </c>
      <c r="AX55" s="103">
        <v>0</v>
      </c>
      <c r="AY55" s="103">
        <v>0</v>
      </c>
      <c r="AZ55" s="103">
        <v>0</v>
      </c>
      <c r="BA55" s="103">
        <v>0</v>
      </c>
      <c r="BB55" s="103">
        <v>0</v>
      </c>
      <c r="BC55" s="104">
        <f>SUM(D55:BB55)</f>
        <v>1</v>
      </c>
      <c r="BD55" s="101"/>
    </row>
    <row r="56" spans="1:89" s="105" customFormat="1" x14ac:dyDescent="0.2">
      <c r="A56" s="282"/>
      <c r="B56" s="101" t="s">
        <v>111</v>
      </c>
      <c r="C56" s="285"/>
      <c r="D56" s="103">
        <f>D55</f>
        <v>0</v>
      </c>
      <c r="E56" s="103">
        <f t="shared" ref="E56:AJ56" si="49">+D56+E55</f>
        <v>0</v>
      </c>
      <c r="F56" s="103">
        <f t="shared" si="49"/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3">
        <f t="shared" si="49"/>
        <v>0</v>
      </c>
      <c r="P56" s="103">
        <f t="shared" si="49"/>
        <v>0</v>
      </c>
      <c r="Q56" s="103">
        <f t="shared" si="49"/>
        <v>0</v>
      </c>
      <c r="R56" s="103">
        <f t="shared" si="49"/>
        <v>0</v>
      </c>
      <c r="S56" s="103">
        <f t="shared" si="49"/>
        <v>0</v>
      </c>
      <c r="T56" s="103">
        <f t="shared" si="49"/>
        <v>0</v>
      </c>
      <c r="U56" s="103">
        <f t="shared" si="49"/>
        <v>0</v>
      </c>
      <c r="V56" s="103">
        <f t="shared" si="49"/>
        <v>0</v>
      </c>
      <c r="W56" s="103">
        <f t="shared" si="49"/>
        <v>0</v>
      </c>
      <c r="X56" s="103">
        <f t="shared" si="49"/>
        <v>0</v>
      </c>
      <c r="Y56" s="103">
        <f t="shared" si="49"/>
        <v>1</v>
      </c>
      <c r="Z56" s="103">
        <f t="shared" si="49"/>
        <v>1</v>
      </c>
      <c r="AA56" s="103">
        <f t="shared" si="49"/>
        <v>1</v>
      </c>
      <c r="AB56" s="103">
        <f t="shared" si="49"/>
        <v>1</v>
      </c>
      <c r="AC56" s="103">
        <f t="shared" si="49"/>
        <v>1</v>
      </c>
      <c r="AD56" s="103">
        <f t="shared" si="49"/>
        <v>1</v>
      </c>
      <c r="AE56" s="103">
        <f t="shared" si="49"/>
        <v>1</v>
      </c>
      <c r="AF56" s="103">
        <f t="shared" si="49"/>
        <v>1</v>
      </c>
      <c r="AG56" s="103">
        <f t="shared" si="49"/>
        <v>1</v>
      </c>
      <c r="AH56" s="103">
        <f t="shared" si="49"/>
        <v>1</v>
      </c>
      <c r="AI56" s="82">
        <f t="shared" si="49"/>
        <v>1</v>
      </c>
      <c r="AJ56" s="103">
        <f t="shared" si="49"/>
        <v>1</v>
      </c>
      <c r="AK56" s="103">
        <f t="shared" ref="AK56:BB56" si="50">+AJ56+AK55</f>
        <v>1</v>
      </c>
      <c r="AL56" s="103">
        <f t="shared" si="50"/>
        <v>1</v>
      </c>
      <c r="AM56" s="103">
        <f t="shared" si="50"/>
        <v>1</v>
      </c>
      <c r="AN56" s="103">
        <f t="shared" si="50"/>
        <v>1</v>
      </c>
      <c r="AO56" s="103">
        <f t="shared" si="50"/>
        <v>1</v>
      </c>
      <c r="AP56" s="103">
        <f t="shared" si="50"/>
        <v>1</v>
      </c>
      <c r="AQ56" s="103">
        <f t="shared" si="50"/>
        <v>1</v>
      </c>
      <c r="AR56" s="103">
        <f t="shared" si="50"/>
        <v>1</v>
      </c>
      <c r="AS56" s="103">
        <f t="shared" si="50"/>
        <v>1</v>
      </c>
      <c r="AT56" s="103">
        <f t="shared" si="50"/>
        <v>1</v>
      </c>
      <c r="AU56" s="103">
        <f t="shared" si="50"/>
        <v>1</v>
      </c>
      <c r="AV56" s="103">
        <f t="shared" si="50"/>
        <v>1</v>
      </c>
      <c r="AW56" s="103">
        <f t="shared" si="50"/>
        <v>1</v>
      </c>
      <c r="AX56" s="103">
        <f t="shared" si="50"/>
        <v>1</v>
      </c>
      <c r="AY56" s="103">
        <f t="shared" si="50"/>
        <v>1</v>
      </c>
      <c r="AZ56" s="103">
        <f t="shared" si="50"/>
        <v>1</v>
      </c>
      <c r="BA56" s="103">
        <f t="shared" si="50"/>
        <v>1</v>
      </c>
      <c r="BB56" s="103">
        <f t="shared" si="50"/>
        <v>1</v>
      </c>
      <c r="BC56" s="104"/>
      <c r="BD56" s="101"/>
    </row>
    <row r="57" spans="1:89" s="109" customFormat="1" x14ac:dyDescent="0.2">
      <c r="A57" s="282"/>
      <c r="B57" s="106"/>
      <c r="C57" s="28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83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8"/>
      <c r="BD57" s="106"/>
    </row>
    <row r="58" spans="1:89" s="91" customFormat="1" x14ac:dyDescent="0.2">
      <c r="A58" s="282"/>
      <c r="B58" s="91" t="s">
        <v>112</v>
      </c>
      <c r="C58" s="93">
        <v>36.853999999999999</v>
      </c>
      <c r="D58" s="94">
        <f t="shared" ref="D58:AI58" si="51">+D54*$C58</f>
        <v>0</v>
      </c>
      <c r="E58" s="94">
        <f t="shared" si="51"/>
        <v>0</v>
      </c>
      <c r="F58" s="94">
        <f t="shared" si="51"/>
        <v>0</v>
      </c>
      <c r="G58" s="94">
        <f t="shared" si="51"/>
        <v>0</v>
      </c>
      <c r="H58" s="94">
        <f t="shared" si="51"/>
        <v>0</v>
      </c>
      <c r="I58" s="94">
        <f t="shared" si="51"/>
        <v>0</v>
      </c>
      <c r="J58" s="94">
        <f t="shared" si="51"/>
        <v>0</v>
      </c>
      <c r="K58" s="94">
        <f t="shared" si="51"/>
        <v>0</v>
      </c>
      <c r="L58" s="94">
        <f t="shared" si="51"/>
        <v>0</v>
      </c>
      <c r="M58" s="94">
        <f t="shared" si="51"/>
        <v>0</v>
      </c>
      <c r="N58" s="94">
        <f t="shared" si="51"/>
        <v>0</v>
      </c>
      <c r="O58" s="94">
        <f t="shared" si="51"/>
        <v>0</v>
      </c>
      <c r="P58" s="94">
        <f t="shared" si="51"/>
        <v>0</v>
      </c>
      <c r="Q58" s="94">
        <f t="shared" si="51"/>
        <v>0</v>
      </c>
      <c r="R58" s="94">
        <f t="shared" si="51"/>
        <v>0</v>
      </c>
      <c r="S58" s="94">
        <f t="shared" si="51"/>
        <v>0</v>
      </c>
      <c r="T58" s="94">
        <f t="shared" si="51"/>
        <v>0</v>
      </c>
      <c r="U58" s="94">
        <f t="shared" si="51"/>
        <v>0</v>
      </c>
      <c r="V58" s="94">
        <f t="shared" si="51"/>
        <v>0</v>
      </c>
      <c r="W58" s="94">
        <f t="shared" si="51"/>
        <v>0</v>
      </c>
      <c r="X58" s="94">
        <f t="shared" si="51"/>
        <v>0</v>
      </c>
      <c r="Y58" s="94">
        <f t="shared" si="51"/>
        <v>3.6854</v>
      </c>
      <c r="Z58" s="94">
        <f t="shared" si="51"/>
        <v>3.6854</v>
      </c>
      <c r="AA58" s="94">
        <f t="shared" si="51"/>
        <v>3.6854</v>
      </c>
      <c r="AB58" s="94">
        <f t="shared" si="51"/>
        <v>3.6854</v>
      </c>
      <c r="AC58" s="94">
        <f t="shared" si="51"/>
        <v>3.6854</v>
      </c>
      <c r="AD58" s="94">
        <f t="shared" si="51"/>
        <v>3.6854</v>
      </c>
      <c r="AE58" s="94">
        <f t="shared" si="51"/>
        <v>3.6854</v>
      </c>
      <c r="AF58" s="94">
        <f t="shared" si="51"/>
        <v>9.2134999999999998</v>
      </c>
      <c r="AG58" s="94">
        <f t="shared" si="51"/>
        <v>9.2134999999999998</v>
      </c>
      <c r="AH58" s="94">
        <f t="shared" si="51"/>
        <v>9.2134999999999998</v>
      </c>
      <c r="AI58" s="90">
        <f t="shared" si="51"/>
        <v>9.2134999999999998</v>
      </c>
      <c r="AJ58" s="94">
        <f t="shared" ref="AJ58:BB58" si="52">+AJ54*$C58</f>
        <v>14.7416</v>
      </c>
      <c r="AK58" s="94">
        <f t="shared" si="52"/>
        <v>14.7416</v>
      </c>
      <c r="AL58" s="94">
        <f t="shared" si="52"/>
        <v>14.7416</v>
      </c>
      <c r="AM58" s="94">
        <f t="shared" si="52"/>
        <v>14.7416</v>
      </c>
      <c r="AN58" s="94">
        <f t="shared" si="52"/>
        <v>14.7416</v>
      </c>
      <c r="AO58" s="94">
        <f t="shared" si="52"/>
        <v>14.7416</v>
      </c>
      <c r="AP58" s="94">
        <f t="shared" si="52"/>
        <v>14.7416</v>
      </c>
      <c r="AQ58" s="94">
        <f t="shared" si="52"/>
        <v>22.112400000000004</v>
      </c>
      <c r="AR58" s="94">
        <f t="shared" si="52"/>
        <v>22.112400000000004</v>
      </c>
      <c r="AS58" s="94">
        <f t="shared" si="52"/>
        <v>22.112400000000004</v>
      </c>
      <c r="AT58" s="94">
        <f t="shared" si="52"/>
        <v>29.4832</v>
      </c>
      <c r="AU58" s="94">
        <f t="shared" si="52"/>
        <v>29.4832</v>
      </c>
      <c r="AV58" s="94">
        <f t="shared" si="52"/>
        <v>36.853999999999999</v>
      </c>
      <c r="AW58" s="94">
        <f t="shared" si="52"/>
        <v>36.853999999999999</v>
      </c>
      <c r="AX58" s="94">
        <f t="shared" si="52"/>
        <v>36.853999999999999</v>
      </c>
      <c r="AY58" s="94">
        <f t="shared" si="52"/>
        <v>36.853999999999999</v>
      </c>
      <c r="AZ58" s="94">
        <f t="shared" si="52"/>
        <v>36.853999999999999</v>
      </c>
      <c r="BA58" s="94">
        <f t="shared" si="52"/>
        <v>36.853999999999999</v>
      </c>
      <c r="BB58" s="94">
        <f t="shared" si="52"/>
        <v>36.853999999999999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3"/>
      <c r="B59" s="133" t="s">
        <v>113</v>
      </c>
      <c r="C59" s="134" t="str">
        <f>+'Detail by Turbine'!B12</f>
        <v>Tentative</v>
      </c>
      <c r="D59" s="135">
        <f t="shared" ref="D59:AI59" si="53">+D56*$C58</f>
        <v>0</v>
      </c>
      <c r="E59" s="135">
        <f t="shared" si="53"/>
        <v>0</v>
      </c>
      <c r="F59" s="135">
        <f t="shared" si="53"/>
        <v>0</v>
      </c>
      <c r="G59" s="135">
        <f t="shared" si="53"/>
        <v>0</v>
      </c>
      <c r="H59" s="135">
        <f t="shared" si="53"/>
        <v>0</v>
      </c>
      <c r="I59" s="135">
        <f t="shared" si="53"/>
        <v>0</v>
      </c>
      <c r="J59" s="135">
        <f t="shared" si="53"/>
        <v>0</v>
      </c>
      <c r="K59" s="135">
        <f t="shared" si="53"/>
        <v>0</v>
      </c>
      <c r="L59" s="135">
        <f t="shared" si="53"/>
        <v>0</v>
      </c>
      <c r="M59" s="135">
        <f t="shared" si="53"/>
        <v>0</v>
      </c>
      <c r="N59" s="135">
        <f t="shared" si="53"/>
        <v>0</v>
      </c>
      <c r="O59" s="135">
        <f t="shared" si="53"/>
        <v>0</v>
      </c>
      <c r="P59" s="135">
        <f t="shared" si="53"/>
        <v>0</v>
      </c>
      <c r="Q59" s="135">
        <f t="shared" si="53"/>
        <v>0</v>
      </c>
      <c r="R59" s="135">
        <f t="shared" si="53"/>
        <v>0</v>
      </c>
      <c r="S59" s="135">
        <f t="shared" si="53"/>
        <v>0</v>
      </c>
      <c r="T59" s="135">
        <f t="shared" si="53"/>
        <v>0</v>
      </c>
      <c r="U59" s="135">
        <f t="shared" si="53"/>
        <v>0</v>
      </c>
      <c r="V59" s="135">
        <f t="shared" si="53"/>
        <v>0</v>
      </c>
      <c r="W59" s="135">
        <f t="shared" si="53"/>
        <v>0</v>
      </c>
      <c r="X59" s="135">
        <f t="shared" si="53"/>
        <v>0</v>
      </c>
      <c r="Y59" s="135">
        <f t="shared" si="53"/>
        <v>36.853999999999999</v>
      </c>
      <c r="Z59" s="135">
        <f t="shared" si="53"/>
        <v>36.853999999999999</v>
      </c>
      <c r="AA59" s="135">
        <f t="shared" si="53"/>
        <v>36.853999999999999</v>
      </c>
      <c r="AB59" s="135">
        <f t="shared" si="53"/>
        <v>36.853999999999999</v>
      </c>
      <c r="AC59" s="135">
        <f t="shared" si="53"/>
        <v>36.853999999999999</v>
      </c>
      <c r="AD59" s="135">
        <f t="shared" si="53"/>
        <v>36.853999999999999</v>
      </c>
      <c r="AE59" s="135">
        <f t="shared" si="53"/>
        <v>36.853999999999999</v>
      </c>
      <c r="AF59" s="135">
        <f t="shared" si="53"/>
        <v>36.853999999999999</v>
      </c>
      <c r="AG59" s="135">
        <f t="shared" si="53"/>
        <v>36.853999999999999</v>
      </c>
      <c r="AH59" s="135">
        <f t="shared" si="53"/>
        <v>36.853999999999999</v>
      </c>
      <c r="AI59" s="136">
        <f t="shared" si="53"/>
        <v>36.853999999999999</v>
      </c>
      <c r="AJ59" s="135">
        <f t="shared" ref="AJ59:BB59" si="54">+AJ56*$C58</f>
        <v>36.853999999999999</v>
      </c>
      <c r="AK59" s="135">
        <f t="shared" si="54"/>
        <v>36.853999999999999</v>
      </c>
      <c r="AL59" s="135">
        <f t="shared" si="54"/>
        <v>36.853999999999999</v>
      </c>
      <c r="AM59" s="135">
        <f t="shared" si="54"/>
        <v>36.853999999999999</v>
      </c>
      <c r="AN59" s="135">
        <f t="shared" si="54"/>
        <v>36.853999999999999</v>
      </c>
      <c r="AO59" s="135">
        <f t="shared" si="54"/>
        <v>36.853999999999999</v>
      </c>
      <c r="AP59" s="135">
        <f t="shared" si="54"/>
        <v>36.853999999999999</v>
      </c>
      <c r="AQ59" s="135">
        <f t="shared" si="54"/>
        <v>36.853999999999999</v>
      </c>
      <c r="AR59" s="135">
        <f t="shared" si="54"/>
        <v>36.853999999999999</v>
      </c>
      <c r="AS59" s="135">
        <f t="shared" si="54"/>
        <v>36.853999999999999</v>
      </c>
      <c r="AT59" s="135">
        <f t="shared" si="54"/>
        <v>36.853999999999999</v>
      </c>
      <c r="AU59" s="135">
        <f t="shared" si="54"/>
        <v>36.853999999999999</v>
      </c>
      <c r="AV59" s="135">
        <f t="shared" si="54"/>
        <v>36.853999999999999</v>
      </c>
      <c r="AW59" s="135">
        <f t="shared" si="54"/>
        <v>36.853999999999999</v>
      </c>
      <c r="AX59" s="135">
        <f t="shared" si="54"/>
        <v>36.853999999999999</v>
      </c>
      <c r="AY59" s="135">
        <f t="shared" si="54"/>
        <v>36.853999999999999</v>
      </c>
      <c r="AZ59" s="135">
        <f t="shared" si="54"/>
        <v>36.853999999999999</v>
      </c>
      <c r="BA59" s="135">
        <f t="shared" si="54"/>
        <v>36.853999999999999</v>
      </c>
      <c r="BB59" s="135">
        <f t="shared" si="54"/>
        <v>36.853999999999999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1">
        <f>+A52+1</f>
        <v>8</v>
      </c>
      <c r="B60" s="110" t="str">
        <f>+'Detail by Turbine'!G13</f>
        <v>MHI 501F Simple Cycle</v>
      </c>
      <c r="C60" s="286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84"/>
      <c r="AJ60" s="128"/>
      <c r="AK60" s="128"/>
      <c r="AL60" s="128"/>
      <c r="AM60" s="128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2"/>
      <c r="B61" s="115" t="s">
        <v>108</v>
      </c>
      <c r="C61" s="287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0.15</v>
      </c>
      <c r="U61" s="116">
        <v>0.1</v>
      </c>
      <c r="V61" s="116">
        <v>0</v>
      </c>
      <c r="W61" s="116">
        <v>0</v>
      </c>
      <c r="X61" s="116">
        <v>0.15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0.2</v>
      </c>
      <c r="AF61" s="116">
        <v>0</v>
      </c>
      <c r="AG61" s="116">
        <v>0</v>
      </c>
      <c r="AH61" s="116">
        <v>0.2</v>
      </c>
      <c r="AI61" s="82">
        <v>0</v>
      </c>
      <c r="AJ61" s="116">
        <v>0.2</v>
      </c>
      <c r="AK61" s="116">
        <v>0</v>
      </c>
      <c r="AL61" s="116">
        <v>0</v>
      </c>
      <c r="AM61" s="116">
        <v>0</v>
      </c>
      <c r="AN61" s="116">
        <v>0</v>
      </c>
      <c r="AO61" s="116">
        <v>0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</v>
      </c>
      <c r="BD61" s="101"/>
    </row>
    <row r="62" spans="1:89" s="105" customFormat="1" x14ac:dyDescent="0.2">
      <c r="A62" s="282"/>
      <c r="B62" s="115" t="s">
        <v>109</v>
      </c>
      <c r="C62" s="287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0.15</v>
      </c>
      <c r="U62" s="116">
        <f t="shared" si="55"/>
        <v>0.25</v>
      </c>
      <c r="V62" s="116">
        <f t="shared" si="55"/>
        <v>0.25</v>
      </c>
      <c r="W62" s="116">
        <f t="shared" si="55"/>
        <v>0.25</v>
      </c>
      <c r="X62" s="116">
        <f t="shared" si="55"/>
        <v>0.4</v>
      </c>
      <c r="Y62" s="116">
        <f t="shared" si="55"/>
        <v>0.4</v>
      </c>
      <c r="Z62" s="116">
        <f t="shared" si="55"/>
        <v>0.4</v>
      </c>
      <c r="AA62" s="116">
        <f t="shared" si="55"/>
        <v>0.4</v>
      </c>
      <c r="AB62" s="116">
        <f t="shared" si="55"/>
        <v>0.4</v>
      </c>
      <c r="AC62" s="116">
        <f t="shared" si="55"/>
        <v>0.4</v>
      </c>
      <c r="AD62" s="116">
        <f t="shared" si="55"/>
        <v>0.4</v>
      </c>
      <c r="AE62" s="116">
        <f t="shared" si="55"/>
        <v>0.60000000000000009</v>
      </c>
      <c r="AF62" s="116">
        <f t="shared" si="55"/>
        <v>0.60000000000000009</v>
      </c>
      <c r="AG62" s="116">
        <f t="shared" si="55"/>
        <v>0.60000000000000009</v>
      </c>
      <c r="AH62" s="116">
        <f t="shared" si="55"/>
        <v>0.8</v>
      </c>
      <c r="AI62" s="82">
        <f t="shared" si="55"/>
        <v>0.8</v>
      </c>
      <c r="AJ62" s="116">
        <f t="shared" si="55"/>
        <v>1</v>
      </c>
      <c r="AK62" s="116">
        <f t="shared" ref="AK62:BB62" si="56">+AJ62+AK61</f>
        <v>1</v>
      </c>
      <c r="AL62" s="116">
        <f t="shared" si="56"/>
        <v>1</v>
      </c>
      <c r="AM62" s="116">
        <f t="shared" si="56"/>
        <v>1</v>
      </c>
      <c r="AN62" s="116">
        <f t="shared" si="56"/>
        <v>1</v>
      </c>
      <c r="AO62" s="116">
        <f t="shared" si="56"/>
        <v>1</v>
      </c>
      <c r="AP62" s="116">
        <f t="shared" si="56"/>
        <v>1</v>
      </c>
      <c r="AQ62" s="116">
        <f t="shared" si="56"/>
        <v>1</v>
      </c>
      <c r="AR62" s="116">
        <f t="shared" si="56"/>
        <v>1</v>
      </c>
      <c r="AS62" s="116">
        <f t="shared" si="56"/>
        <v>1</v>
      </c>
      <c r="AT62" s="116">
        <f t="shared" si="56"/>
        <v>1</v>
      </c>
      <c r="AU62" s="116">
        <f t="shared" si="56"/>
        <v>1</v>
      </c>
      <c r="AV62" s="116">
        <f t="shared" si="56"/>
        <v>1</v>
      </c>
      <c r="AW62" s="116">
        <f t="shared" si="56"/>
        <v>1</v>
      </c>
      <c r="AX62" s="116">
        <f t="shared" si="56"/>
        <v>1</v>
      </c>
      <c r="AY62" s="116">
        <f t="shared" si="56"/>
        <v>1</v>
      </c>
      <c r="AZ62" s="116">
        <f t="shared" si="56"/>
        <v>1</v>
      </c>
      <c r="BA62" s="116">
        <f t="shared" si="56"/>
        <v>1</v>
      </c>
      <c r="BB62" s="116">
        <f t="shared" si="56"/>
        <v>1</v>
      </c>
      <c r="BC62" s="104"/>
      <c r="BD62" s="101"/>
    </row>
    <row r="63" spans="1:89" s="105" customFormat="1" x14ac:dyDescent="0.2">
      <c r="A63" s="282"/>
      <c r="B63" s="115" t="s">
        <v>110</v>
      </c>
      <c r="C63" s="287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1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82">
        <v>0</v>
      </c>
      <c r="AJ63" s="116">
        <v>0</v>
      </c>
      <c r="AK63" s="116">
        <v>0</v>
      </c>
      <c r="AL63" s="116">
        <v>0</v>
      </c>
      <c r="AM63" s="116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82"/>
      <c r="B64" s="115" t="s">
        <v>111</v>
      </c>
      <c r="C64" s="287"/>
      <c r="D64" s="116">
        <f>D63</f>
        <v>0</v>
      </c>
      <c r="E64" s="116">
        <f t="shared" ref="E64:AJ64" si="57">+D64+E63</f>
        <v>0</v>
      </c>
      <c r="F64" s="116">
        <f t="shared" si="57"/>
        <v>0</v>
      </c>
      <c r="G64" s="116">
        <f t="shared" si="57"/>
        <v>0</v>
      </c>
      <c r="H64" s="116">
        <f t="shared" si="57"/>
        <v>0</v>
      </c>
      <c r="I64" s="116">
        <f t="shared" si="57"/>
        <v>0</v>
      </c>
      <c r="J64" s="116">
        <f t="shared" si="57"/>
        <v>0</v>
      </c>
      <c r="K64" s="116">
        <f t="shared" si="57"/>
        <v>0</v>
      </c>
      <c r="L64" s="116">
        <f t="shared" si="57"/>
        <v>0</v>
      </c>
      <c r="M64" s="116">
        <f t="shared" si="57"/>
        <v>0</v>
      </c>
      <c r="N64" s="116">
        <f t="shared" si="57"/>
        <v>0</v>
      </c>
      <c r="O64" s="116">
        <f t="shared" si="57"/>
        <v>0</v>
      </c>
      <c r="P64" s="116">
        <f t="shared" si="57"/>
        <v>0</v>
      </c>
      <c r="Q64" s="116">
        <f t="shared" si="57"/>
        <v>0</v>
      </c>
      <c r="R64" s="116">
        <f t="shared" si="57"/>
        <v>0</v>
      </c>
      <c r="S64" s="116">
        <f t="shared" si="57"/>
        <v>0</v>
      </c>
      <c r="T64" s="116">
        <f t="shared" si="57"/>
        <v>0</v>
      </c>
      <c r="U64" s="116">
        <f t="shared" si="57"/>
        <v>1</v>
      </c>
      <c r="V64" s="116">
        <f t="shared" si="57"/>
        <v>1</v>
      </c>
      <c r="W64" s="116">
        <f t="shared" si="57"/>
        <v>1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82">
        <f t="shared" si="57"/>
        <v>1</v>
      </c>
      <c r="AJ64" s="116">
        <f t="shared" si="57"/>
        <v>1</v>
      </c>
      <c r="AK64" s="116">
        <f t="shared" ref="AK64:BB64" si="58">+AJ64+AK63</f>
        <v>1</v>
      </c>
      <c r="AL64" s="116">
        <f t="shared" si="58"/>
        <v>1</v>
      </c>
      <c r="AM64" s="116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82"/>
      <c r="B65" s="119"/>
      <c r="C65" s="287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83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2"/>
      <c r="B66" s="122" t="s">
        <v>112</v>
      </c>
      <c r="C66" s="123">
        <v>43.618000000000002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6.5427</v>
      </c>
      <c r="U66" s="124">
        <f t="shared" si="59"/>
        <v>10.904500000000001</v>
      </c>
      <c r="V66" s="124">
        <f t="shared" si="59"/>
        <v>10.904500000000001</v>
      </c>
      <c r="W66" s="124">
        <f t="shared" si="59"/>
        <v>10.904500000000001</v>
      </c>
      <c r="X66" s="124">
        <f t="shared" si="59"/>
        <v>17.447200000000002</v>
      </c>
      <c r="Y66" s="124">
        <f t="shared" si="59"/>
        <v>17.447200000000002</v>
      </c>
      <c r="Z66" s="124">
        <f t="shared" si="59"/>
        <v>17.447200000000002</v>
      </c>
      <c r="AA66" s="124">
        <f t="shared" si="59"/>
        <v>17.447200000000002</v>
      </c>
      <c r="AB66" s="124">
        <f t="shared" si="59"/>
        <v>17.447200000000002</v>
      </c>
      <c r="AC66" s="124">
        <f t="shared" si="59"/>
        <v>17.447200000000002</v>
      </c>
      <c r="AD66" s="124">
        <f t="shared" si="59"/>
        <v>17.447200000000002</v>
      </c>
      <c r="AE66" s="124">
        <f t="shared" si="59"/>
        <v>26.170800000000003</v>
      </c>
      <c r="AF66" s="124">
        <f t="shared" si="59"/>
        <v>26.170800000000003</v>
      </c>
      <c r="AG66" s="124">
        <f t="shared" si="59"/>
        <v>26.170800000000003</v>
      </c>
      <c r="AH66" s="124">
        <f t="shared" si="59"/>
        <v>34.894400000000005</v>
      </c>
      <c r="AI66" s="90">
        <f t="shared" si="59"/>
        <v>34.894400000000005</v>
      </c>
      <c r="AJ66" s="124">
        <f t="shared" ref="AJ66:BB66" si="60">+AJ62*$C66</f>
        <v>43.618000000000002</v>
      </c>
      <c r="AK66" s="124">
        <f t="shared" si="60"/>
        <v>43.618000000000002</v>
      </c>
      <c r="AL66" s="124">
        <f t="shared" si="60"/>
        <v>43.618000000000002</v>
      </c>
      <c r="AM66" s="124">
        <f t="shared" si="60"/>
        <v>43.618000000000002</v>
      </c>
      <c r="AN66" s="124">
        <f t="shared" si="60"/>
        <v>43.618000000000002</v>
      </c>
      <c r="AO66" s="124">
        <f t="shared" si="60"/>
        <v>43.618000000000002</v>
      </c>
      <c r="AP66" s="124">
        <f t="shared" si="60"/>
        <v>43.618000000000002</v>
      </c>
      <c r="AQ66" s="124">
        <f t="shared" si="60"/>
        <v>43.618000000000002</v>
      </c>
      <c r="AR66" s="124">
        <f t="shared" si="60"/>
        <v>43.618000000000002</v>
      </c>
      <c r="AS66" s="124">
        <f t="shared" si="60"/>
        <v>43.618000000000002</v>
      </c>
      <c r="AT66" s="124">
        <f t="shared" si="60"/>
        <v>43.618000000000002</v>
      </c>
      <c r="AU66" s="124">
        <f t="shared" si="60"/>
        <v>43.618000000000002</v>
      </c>
      <c r="AV66" s="124">
        <f t="shared" si="60"/>
        <v>43.618000000000002</v>
      </c>
      <c r="AW66" s="124">
        <f t="shared" si="60"/>
        <v>43.618000000000002</v>
      </c>
      <c r="AX66" s="124">
        <f t="shared" si="60"/>
        <v>43.618000000000002</v>
      </c>
      <c r="AY66" s="124">
        <f t="shared" si="60"/>
        <v>43.618000000000002</v>
      </c>
      <c r="AZ66" s="124">
        <f t="shared" si="60"/>
        <v>43.618000000000002</v>
      </c>
      <c r="BA66" s="124">
        <f t="shared" si="60"/>
        <v>43.618000000000002</v>
      </c>
      <c r="BB66" s="124">
        <f t="shared" si="60"/>
        <v>43.618000000000002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3"/>
      <c r="B67" s="139" t="s">
        <v>113</v>
      </c>
      <c r="C67" s="140" t="str">
        <f>+'Detail by Turbine'!B13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43.618000000000002</v>
      </c>
      <c r="V67" s="141">
        <f t="shared" si="61"/>
        <v>43.618000000000002</v>
      </c>
      <c r="W67" s="141">
        <f t="shared" si="61"/>
        <v>43.618000000000002</v>
      </c>
      <c r="X67" s="141">
        <f t="shared" si="61"/>
        <v>43.618000000000002</v>
      </c>
      <c r="Y67" s="141">
        <f t="shared" si="61"/>
        <v>43.618000000000002</v>
      </c>
      <c r="Z67" s="141">
        <f t="shared" si="61"/>
        <v>43.618000000000002</v>
      </c>
      <c r="AA67" s="141">
        <f t="shared" si="61"/>
        <v>43.618000000000002</v>
      </c>
      <c r="AB67" s="141">
        <f t="shared" si="61"/>
        <v>43.618000000000002</v>
      </c>
      <c r="AC67" s="141">
        <f t="shared" si="61"/>
        <v>43.618000000000002</v>
      </c>
      <c r="AD67" s="141">
        <f t="shared" si="61"/>
        <v>43.618000000000002</v>
      </c>
      <c r="AE67" s="141">
        <f t="shared" si="61"/>
        <v>43.618000000000002</v>
      </c>
      <c r="AF67" s="141">
        <f t="shared" si="61"/>
        <v>43.618000000000002</v>
      </c>
      <c r="AG67" s="141">
        <f t="shared" si="61"/>
        <v>43.618000000000002</v>
      </c>
      <c r="AH67" s="141">
        <f t="shared" si="61"/>
        <v>43.618000000000002</v>
      </c>
      <c r="AI67" s="136">
        <f t="shared" si="61"/>
        <v>43.618000000000002</v>
      </c>
      <c r="AJ67" s="141">
        <f t="shared" ref="AJ67:BB67" si="62">+AJ64*$C66</f>
        <v>43.618000000000002</v>
      </c>
      <c r="AK67" s="141">
        <f t="shared" si="62"/>
        <v>43.618000000000002</v>
      </c>
      <c r="AL67" s="141">
        <f t="shared" si="62"/>
        <v>43.618000000000002</v>
      </c>
      <c r="AM67" s="141">
        <f t="shared" si="62"/>
        <v>43.618000000000002</v>
      </c>
      <c r="AN67" s="141">
        <f t="shared" si="62"/>
        <v>43.618000000000002</v>
      </c>
      <c r="AO67" s="141">
        <f t="shared" si="62"/>
        <v>43.618000000000002</v>
      </c>
      <c r="AP67" s="141">
        <f t="shared" si="62"/>
        <v>43.618000000000002</v>
      </c>
      <c r="AQ67" s="141">
        <f t="shared" si="62"/>
        <v>43.618000000000002</v>
      </c>
      <c r="AR67" s="141">
        <f t="shared" si="62"/>
        <v>43.618000000000002</v>
      </c>
      <c r="AS67" s="141">
        <f t="shared" si="62"/>
        <v>43.618000000000002</v>
      </c>
      <c r="AT67" s="141">
        <f t="shared" si="62"/>
        <v>43.618000000000002</v>
      </c>
      <c r="AU67" s="141">
        <f t="shared" si="62"/>
        <v>43.618000000000002</v>
      </c>
      <c r="AV67" s="141">
        <f t="shared" si="62"/>
        <v>43.618000000000002</v>
      </c>
      <c r="AW67" s="141">
        <f t="shared" si="62"/>
        <v>43.618000000000002</v>
      </c>
      <c r="AX67" s="141">
        <f t="shared" si="62"/>
        <v>43.618000000000002</v>
      </c>
      <c r="AY67" s="141">
        <f t="shared" si="62"/>
        <v>43.618000000000002</v>
      </c>
      <c r="AZ67" s="141">
        <f t="shared" si="62"/>
        <v>43.618000000000002</v>
      </c>
      <c r="BA67" s="141">
        <f t="shared" si="62"/>
        <v>43.618000000000002</v>
      </c>
      <c r="BB67" s="141">
        <f t="shared" si="62"/>
        <v>43.618000000000002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1">
        <f>+A60+1</f>
        <v>9</v>
      </c>
      <c r="B68" s="110" t="str">
        <f>+'Detail by Turbine'!G14</f>
        <v>9FA STAG Power Islands</v>
      </c>
      <c r="C68" s="286" t="str">
        <f>+'Detail by Turbine'!S14</f>
        <v>Unassigned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84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2"/>
      <c r="B69" s="115" t="s">
        <v>108</v>
      </c>
      <c r="C69" s="287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82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2"/>
      <c r="B70" s="115" t="s">
        <v>109</v>
      </c>
      <c r="C70" s="287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82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2"/>
      <c r="B71" s="115" t="s">
        <v>110</v>
      </c>
      <c r="C71" s="287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82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2"/>
      <c r="B72" s="115" t="s">
        <v>111</v>
      </c>
      <c r="C72" s="287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82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2"/>
      <c r="B73" s="119"/>
      <c r="C73" s="287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83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2"/>
      <c r="B74" s="122" t="s">
        <v>112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90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3"/>
      <c r="B75" s="139" t="s">
        <v>113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36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1">
        <f>+A68+1</f>
        <v>10</v>
      </c>
      <c r="B76" s="110" t="str">
        <f>+'Detail by Turbine'!G15</f>
        <v>9FA STAG Power Islands</v>
      </c>
      <c r="C76" s="286" t="str">
        <f>+'Detail by Turbine'!S15</f>
        <v>Unassigned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84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82"/>
      <c r="B77" s="115" t="s">
        <v>108</v>
      </c>
      <c r="C77" s="287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82">
        <v>0.03</v>
      </c>
      <c r="AJ77" s="116">
        <v>0.03</v>
      </c>
      <c r="AK77" s="116">
        <v>0.02</v>
      </c>
      <c r="AL77" s="116">
        <v>0.02</v>
      </c>
      <c r="AM77" s="116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82"/>
      <c r="B78" s="115" t="s">
        <v>109</v>
      </c>
      <c r="C78" s="287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82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116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82"/>
      <c r="B79" s="115" t="s">
        <v>110</v>
      </c>
      <c r="C79" s="287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82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116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82"/>
      <c r="B80" s="115" t="s">
        <v>111</v>
      </c>
      <c r="C80" s="287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82">
        <v>0.62</v>
      </c>
      <c r="AJ80" s="116">
        <v>0.65200000000000002</v>
      </c>
      <c r="AK80" s="116">
        <v>0.67</v>
      </c>
      <c r="AL80" s="116">
        <v>0.68700000000000006</v>
      </c>
      <c r="AM80" s="116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82"/>
      <c r="B81" s="119"/>
      <c r="C81" s="287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83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82"/>
      <c r="B82" s="122" t="s">
        <v>112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90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124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83"/>
      <c r="B83" s="139" t="s">
        <v>113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36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41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1">
        <f>+A76+1</f>
        <v>11</v>
      </c>
      <c r="B84" s="110" t="str">
        <f>+'Detail by Turbine'!G16</f>
        <v>9FA STAG Power Islands</v>
      </c>
      <c r="C84" s="286" t="str">
        <f>+'Detail by Turbine'!S16</f>
        <v>Unassigned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84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82"/>
      <c r="B85" s="115" t="s">
        <v>108</v>
      </c>
      <c r="C85" s="287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82">
        <v>0.03</v>
      </c>
      <c r="AJ85" s="116">
        <v>0.03</v>
      </c>
      <c r="AK85" s="116">
        <v>0.02</v>
      </c>
      <c r="AL85" s="116">
        <v>0.02</v>
      </c>
      <c r="AM85" s="116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82"/>
      <c r="B86" s="115" t="s">
        <v>109</v>
      </c>
      <c r="C86" s="287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82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116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82"/>
      <c r="B87" s="115" t="s">
        <v>110</v>
      </c>
      <c r="C87" s="287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82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116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82"/>
      <c r="B88" s="115" t="s">
        <v>111</v>
      </c>
      <c r="C88" s="287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82">
        <v>0.62</v>
      </c>
      <c r="AJ88" s="116">
        <v>0.65200000000000002</v>
      </c>
      <c r="AK88" s="116">
        <v>0.67</v>
      </c>
      <c r="AL88" s="116">
        <v>0.68700000000000006</v>
      </c>
      <c r="AM88" s="116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82"/>
      <c r="B89" s="119"/>
      <c r="C89" s="287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83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82"/>
      <c r="B90" s="122" t="s">
        <v>112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90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124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83"/>
      <c r="B91" s="139" t="s">
        <v>113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36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41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1">
        <f>+A84+1</f>
        <v>12</v>
      </c>
      <c r="B92" s="110" t="str">
        <f>+'Detail by Turbine'!G17</f>
        <v>11N1</v>
      </c>
      <c r="C92" s="286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85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2"/>
      <c r="B93" s="115" t="s">
        <v>108</v>
      </c>
      <c r="C93" s="287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82">
        <v>0</v>
      </c>
      <c r="AJ93" s="116">
        <v>0</v>
      </c>
      <c r="AK93" s="116">
        <v>0</v>
      </c>
      <c r="AL93" s="116">
        <v>0</v>
      </c>
      <c r="AM93" s="116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2"/>
      <c r="B94" s="115" t="s">
        <v>109</v>
      </c>
      <c r="C94" s="287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82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116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2"/>
      <c r="B95" s="115" t="s">
        <v>110</v>
      </c>
      <c r="C95" s="287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82">
        <v>0</v>
      </c>
      <c r="AJ95" s="116">
        <v>0</v>
      </c>
      <c r="AK95" s="116">
        <v>0</v>
      </c>
      <c r="AL95" s="116">
        <v>0</v>
      </c>
      <c r="AM95" s="116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2"/>
      <c r="B96" s="115" t="s">
        <v>111</v>
      </c>
      <c r="C96" s="287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82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116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2"/>
      <c r="B97" s="119"/>
      <c r="C97" s="287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83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2"/>
      <c r="B98" s="122" t="s">
        <v>112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90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124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3"/>
      <c r="B99" s="139" t="s">
        <v>113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36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41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1">
        <f>+A92+1</f>
        <v>13</v>
      </c>
      <c r="B100" s="110" t="str">
        <f>+'Detail by Turbine'!G18</f>
        <v>11N1</v>
      </c>
      <c r="C100" s="286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85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2"/>
      <c r="B101" s="115" t="s">
        <v>108</v>
      </c>
      <c r="C101" s="287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82">
        <v>0</v>
      </c>
      <c r="AJ101" s="116">
        <v>0</v>
      </c>
      <c r="AK101" s="116">
        <v>0</v>
      </c>
      <c r="AL101" s="116">
        <v>0</v>
      </c>
      <c r="AM101" s="116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2"/>
      <c r="B102" s="115" t="s">
        <v>109</v>
      </c>
      <c r="C102" s="287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82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116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2"/>
      <c r="B103" s="115" t="s">
        <v>110</v>
      </c>
      <c r="C103" s="287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82">
        <v>0</v>
      </c>
      <c r="AJ103" s="116">
        <v>0</v>
      </c>
      <c r="AK103" s="116">
        <v>0</v>
      </c>
      <c r="AL103" s="116">
        <v>0</v>
      </c>
      <c r="AM103" s="116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2"/>
      <c r="B104" s="115" t="s">
        <v>111</v>
      </c>
      <c r="C104" s="287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82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116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2"/>
      <c r="B105" s="119"/>
      <c r="C105" s="287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83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2"/>
      <c r="B106" s="122" t="s">
        <v>112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90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124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3"/>
      <c r="B107" s="139" t="s">
        <v>113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36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41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1">
        <f>+A100+1</f>
        <v>14</v>
      </c>
      <c r="B108" s="110" t="str">
        <f>+'Detail by Turbine'!G19</f>
        <v>Fr 6B 60 hz power barges (BV = 0)</v>
      </c>
      <c r="C108" s="286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85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82"/>
      <c r="B109" s="115" t="s">
        <v>108</v>
      </c>
      <c r="C109" s="287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82">
        <v>0</v>
      </c>
      <c r="AJ109" s="116">
        <v>0</v>
      </c>
      <c r="AK109" s="116">
        <v>0</v>
      </c>
      <c r="AL109" s="116">
        <v>0</v>
      </c>
      <c r="AM109" s="116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82"/>
      <c r="B110" s="115" t="s">
        <v>109</v>
      </c>
      <c r="C110" s="287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82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116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82"/>
      <c r="B111" s="115" t="s">
        <v>110</v>
      </c>
      <c r="C111" s="287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82">
        <v>0</v>
      </c>
      <c r="AJ111" s="116">
        <v>0</v>
      </c>
      <c r="AK111" s="116">
        <v>0</v>
      </c>
      <c r="AL111" s="116">
        <v>0</v>
      </c>
      <c r="AM111" s="116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82"/>
      <c r="B112" s="115" t="s">
        <v>111</v>
      </c>
      <c r="C112" s="287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82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116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82"/>
      <c r="B113" s="119"/>
      <c r="C113" s="287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83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82"/>
      <c r="B114" s="122" t="s">
        <v>112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90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124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83"/>
      <c r="B115" s="139" t="s">
        <v>113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36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41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1">
        <f>+A108+1</f>
        <v>15</v>
      </c>
      <c r="B116" s="110" t="str">
        <f>+'Detail by Turbine'!G20</f>
        <v>Fr 6B 60 hz power barges (BV = 0)</v>
      </c>
      <c r="C116" s="286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85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82"/>
      <c r="B117" s="115" t="s">
        <v>108</v>
      </c>
      <c r="C117" s="287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82">
        <v>0</v>
      </c>
      <c r="AJ117" s="116">
        <v>0</v>
      </c>
      <c r="AK117" s="116">
        <v>0</v>
      </c>
      <c r="AL117" s="116">
        <v>0</v>
      </c>
      <c r="AM117" s="116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82"/>
      <c r="B118" s="115" t="s">
        <v>109</v>
      </c>
      <c r="C118" s="287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82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116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82"/>
      <c r="B119" s="115" t="s">
        <v>110</v>
      </c>
      <c r="C119" s="287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82">
        <v>0</v>
      </c>
      <c r="AJ119" s="116">
        <v>0</v>
      </c>
      <c r="AK119" s="116">
        <v>0</v>
      </c>
      <c r="AL119" s="116">
        <v>0</v>
      </c>
      <c r="AM119" s="116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82"/>
      <c r="B120" s="115" t="s">
        <v>111</v>
      </c>
      <c r="C120" s="287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82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116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82"/>
      <c r="B121" s="119"/>
      <c r="C121" s="287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83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82"/>
      <c r="B122" s="122" t="s">
        <v>112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90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124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83"/>
      <c r="B123" s="139" t="s">
        <v>113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36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41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s="114" customFormat="1" ht="15" customHeight="1" thickTop="1" x14ac:dyDescent="0.2">
      <c r="A124" s="281">
        <f>+A116+1</f>
        <v>16</v>
      </c>
      <c r="B124" s="110" t="str">
        <f>+'Detail by Turbine'!G21</f>
        <v>Steam Turbine (book value =0)</v>
      </c>
      <c r="C124" s="286" t="str">
        <f>+'Detail by Turbine'!S21</f>
        <v>Unassigned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84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12"/>
    </row>
    <row r="125" spans="1:89" s="118" customFormat="1" x14ac:dyDescent="0.2">
      <c r="A125" s="282"/>
      <c r="B125" s="115" t="s">
        <v>108</v>
      </c>
      <c r="C125" s="287"/>
      <c r="D125" s="116">
        <v>0</v>
      </c>
      <c r="E125" s="116">
        <v>0</v>
      </c>
      <c r="F125" s="116">
        <v>0</v>
      </c>
      <c r="G125" s="116">
        <v>0</v>
      </c>
      <c r="H125" s="116">
        <v>0</v>
      </c>
      <c r="I125" s="116">
        <v>0</v>
      </c>
      <c r="J125" s="116">
        <v>0</v>
      </c>
      <c r="K125" s="116">
        <v>0</v>
      </c>
      <c r="L125" s="116">
        <v>0</v>
      </c>
      <c r="M125" s="116">
        <v>0</v>
      </c>
      <c r="N125" s="116">
        <v>1</v>
      </c>
      <c r="O125" s="116">
        <v>0</v>
      </c>
      <c r="P125" s="116">
        <v>0</v>
      </c>
      <c r="Q125" s="116">
        <v>0</v>
      </c>
      <c r="R125" s="116">
        <v>0</v>
      </c>
      <c r="S125" s="116">
        <v>0</v>
      </c>
      <c r="T125" s="116">
        <v>0</v>
      </c>
      <c r="U125" s="116">
        <v>0</v>
      </c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82">
        <v>0</v>
      </c>
      <c r="AJ125" s="116">
        <v>0</v>
      </c>
      <c r="AK125" s="116">
        <v>0</v>
      </c>
      <c r="AL125" s="116">
        <v>0</v>
      </c>
      <c r="AM125" s="116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/>
      <c r="AV125" s="116"/>
      <c r="AW125" s="116"/>
      <c r="AX125" s="116"/>
      <c r="AY125" s="116"/>
      <c r="AZ125" s="116"/>
      <c r="BA125" s="116"/>
      <c r="BB125" s="116"/>
      <c r="BC125" s="117">
        <f>SUM(D125:BB125)</f>
        <v>1</v>
      </c>
      <c r="BD125" s="115"/>
    </row>
    <row r="126" spans="1:89" s="118" customFormat="1" x14ac:dyDescent="0.2">
      <c r="A126" s="282"/>
      <c r="B126" s="115" t="s">
        <v>109</v>
      </c>
      <c r="C126" s="287"/>
      <c r="D126" s="116">
        <f>D125</f>
        <v>0</v>
      </c>
      <c r="E126" s="116">
        <f t="shared" ref="E126:AI126" si="119">+D126+E125</f>
        <v>0</v>
      </c>
      <c r="F126" s="116">
        <f t="shared" si="119"/>
        <v>0</v>
      </c>
      <c r="G126" s="116">
        <f t="shared" si="119"/>
        <v>0</v>
      </c>
      <c r="H126" s="116">
        <f t="shared" si="119"/>
        <v>0</v>
      </c>
      <c r="I126" s="116">
        <f t="shared" si="119"/>
        <v>0</v>
      </c>
      <c r="J126" s="116">
        <f t="shared" si="119"/>
        <v>0</v>
      </c>
      <c r="K126" s="116">
        <f t="shared" si="119"/>
        <v>0</v>
      </c>
      <c r="L126" s="116">
        <f t="shared" si="119"/>
        <v>0</v>
      </c>
      <c r="M126" s="116">
        <f t="shared" si="119"/>
        <v>0</v>
      </c>
      <c r="N126" s="116">
        <f t="shared" si="119"/>
        <v>1</v>
      </c>
      <c r="O126" s="116">
        <f t="shared" si="119"/>
        <v>1</v>
      </c>
      <c r="P126" s="116">
        <f t="shared" si="119"/>
        <v>1</v>
      </c>
      <c r="Q126" s="116">
        <f t="shared" si="119"/>
        <v>1</v>
      </c>
      <c r="R126" s="116">
        <f t="shared" si="119"/>
        <v>1</v>
      </c>
      <c r="S126" s="116">
        <f t="shared" si="119"/>
        <v>1</v>
      </c>
      <c r="T126" s="116">
        <f t="shared" si="119"/>
        <v>1</v>
      </c>
      <c r="U126" s="116">
        <f t="shared" si="119"/>
        <v>1</v>
      </c>
      <c r="V126" s="116">
        <f t="shared" si="119"/>
        <v>1</v>
      </c>
      <c r="W126" s="116">
        <f t="shared" si="119"/>
        <v>1</v>
      </c>
      <c r="X126" s="116">
        <f t="shared" si="119"/>
        <v>1</v>
      </c>
      <c r="Y126" s="116">
        <f t="shared" si="119"/>
        <v>1</v>
      </c>
      <c r="Z126" s="116">
        <f t="shared" si="119"/>
        <v>1</v>
      </c>
      <c r="AA126" s="116">
        <f t="shared" si="119"/>
        <v>1</v>
      </c>
      <c r="AB126" s="116">
        <f t="shared" si="119"/>
        <v>1</v>
      </c>
      <c r="AC126" s="116">
        <f t="shared" si="119"/>
        <v>1</v>
      </c>
      <c r="AD126" s="116">
        <f t="shared" si="119"/>
        <v>1</v>
      </c>
      <c r="AE126" s="116">
        <f t="shared" si="119"/>
        <v>1</v>
      </c>
      <c r="AF126" s="116">
        <f t="shared" si="119"/>
        <v>1</v>
      </c>
      <c r="AG126" s="116">
        <f t="shared" si="119"/>
        <v>1</v>
      </c>
      <c r="AH126" s="116">
        <f t="shared" si="119"/>
        <v>1</v>
      </c>
      <c r="AI126" s="82">
        <f t="shared" si="119"/>
        <v>1</v>
      </c>
      <c r="AJ126" s="116">
        <f t="shared" ref="AJ126:BB126" si="120">+AI126+AJ125</f>
        <v>1</v>
      </c>
      <c r="AK126" s="116">
        <f t="shared" si="120"/>
        <v>1</v>
      </c>
      <c r="AL126" s="116">
        <f t="shared" si="120"/>
        <v>1</v>
      </c>
      <c r="AM126" s="116">
        <f t="shared" si="120"/>
        <v>1</v>
      </c>
      <c r="AN126" s="116">
        <f t="shared" si="120"/>
        <v>1</v>
      </c>
      <c r="AO126" s="116">
        <f t="shared" si="120"/>
        <v>1</v>
      </c>
      <c r="AP126" s="116">
        <f t="shared" si="120"/>
        <v>1</v>
      </c>
      <c r="AQ126" s="116">
        <f t="shared" si="120"/>
        <v>1</v>
      </c>
      <c r="AR126" s="116">
        <f t="shared" si="120"/>
        <v>1</v>
      </c>
      <c r="AS126" s="116">
        <f t="shared" si="120"/>
        <v>1</v>
      </c>
      <c r="AT126" s="116">
        <f t="shared" si="120"/>
        <v>1</v>
      </c>
      <c r="AU126" s="116">
        <f t="shared" si="120"/>
        <v>1</v>
      </c>
      <c r="AV126" s="116">
        <f t="shared" si="120"/>
        <v>1</v>
      </c>
      <c r="AW126" s="116">
        <f t="shared" si="120"/>
        <v>1</v>
      </c>
      <c r="AX126" s="116">
        <f t="shared" si="120"/>
        <v>1</v>
      </c>
      <c r="AY126" s="116">
        <f t="shared" si="120"/>
        <v>1</v>
      </c>
      <c r="AZ126" s="116">
        <f t="shared" si="120"/>
        <v>1</v>
      </c>
      <c r="BA126" s="116">
        <f t="shared" si="120"/>
        <v>1</v>
      </c>
      <c r="BB126" s="116">
        <f t="shared" si="120"/>
        <v>1</v>
      </c>
      <c r="BC126" s="117"/>
      <c r="BD126" s="115"/>
    </row>
    <row r="127" spans="1:89" s="118" customFormat="1" x14ac:dyDescent="0.2">
      <c r="A127" s="282"/>
      <c r="B127" s="115" t="s">
        <v>110</v>
      </c>
      <c r="C127" s="287"/>
      <c r="D127" s="116">
        <v>0</v>
      </c>
      <c r="E127" s="116">
        <v>0</v>
      </c>
      <c r="F127" s="116">
        <v>0</v>
      </c>
      <c r="G127" s="116">
        <v>0</v>
      </c>
      <c r="H127" s="116">
        <v>0</v>
      </c>
      <c r="I127" s="116">
        <v>0</v>
      </c>
      <c r="J127" s="116">
        <v>0</v>
      </c>
      <c r="K127" s="116">
        <v>0</v>
      </c>
      <c r="L127" s="116">
        <v>0</v>
      </c>
      <c r="M127" s="116">
        <v>0</v>
      </c>
      <c r="N127" s="116">
        <v>0</v>
      </c>
      <c r="O127" s="116">
        <v>0</v>
      </c>
      <c r="P127" s="116">
        <v>0</v>
      </c>
      <c r="Q127" s="116">
        <v>0</v>
      </c>
      <c r="R127" s="116">
        <v>0</v>
      </c>
      <c r="S127" s="116">
        <v>0</v>
      </c>
      <c r="T127" s="116">
        <v>0</v>
      </c>
      <c r="U127" s="116">
        <v>0</v>
      </c>
      <c r="V127" s="116">
        <v>0</v>
      </c>
      <c r="W127" s="116">
        <v>0</v>
      </c>
      <c r="X127" s="116">
        <v>0</v>
      </c>
      <c r="Y127" s="116">
        <v>0</v>
      </c>
      <c r="Z127" s="116">
        <v>0</v>
      </c>
      <c r="AA127" s="116">
        <v>0</v>
      </c>
      <c r="AB127" s="116">
        <v>0</v>
      </c>
      <c r="AC127" s="116">
        <v>0</v>
      </c>
      <c r="AD127" s="116">
        <v>0</v>
      </c>
      <c r="AE127" s="116">
        <v>0</v>
      </c>
      <c r="AF127" s="116">
        <v>0</v>
      </c>
      <c r="AG127" s="116">
        <v>0</v>
      </c>
      <c r="AH127" s="116">
        <v>0</v>
      </c>
      <c r="AI127" s="82">
        <v>0</v>
      </c>
      <c r="AJ127" s="116">
        <v>0</v>
      </c>
      <c r="AK127" s="116">
        <v>0</v>
      </c>
      <c r="AL127" s="116">
        <v>0</v>
      </c>
      <c r="AM127" s="116">
        <v>0</v>
      </c>
      <c r="AN127" s="116">
        <v>0</v>
      </c>
      <c r="AO127" s="116">
        <v>0</v>
      </c>
      <c r="AP127" s="116">
        <v>0</v>
      </c>
      <c r="AQ127" s="116">
        <v>0</v>
      </c>
      <c r="AR127" s="116">
        <v>0</v>
      </c>
      <c r="AS127" s="116">
        <v>0</v>
      </c>
      <c r="AT127" s="116">
        <v>0</v>
      </c>
      <c r="AU127" s="116"/>
      <c r="AV127" s="116"/>
      <c r="AW127" s="116"/>
      <c r="AX127" s="116"/>
      <c r="AY127" s="116"/>
      <c r="AZ127" s="116"/>
      <c r="BA127" s="116"/>
      <c r="BB127" s="116"/>
      <c r="BC127" s="117">
        <f>SUM(D127:BB127)</f>
        <v>0</v>
      </c>
      <c r="BD127" s="115"/>
    </row>
    <row r="128" spans="1:89" s="118" customFormat="1" x14ac:dyDescent="0.2">
      <c r="A128" s="282"/>
      <c r="B128" s="115" t="s">
        <v>111</v>
      </c>
      <c r="C128" s="287"/>
      <c r="D128" s="116">
        <f>D127</f>
        <v>0</v>
      </c>
      <c r="E128" s="116">
        <f t="shared" ref="E128:AI128" si="121">+D128+E127</f>
        <v>0</v>
      </c>
      <c r="F128" s="116">
        <f t="shared" si="121"/>
        <v>0</v>
      </c>
      <c r="G128" s="116">
        <f t="shared" si="121"/>
        <v>0</v>
      </c>
      <c r="H128" s="116">
        <f t="shared" si="121"/>
        <v>0</v>
      </c>
      <c r="I128" s="116">
        <f t="shared" si="121"/>
        <v>0</v>
      </c>
      <c r="J128" s="116">
        <f t="shared" si="121"/>
        <v>0</v>
      </c>
      <c r="K128" s="116">
        <f t="shared" si="121"/>
        <v>0</v>
      </c>
      <c r="L128" s="116">
        <f t="shared" si="121"/>
        <v>0</v>
      </c>
      <c r="M128" s="116">
        <f t="shared" si="121"/>
        <v>0</v>
      </c>
      <c r="N128" s="116">
        <f t="shared" si="121"/>
        <v>0</v>
      </c>
      <c r="O128" s="116">
        <f t="shared" si="121"/>
        <v>0</v>
      </c>
      <c r="P128" s="116">
        <f t="shared" si="121"/>
        <v>0</v>
      </c>
      <c r="Q128" s="116">
        <f t="shared" si="121"/>
        <v>0</v>
      </c>
      <c r="R128" s="116">
        <f t="shared" si="121"/>
        <v>0</v>
      </c>
      <c r="S128" s="116">
        <f t="shared" si="121"/>
        <v>0</v>
      </c>
      <c r="T128" s="116">
        <f>+S128+T127</f>
        <v>0</v>
      </c>
      <c r="U128" s="116">
        <f t="shared" si="121"/>
        <v>0</v>
      </c>
      <c r="V128" s="116">
        <f t="shared" si="121"/>
        <v>0</v>
      </c>
      <c r="W128" s="116">
        <f t="shared" si="121"/>
        <v>0</v>
      </c>
      <c r="X128" s="116">
        <f t="shared" si="121"/>
        <v>0</v>
      </c>
      <c r="Y128" s="116">
        <f t="shared" si="121"/>
        <v>0</v>
      </c>
      <c r="Z128" s="116">
        <f t="shared" si="121"/>
        <v>0</v>
      </c>
      <c r="AA128" s="116">
        <f t="shared" si="121"/>
        <v>0</v>
      </c>
      <c r="AB128" s="116">
        <f t="shared" si="121"/>
        <v>0</v>
      </c>
      <c r="AC128" s="116">
        <f t="shared" si="121"/>
        <v>0</v>
      </c>
      <c r="AD128" s="116">
        <f t="shared" si="121"/>
        <v>0</v>
      </c>
      <c r="AE128" s="116">
        <f t="shared" si="121"/>
        <v>0</v>
      </c>
      <c r="AF128" s="116">
        <f t="shared" si="121"/>
        <v>0</v>
      </c>
      <c r="AG128" s="116">
        <f t="shared" si="121"/>
        <v>0</v>
      </c>
      <c r="AH128" s="116">
        <f t="shared" si="121"/>
        <v>0</v>
      </c>
      <c r="AI128" s="82">
        <f t="shared" si="121"/>
        <v>0</v>
      </c>
      <c r="AJ128" s="116">
        <f t="shared" ref="AJ128:BB128" si="122">+AI128+AJ127</f>
        <v>0</v>
      </c>
      <c r="AK128" s="116">
        <f t="shared" si="122"/>
        <v>0</v>
      </c>
      <c r="AL128" s="116">
        <f t="shared" si="122"/>
        <v>0</v>
      </c>
      <c r="AM128" s="116">
        <f t="shared" si="122"/>
        <v>0</v>
      </c>
      <c r="AN128" s="116">
        <f t="shared" si="122"/>
        <v>0</v>
      </c>
      <c r="AO128" s="116">
        <f t="shared" si="122"/>
        <v>0</v>
      </c>
      <c r="AP128" s="116">
        <f t="shared" si="122"/>
        <v>0</v>
      </c>
      <c r="AQ128" s="116">
        <f t="shared" si="122"/>
        <v>0</v>
      </c>
      <c r="AR128" s="116">
        <f t="shared" si="122"/>
        <v>0</v>
      </c>
      <c r="AS128" s="116">
        <f t="shared" si="122"/>
        <v>0</v>
      </c>
      <c r="AT128" s="116">
        <f t="shared" si="122"/>
        <v>0</v>
      </c>
      <c r="AU128" s="116">
        <f t="shared" si="122"/>
        <v>0</v>
      </c>
      <c r="AV128" s="116">
        <f t="shared" si="122"/>
        <v>0</v>
      </c>
      <c r="AW128" s="116">
        <f t="shared" si="122"/>
        <v>0</v>
      </c>
      <c r="AX128" s="116">
        <f t="shared" si="122"/>
        <v>0</v>
      </c>
      <c r="AY128" s="116">
        <f t="shared" si="122"/>
        <v>0</v>
      </c>
      <c r="AZ128" s="116">
        <f t="shared" si="122"/>
        <v>0</v>
      </c>
      <c r="BA128" s="116">
        <f t="shared" si="122"/>
        <v>0</v>
      </c>
      <c r="BB128" s="116">
        <f t="shared" si="122"/>
        <v>0</v>
      </c>
      <c r="BC128" s="117"/>
      <c r="BD128" s="115"/>
    </row>
    <row r="129" spans="1:89" s="127" customFormat="1" x14ac:dyDescent="0.2">
      <c r="A129" s="282"/>
      <c r="B129" s="119"/>
      <c r="C129" s="287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83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1"/>
      <c r="BD129" s="119"/>
    </row>
    <row r="130" spans="1:89" s="122" customFormat="1" x14ac:dyDescent="0.2">
      <c r="A130" s="282"/>
      <c r="B130" s="122" t="s">
        <v>112</v>
      </c>
      <c r="C130" s="123">
        <v>2.2999999999999998</v>
      </c>
      <c r="D130" s="124">
        <f t="shared" ref="D130:AI130" si="123">+D126*$C130</f>
        <v>0</v>
      </c>
      <c r="E130" s="124">
        <f t="shared" si="123"/>
        <v>0</v>
      </c>
      <c r="F130" s="124">
        <f t="shared" si="123"/>
        <v>0</v>
      </c>
      <c r="G130" s="124">
        <f t="shared" si="123"/>
        <v>0</v>
      </c>
      <c r="H130" s="124">
        <f t="shared" si="123"/>
        <v>0</v>
      </c>
      <c r="I130" s="124">
        <f t="shared" si="123"/>
        <v>0</v>
      </c>
      <c r="J130" s="124">
        <f t="shared" si="123"/>
        <v>0</v>
      </c>
      <c r="K130" s="124">
        <f t="shared" si="123"/>
        <v>0</v>
      </c>
      <c r="L130" s="124">
        <f t="shared" si="123"/>
        <v>0</v>
      </c>
      <c r="M130" s="124">
        <f t="shared" si="123"/>
        <v>0</v>
      </c>
      <c r="N130" s="124">
        <f t="shared" si="123"/>
        <v>2.2999999999999998</v>
      </c>
      <c r="O130" s="124">
        <f t="shared" si="123"/>
        <v>2.2999999999999998</v>
      </c>
      <c r="P130" s="124">
        <f t="shared" si="123"/>
        <v>2.2999999999999998</v>
      </c>
      <c r="Q130" s="124">
        <f t="shared" si="123"/>
        <v>2.2999999999999998</v>
      </c>
      <c r="R130" s="124">
        <f t="shared" si="123"/>
        <v>2.2999999999999998</v>
      </c>
      <c r="S130" s="124">
        <f t="shared" si="123"/>
        <v>2.2999999999999998</v>
      </c>
      <c r="T130" s="124">
        <f t="shared" si="123"/>
        <v>2.2999999999999998</v>
      </c>
      <c r="U130" s="124">
        <f t="shared" si="123"/>
        <v>2.2999999999999998</v>
      </c>
      <c r="V130" s="124">
        <f t="shared" si="123"/>
        <v>2.2999999999999998</v>
      </c>
      <c r="W130" s="124">
        <f t="shared" si="123"/>
        <v>2.2999999999999998</v>
      </c>
      <c r="X130" s="124">
        <f t="shared" si="123"/>
        <v>2.2999999999999998</v>
      </c>
      <c r="Y130" s="124">
        <f t="shared" si="123"/>
        <v>2.2999999999999998</v>
      </c>
      <c r="Z130" s="124">
        <f t="shared" si="123"/>
        <v>2.2999999999999998</v>
      </c>
      <c r="AA130" s="124">
        <f t="shared" si="123"/>
        <v>2.2999999999999998</v>
      </c>
      <c r="AB130" s="124">
        <f t="shared" si="123"/>
        <v>2.2999999999999998</v>
      </c>
      <c r="AC130" s="124">
        <f t="shared" si="123"/>
        <v>2.2999999999999998</v>
      </c>
      <c r="AD130" s="124">
        <f t="shared" si="123"/>
        <v>2.2999999999999998</v>
      </c>
      <c r="AE130" s="124">
        <f t="shared" si="123"/>
        <v>2.2999999999999998</v>
      </c>
      <c r="AF130" s="124">
        <f t="shared" si="123"/>
        <v>2.2999999999999998</v>
      </c>
      <c r="AG130" s="124">
        <f t="shared" si="123"/>
        <v>2.2999999999999998</v>
      </c>
      <c r="AH130" s="124">
        <f t="shared" si="123"/>
        <v>2.2999999999999998</v>
      </c>
      <c r="AI130" s="90">
        <f t="shared" si="123"/>
        <v>2.2999999999999998</v>
      </c>
      <c r="AJ130" s="124">
        <f t="shared" ref="AJ130:BB130" si="124">+AJ126*$C130</f>
        <v>2.2999999999999998</v>
      </c>
      <c r="AK130" s="124">
        <f t="shared" si="124"/>
        <v>2.2999999999999998</v>
      </c>
      <c r="AL130" s="124">
        <f t="shared" si="124"/>
        <v>2.2999999999999998</v>
      </c>
      <c r="AM130" s="124">
        <f t="shared" si="124"/>
        <v>2.2999999999999998</v>
      </c>
      <c r="AN130" s="124">
        <f t="shared" si="124"/>
        <v>2.2999999999999998</v>
      </c>
      <c r="AO130" s="124">
        <f t="shared" si="124"/>
        <v>2.2999999999999998</v>
      </c>
      <c r="AP130" s="124">
        <f t="shared" si="124"/>
        <v>2.2999999999999998</v>
      </c>
      <c r="AQ130" s="124">
        <f t="shared" si="124"/>
        <v>2.2999999999999998</v>
      </c>
      <c r="AR130" s="124">
        <f t="shared" si="124"/>
        <v>2.2999999999999998</v>
      </c>
      <c r="AS130" s="124">
        <f t="shared" si="124"/>
        <v>2.2999999999999998</v>
      </c>
      <c r="AT130" s="124">
        <f t="shared" si="124"/>
        <v>2.2999999999999998</v>
      </c>
      <c r="AU130" s="124">
        <f t="shared" si="124"/>
        <v>2.2999999999999998</v>
      </c>
      <c r="AV130" s="124">
        <f t="shared" si="124"/>
        <v>2.2999999999999998</v>
      </c>
      <c r="AW130" s="124">
        <f t="shared" si="124"/>
        <v>2.2999999999999998</v>
      </c>
      <c r="AX130" s="124">
        <f t="shared" si="124"/>
        <v>2.2999999999999998</v>
      </c>
      <c r="AY130" s="124">
        <f t="shared" si="124"/>
        <v>2.2999999999999998</v>
      </c>
      <c r="AZ130" s="124">
        <f t="shared" si="124"/>
        <v>2.2999999999999998</v>
      </c>
      <c r="BA130" s="124">
        <f t="shared" si="124"/>
        <v>2.2999999999999998</v>
      </c>
      <c r="BB130" s="124">
        <f t="shared" si="124"/>
        <v>2.2999999999999998</v>
      </c>
      <c r="BC130" s="125"/>
      <c r="BD130" s="126"/>
      <c r="BE130" s="126"/>
      <c r="BF130" s="126"/>
      <c r="BG130" s="126"/>
      <c r="BH130" s="126"/>
      <c r="BI130" s="126"/>
      <c r="BJ130" s="126"/>
      <c r="BK130" s="126"/>
      <c r="BL130" s="126"/>
      <c r="BM130" s="126"/>
      <c r="BN130" s="126"/>
      <c r="BO130" s="126"/>
      <c r="BP130" s="126"/>
      <c r="BQ130" s="126"/>
      <c r="BR130" s="126"/>
      <c r="BS130" s="126"/>
      <c r="BT130" s="126"/>
      <c r="BU130" s="126"/>
      <c r="BV130" s="126"/>
      <c r="BW130" s="126"/>
      <c r="BX130" s="126"/>
      <c r="BY130" s="126"/>
      <c r="BZ130" s="126"/>
      <c r="CA130" s="126"/>
      <c r="CB130" s="126"/>
      <c r="CC130" s="126"/>
      <c r="CD130" s="126"/>
      <c r="CE130" s="126"/>
      <c r="CF130" s="126"/>
      <c r="CG130" s="126"/>
      <c r="CH130" s="126"/>
      <c r="CI130" s="126"/>
      <c r="CJ130" s="126"/>
      <c r="CK130" s="126"/>
    </row>
    <row r="131" spans="1:89" s="139" customFormat="1" ht="13.5" thickBot="1" x14ac:dyDescent="0.25">
      <c r="A131" s="283"/>
      <c r="B131" s="139" t="s">
        <v>113</v>
      </c>
      <c r="C131" s="140" t="str">
        <f>+'Detail by Turbine'!B21</f>
        <v>Available</v>
      </c>
      <c r="D131" s="141">
        <f t="shared" ref="D131:AI131" si="125">+D128*$C130</f>
        <v>0</v>
      </c>
      <c r="E131" s="141">
        <f t="shared" si="125"/>
        <v>0</v>
      </c>
      <c r="F131" s="141">
        <f t="shared" si="125"/>
        <v>0</v>
      </c>
      <c r="G131" s="141">
        <f t="shared" si="125"/>
        <v>0</v>
      </c>
      <c r="H131" s="141">
        <f t="shared" si="125"/>
        <v>0</v>
      </c>
      <c r="I131" s="141">
        <f t="shared" si="125"/>
        <v>0</v>
      </c>
      <c r="J131" s="141">
        <f t="shared" si="125"/>
        <v>0</v>
      </c>
      <c r="K131" s="141">
        <f t="shared" si="125"/>
        <v>0</v>
      </c>
      <c r="L131" s="141">
        <f t="shared" si="125"/>
        <v>0</v>
      </c>
      <c r="M131" s="141">
        <f t="shared" si="125"/>
        <v>0</v>
      </c>
      <c r="N131" s="141">
        <f t="shared" si="125"/>
        <v>0</v>
      </c>
      <c r="O131" s="141">
        <f t="shared" si="125"/>
        <v>0</v>
      </c>
      <c r="P131" s="141">
        <f t="shared" si="125"/>
        <v>0</v>
      </c>
      <c r="Q131" s="141">
        <f t="shared" si="125"/>
        <v>0</v>
      </c>
      <c r="R131" s="141">
        <f t="shared" si="125"/>
        <v>0</v>
      </c>
      <c r="S131" s="141">
        <f t="shared" si="125"/>
        <v>0</v>
      </c>
      <c r="T131" s="141">
        <f t="shared" si="125"/>
        <v>0</v>
      </c>
      <c r="U131" s="141">
        <f t="shared" si="125"/>
        <v>0</v>
      </c>
      <c r="V131" s="141">
        <f t="shared" si="125"/>
        <v>0</v>
      </c>
      <c r="W131" s="141">
        <f t="shared" si="125"/>
        <v>0</v>
      </c>
      <c r="X131" s="141">
        <f t="shared" si="125"/>
        <v>0</v>
      </c>
      <c r="Y131" s="141">
        <f t="shared" si="125"/>
        <v>0</v>
      </c>
      <c r="Z131" s="141">
        <f t="shared" si="125"/>
        <v>0</v>
      </c>
      <c r="AA131" s="141">
        <f t="shared" si="125"/>
        <v>0</v>
      </c>
      <c r="AB131" s="141">
        <f t="shared" si="125"/>
        <v>0</v>
      </c>
      <c r="AC131" s="141">
        <f t="shared" si="125"/>
        <v>0</v>
      </c>
      <c r="AD131" s="141">
        <f t="shared" si="125"/>
        <v>0</v>
      </c>
      <c r="AE131" s="141">
        <f t="shared" si="125"/>
        <v>0</v>
      </c>
      <c r="AF131" s="141">
        <f t="shared" si="125"/>
        <v>0</v>
      </c>
      <c r="AG131" s="141">
        <f t="shared" si="125"/>
        <v>0</v>
      </c>
      <c r="AH131" s="141">
        <f t="shared" si="125"/>
        <v>0</v>
      </c>
      <c r="AI131" s="136">
        <f t="shared" si="125"/>
        <v>0</v>
      </c>
      <c r="AJ131" s="141">
        <f t="shared" ref="AJ131:BB131" si="126">+AJ128*$C130</f>
        <v>0</v>
      </c>
      <c r="AK131" s="141">
        <f t="shared" si="126"/>
        <v>0</v>
      </c>
      <c r="AL131" s="141">
        <f t="shared" si="126"/>
        <v>0</v>
      </c>
      <c r="AM131" s="141">
        <f t="shared" si="126"/>
        <v>0</v>
      </c>
      <c r="AN131" s="141">
        <f t="shared" si="126"/>
        <v>0</v>
      </c>
      <c r="AO131" s="141">
        <f t="shared" si="126"/>
        <v>0</v>
      </c>
      <c r="AP131" s="141">
        <f t="shared" si="126"/>
        <v>0</v>
      </c>
      <c r="AQ131" s="141">
        <f t="shared" si="126"/>
        <v>0</v>
      </c>
      <c r="AR131" s="141">
        <f t="shared" si="126"/>
        <v>0</v>
      </c>
      <c r="AS131" s="141">
        <f t="shared" si="126"/>
        <v>0</v>
      </c>
      <c r="AT131" s="141">
        <f t="shared" si="126"/>
        <v>0</v>
      </c>
      <c r="AU131" s="141">
        <f t="shared" si="126"/>
        <v>0</v>
      </c>
      <c r="AV131" s="141">
        <f t="shared" si="126"/>
        <v>0</v>
      </c>
      <c r="AW131" s="141">
        <f t="shared" si="126"/>
        <v>0</v>
      </c>
      <c r="AX131" s="141">
        <f t="shared" si="126"/>
        <v>0</v>
      </c>
      <c r="AY131" s="141">
        <f t="shared" si="126"/>
        <v>0</v>
      </c>
      <c r="AZ131" s="141">
        <f t="shared" si="126"/>
        <v>0</v>
      </c>
      <c r="BA131" s="141">
        <f t="shared" si="126"/>
        <v>0</v>
      </c>
      <c r="BB131" s="141">
        <f t="shared" si="126"/>
        <v>0</v>
      </c>
      <c r="BC131" s="142"/>
      <c r="BD131" s="143"/>
      <c r="BE131" s="143"/>
      <c r="BF131" s="143"/>
      <c r="BG131" s="143"/>
      <c r="BH131" s="143"/>
      <c r="BI131" s="14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</row>
    <row r="132" spans="1:89" x14ac:dyDescent="0.2"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81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</row>
    <row r="133" spans="1:89" s="77" customFormat="1" x14ac:dyDescent="0.2">
      <c r="B133" s="87" t="s">
        <v>117</v>
      </c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30"/>
      <c r="AJ133" s="129"/>
      <c r="AK133" s="129"/>
      <c r="AL133" s="129"/>
      <c r="AM133" s="129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1:89" s="197" customFormat="1" x14ac:dyDescent="0.2">
      <c r="B134" s="197" t="s">
        <v>128</v>
      </c>
      <c r="C134" s="198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13"/>
      <c r="AI134" s="130"/>
      <c r="AJ134" s="213"/>
      <c r="AK134" s="213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3"/>
      <c r="BB134" s="213"/>
    </row>
    <row r="135" spans="1:89" s="197" customFormat="1" x14ac:dyDescent="0.2">
      <c r="B135" s="197" t="s">
        <v>112</v>
      </c>
      <c r="C135" s="250">
        <f>+C18+C10</f>
        <v>38.265000000000001</v>
      </c>
      <c r="D135" s="199">
        <f>+D18+D10</f>
        <v>0</v>
      </c>
      <c r="E135" s="199">
        <f t="shared" ref="E135:BB135" si="127">+E18+E10</f>
        <v>0</v>
      </c>
      <c r="F135" s="199">
        <f t="shared" si="127"/>
        <v>0</v>
      </c>
      <c r="G135" s="199">
        <f t="shared" si="127"/>
        <v>0</v>
      </c>
      <c r="H135" s="199">
        <f t="shared" si="127"/>
        <v>0</v>
      </c>
      <c r="I135" s="199">
        <f t="shared" si="127"/>
        <v>0</v>
      </c>
      <c r="J135" s="199">
        <f t="shared" si="127"/>
        <v>0</v>
      </c>
      <c r="K135" s="199">
        <f t="shared" si="127"/>
        <v>0</v>
      </c>
      <c r="L135" s="199">
        <f t="shared" si="127"/>
        <v>0</v>
      </c>
      <c r="M135" s="199">
        <f t="shared" si="127"/>
        <v>0</v>
      </c>
      <c r="N135" s="199">
        <f t="shared" si="127"/>
        <v>0</v>
      </c>
      <c r="O135" s="199">
        <f t="shared" si="127"/>
        <v>0</v>
      </c>
      <c r="P135" s="199">
        <f t="shared" si="127"/>
        <v>0</v>
      </c>
      <c r="Q135" s="199">
        <f t="shared" si="127"/>
        <v>0</v>
      </c>
      <c r="R135" s="199">
        <f t="shared" si="127"/>
        <v>0</v>
      </c>
      <c r="S135" s="199">
        <f t="shared" si="127"/>
        <v>0</v>
      </c>
      <c r="T135" s="199">
        <f t="shared" si="127"/>
        <v>0</v>
      </c>
      <c r="U135" s="199">
        <f t="shared" si="127"/>
        <v>0</v>
      </c>
      <c r="V135" s="199">
        <f t="shared" si="127"/>
        <v>0</v>
      </c>
      <c r="W135" s="199">
        <f t="shared" si="127"/>
        <v>1.9999202250000001</v>
      </c>
      <c r="X135" s="199">
        <f t="shared" si="127"/>
        <v>3.8265000000000002</v>
      </c>
      <c r="Y135" s="199">
        <f t="shared" si="127"/>
        <v>5.2614374999999995</v>
      </c>
      <c r="Z135" s="199">
        <f t="shared" si="127"/>
        <v>6.6963749999999997</v>
      </c>
      <c r="AA135" s="199">
        <f t="shared" si="127"/>
        <v>8.2269750000000013</v>
      </c>
      <c r="AB135" s="199">
        <f t="shared" si="127"/>
        <v>9.757575000000001</v>
      </c>
      <c r="AC135" s="199">
        <f t="shared" si="127"/>
        <v>11.288175000000001</v>
      </c>
      <c r="AD135" s="199">
        <f t="shared" si="127"/>
        <v>13.966725</v>
      </c>
      <c r="AE135" s="199">
        <f t="shared" si="127"/>
        <v>17.219250000000002</v>
      </c>
      <c r="AF135" s="199">
        <f t="shared" si="127"/>
        <v>20.089124999999999</v>
      </c>
      <c r="AG135" s="199">
        <f t="shared" si="127"/>
        <v>25.446224999999998</v>
      </c>
      <c r="AH135" s="199">
        <f t="shared" si="127"/>
        <v>28.124775</v>
      </c>
      <c r="AI135" s="199">
        <f t="shared" si="127"/>
        <v>29.46405</v>
      </c>
      <c r="AJ135" s="199">
        <f t="shared" si="127"/>
        <v>30.612000000000002</v>
      </c>
      <c r="AK135" s="199">
        <f t="shared" si="127"/>
        <v>31.377300000000005</v>
      </c>
      <c r="AL135" s="199">
        <f t="shared" si="127"/>
        <v>32.142600000000002</v>
      </c>
      <c r="AM135" s="199">
        <f t="shared" si="127"/>
        <v>32.716575000000006</v>
      </c>
      <c r="AN135" s="199">
        <f t="shared" si="127"/>
        <v>33.099225000000004</v>
      </c>
      <c r="AO135" s="199">
        <f t="shared" si="127"/>
        <v>33.099225000000004</v>
      </c>
      <c r="AP135" s="199">
        <f t="shared" si="127"/>
        <v>33.099225000000004</v>
      </c>
      <c r="AQ135" s="199">
        <f t="shared" si="127"/>
        <v>33.099225000000004</v>
      </c>
      <c r="AR135" s="199">
        <f t="shared" si="127"/>
        <v>37.308375000000005</v>
      </c>
      <c r="AS135" s="199">
        <f t="shared" si="127"/>
        <v>38.265000000000001</v>
      </c>
      <c r="AT135" s="199">
        <f t="shared" si="127"/>
        <v>38.265000000000001</v>
      </c>
      <c r="AU135" s="199">
        <f t="shared" si="127"/>
        <v>38.265000000000001</v>
      </c>
      <c r="AV135" s="199">
        <f t="shared" si="127"/>
        <v>38.265000000000001</v>
      </c>
      <c r="AW135" s="199">
        <f t="shared" si="127"/>
        <v>38.265000000000001</v>
      </c>
      <c r="AX135" s="199">
        <f t="shared" si="127"/>
        <v>38.265000000000001</v>
      </c>
      <c r="AY135" s="199">
        <f t="shared" si="127"/>
        <v>38.265000000000001</v>
      </c>
      <c r="AZ135" s="199">
        <f t="shared" si="127"/>
        <v>38.265000000000001</v>
      </c>
      <c r="BA135" s="199">
        <f t="shared" si="127"/>
        <v>38.265000000000001</v>
      </c>
      <c r="BB135" s="199">
        <f t="shared" si="127"/>
        <v>38.265000000000001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1:89" s="197" customFormat="1" x14ac:dyDescent="0.2">
      <c r="B136" s="197" t="s">
        <v>113</v>
      </c>
      <c r="C136" s="212"/>
      <c r="D136" s="199">
        <f t="shared" ref="D136:BB136" si="128">+D19+D11</f>
        <v>0</v>
      </c>
      <c r="E136" s="199">
        <f t="shared" si="128"/>
        <v>0</v>
      </c>
      <c r="F136" s="199">
        <f t="shared" si="128"/>
        <v>0</v>
      </c>
      <c r="G136" s="199">
        <f t="shared" si="128"/>
        <v>0</v>
      </c>
      <c r="H136" s="199">
        <f t="shared" si="128"/>
        <v>0</v>
      </c>
      <c r="I136" s="199">
        <f t="shared" si="128"/>
        <v>0</v>
      </c>
      <c r="J136" s="199">
        <f t="shared" si="128"/>
        <v>0</v>
      </c>
      <c r="K136" s="199">
        <f t="shared" si="128"/>
        <v>0</v>
      </c>
      <c r="L136" s="199">
        <f t="shared" si="128"/>
        <v>0</v>
      </c>
      <c r="M136" s="199">
        <f t="shared" si="128"/>
        <v>0</v>
      </c>
      <c r="N136" s="199">
        <f t="shared" si="128"/>
        <v>0</v>
      </c>
      <c r="O136" s="199">
        <f t="shared" si="128"/>
        <v>0</v>
      </c>
      <c r="P136" s="199">
        <f t="shared" si="128"/>
        <v>0</v>
      </c>
      <c r="Q136" s="199">
        <f t="shared" si="128"/>
        <v>0</v>
      </c>
      <c r="R136" s="199">
        <f t="shared" si="128"/>
        <v>0</v>
      </c>
      <c r="S136" s="199">
        <f t="shared" si="128"/>
        <v>0</v>
      </c>
      <c r="T136" s="199">
        <f t="shared" si="128"/>
        <v>0</v>
      </c>
      <c r="U136" s="199">
        <f t="shared" si="128"/>
        <v>0</v>
      </c>
      <c r="V136" s="199">
        <f t="shared" si="128"/>
        <v>0</v>
      </c>
      <c r="W136" s="199">
        <f t="shared" si="128"/>
        <v>4.7831250000000001</v>
      </c>
      <c r="X136" s="199">
        <f t="shared" si="128"/>
        <v>5.5484249999999999</v>
      </c>
      <c r="Y136" s="199">
        <f t="shared" si="128"/>
        <v>6.3137249999999998</v>
      </c>
      <c r="Z136" s="199">
        <f t="shared" si="128"/>
        <v>7.2703500000000005</v>
      </c>
      <c r="AA136" s="199">
        <f t="shared" si="128"/>
        <v>8.2269749999999995</v>
      </c>
      <c r="AB136" s="199">
        <f t="shared" si="128"/>
        <v>9.1836000000000002</v>
      </c>
      <c r="AC136" s="199">
        <f t="shared" si="128"/>
        <v>10.140225000000001</v>
      </c>
      <c r="AD136" s="199">
        <f t="shared" si="128"/>
        <v>11.09685</v>
      </c>
      <c r="AE136" s="199">
        <f t="shared" si="128"/>
        <v>12.053475000000001</v>
      </c>
      <c r="AF136" s="199">
        <f t="shared" si="128"/>
        <v>12.818774999999999</v>
      </c>
      <c r="AG136" s="199">
        <f t="shared" si="128"/>
        <v>13.775400000000001</v>
      </c>
      <c r="AH136" s="199">
        <f t="shared" si="128"/>
        <v>25.637550000000001</v>
      </c>
      <c r="AI136" s="199">
        <f t="shared" si="128"/>
        <v>26.020199999999999</v>
      </c>
      <c r="AJ136" s="199">
        <f t="shared" si="128"/>
        <v>26.402850000000001</v>
      </c>
      <c r="AK136" s="199">
        <f t="shared" si="128"/>
        <v>26.785499999999999</v>
      </c>
      <c r="AL136" s="199">
        <f t="shared" si="128"/>
        <v>26.785499999999999</v>
      </c>
      <c r="AM136" s="199">
        <f t="shared" si="128"/>
        <v>26.785499999999999</v>
      </c>
      <c r="AN136" s="199">
        <f t="shared" si="128"/>
        <v>26.785499999999999</v>
      </c>
      <c r="AO136" s="199">
        <f t="shared" si="128"/>
        <v>26.785499999999999</v>
      </c>
      <c r="AP136" s="199">
        <f t="shared" si="128"/>
        <v>26.785499999999999</v>
      </c>
      <c r="AQ136" s="199">
        <f t="shared" si="128"/>
        <v>26.785499999999999</v>
      </c>
      <c r="AR136" s="199">
        <f t="shared" si="128"/>
        <v>26.785499999999999</v>
      </c>
      <c r="AS136" s="199">
        <f t="shared" si="128"/>
        <v>38.265000000000001</v>
      </c>
      <c r="AT136" s="199">
        <f t="shared" si="128"/>
        <v>38.265000000000001</v>
      </c>
      <c r="AU136" s="199">
        <f t="shared" si="128"/>
        <v>38.265000000000001</v>
      </c>
      <c r="AV136" s="199">
        <f t="shared" si="128"/>
        <v>38.265000000000001</v>
      </c>
      <c r="AW136" s="199">
        <f t="shared" si="128"/>
        <v>38.265000000000001</v>
      </c>
      <c r="AX136" s="199">
        <f t="shared" si="128"/>
        <v>38.265000000000001</v>
      </c>
      <c r="AY136" s="199">
        <f t="shared" si="128"/>
        <v>38.265000000000001</v>
      </c>
      <c r="AZ136" s="199">
        <f t="shared" si="128"/>
        <v>38.265000000000001</v>
      </c>
      <c r="BA136" s="199">
        <f t="shared" si="128"/>
        <v>38.265000000000001</v>
      </c>
      <c r="BB136" s="199">
        <f t="shared" si="128"/>
        <v>38.265000000000001</v>
      </c>
      <c r="BC136" s="200"/>
      <c r="BD136" s="201"/>
      <c r="BE136" s="201"/>
      <c r="BF136" s="201"/>
      <c r="BG136" s="201"/>
      <c r="BH136" s="201"/>
      <c r="BI136" s="201"/>
      <c r="BJ136" s="201"/>
      <c r="BK136" s="201"/>
      <c r="BL136" s="201"/>
      <c r="BM136" s="201"/>
      <c r="BN136" s="201"/>
      <c r="BO136" s="201"/>
      <c r="BP136" s="201"/>
      <c r="BQ136" s="201"/>
      <c r="BR136" s="201"/>
      <c r="BS136" s="201"/>
      <c r="BT136" s="201"/>
      <c r="BU136" s="201"/>
      <c r="BV136" s="201"/>
      <c r="BW136" s="201"/>
      <c r="BX136" s="201"/>
      <c r="BY136" s="201"/>
      <c r="BZ136" s="201"/>
      <c r="CA136" s="201"/>
      <c r="CB136" s="201"/>
      <c r="CC136" s="201"/>
      <c r="CD136" s="201"/>
      <c r="CE136" s="201"/>
      <c r="CF136" s="201"/>
      <c r="CG136" s="201"/>
      <c r="CH136" s="201"/>
      <c r="CI136" s="201"/>
      <c r="CJ136" s="201"/>
      <c r="CK136" s="201"/>
    </row>
    <row r="137" spans="1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30"/>
      <c r="AJ137" s="129"/>
      <c r="AK137" s="129"/>
      <c r="AL137" s="129"/>
      <c r="AM137" s="129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1:89" s="91" customFormat="1" x14ac:dyDescent="0.2">
      <c r="B138" s="91" t="s">
        <v>116</v>
      </c>
      <c r="C138" s="93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0"/>
      <c r="AJ138" s="131"/>
      <c r="AK138" s="131"/>
      <c r="AL138" s="131"/>
      <c r="AM138" s="131"/>
      <c r="AN138" s="131"/>
      <c r="AO138" s="131"/>
      <c r="AP138" s="131"/>
      <c r="AQ138" s="131"/>
      <c r="AR138" s="131"/>
      <c r="AS138" s="131"/>
      <c r="AT138" s="131"/>
      <c r="AU138" s="131"/>
      <c r="AV138" s="131"/>
      <c r="AW138" s="131"/>
      <c r="AX138" s="131"/>
      <c r="AY138" s="131"/>
      <c r="AZ138" s="131"/>
      <c r="BA138" s="131"/>
      <c r="BB138" s="131"/>
    </row>
    <row r="139" spans="1:89" s="91" customFormat="1" x14ac:dyDescent="0.2">
      <c r="B139" s="91" t="s">
        <v>112</v>
      </c>
      <c r="C139" s="93">
        <f>+C50+C58+C34+C42+C26</f>
        <v>181.03200000000001</v>
      </c>
      <c r="D139" s="253">
        <f>+D50+D58+D34+D42+D26</f>
        <v>0</v>
      </c>
      <c r="E139" s="253">
        <f t="shared" ref="E139:BB139" si="129">+E50+E58+E34+E42+E26</f>
        <v>0</v>
      </c>
      <c r="F139" s="253">
        <f t="shared" si="129"/>
        <v>0</v>
      </c>
      <c r="G139" s="253">
        <f t="shared" si="129"/>
        <v>0</v>
      </c>
      <c r="H139" s="253">
        <f t="shared" si="129"/>
        <v>3.6758999999999999</v>
      </c>
      <c r="I139" s="253">
        <f t="shared" si="129"/>
        <v>6.1265000000000001</v>
      </c>
      <c r="J139" s="253">
        <f t="shared" si="129"/>
        <v>8.5770999999999997</v>
      </c>
      <c r="K139" s="253">
        <f t="shared" si="129"/>
        <v>11.027699999999999</v>
      </c>
      <c r="L139" s="253">
        <f t="shared" si="129"/>
        <v>12.865649999999999</v>
      </c>
      <c r="M139" s="253">
        <f t="shared" si="129"/>
        <v>14.703599999999996</v>
      </c>
      <c r="N139" s="253">
        <f t="shared" si="129"/>
        <v>15.928899999999999</v>
      </c>
      <c r="O139" s="253">
        <f t="shared" si="129"/>
        <v>17.154199999999999</v>
      </c>
      <c r="P139" s="253">
        <f t="shared" si="129"/>
        <v>18.3795</v>
      </c>
      <c r="Q139" s="253">
        <f t="shared" si="129"/>
        <v>18.992150000000002</v>
      </c>
      <c r="R139" s="253">
        <f t="shared" si="129"/>
        <v>19.604800000000001</v>
      </c>
      <c r="S139" s="253">
        <f t="shared" si="129"/>
        <v>20.217450000000003</v>
      </c>
      <c r="T139" s="253">
        <f t="shared" si="129"/>
        <v>27.372800000000002</v>
      </c>
      <c r="U139" s="253">
        <f t="shared" si="129"/>
        <v>32.347250000000003</v>
      </c>
      <c r="V139" s="253">
        <f t="shared" si="129"/>
        <v>32.959900000000005</v>
      </c>
      <c r="W139" s="253">
        <f t="shared" si="129"/>
        <v>32.959900000000005</v>
      </c>
      <c r="X139" s="253">
        <f t="shared" si="129"/>
        <v>40.727900000000005</v>
      </c>
      <c r="Y139" s="253">
        <f t="shared" si="129"/>
        <v>48.098700000000008</v>
      </c>
      <c r="Z139" s="253">
        <f t="shared" si="129"/>
        <v>49.324000000000012</v>
      </c>
      <c r="AA139" s="253">
        <f t="shared" si="129"/>
        <v>49.324000000000012</v>
      </c>
      <c r="AB139" s="253">
        <f t="shared" si="129"/>
        <v>49.324000000000012</v>
      </c>
      <c r="AC139" s="253">
        <f t="shared" si="129"/>
        <v>49.324000000000012</v>
      </c>
      <c r="AD139" s="253">
        <f t="shared" si="129"/>
        <v>49.324000000000012</v>
      </c>
      <c r="AE139" s="253">
        <f t="shared" si="129"/>
        <v>63.575700000000012</v>
      </c>
      <c r="AF139" s="253">
        <f t="shared" si="129"/>
        <v>71.063800000000015</v>
      </c>
      <c r="AG139" s="253">
        <f t="shared" si="129"/>
        <v>74.19980000000001</v>
      </c>
      <c r="AH139" s="253">
        <f t="shared" si="129"/>
        <v>84.099400000000003</v>
      </c>
      <c r="AI139" s="130">
        <f t="shared" si="129"/>
        <v>90.803500000000014</v>
      </c>
      <c r="AJ139" s="253">
        <f t="shared" si="129"/>
        <v>106.2312</v>
      </c>
      <c r="AK139" s="253">
        <f t="shared" si="129"/>
        <v>107.40720000000002</v>
      </c>
      <c r="AL139" s="253">
        <f t="shared" si="129"/>
        <v>108.58320000000001</v>
      </c>
      <c r="AM139" s="253">
        <f t="shared" si="129"/>
        <v>109.75920000000002</v>
      </c>
      <c r="AN139" s="253">
        <f t="shared" si="129"/>
        <v>110.93520000000001</v>
      </c>
      <c r="AO139" s="253">
        <f t="shared" si="129"/>
        <v>112.1112</v>
      </c>
      <c r="AP139" s="253">
        <f t="shared" si="129"/>
        <v>120.65800000000002</v>
      </c>
      <c r="AQ139" s="253">
        <f t="shared" si="129"/>
        <v>129.20480000000003</v>
      </c>
      <c r="AR139" s="253">
        <f t="shared" si="129"/>
        <v>130.77280000000002</v>
      </c>
      <c r="AS139" s="253">
        <f t="shared" si="129"/>
        <v>139.7116</v>
      </c>
      <c r="AT139" s="253">
        <f t="shared" si="129"/>
        <v>148.65040000000002</v>
      </c>
      <c r="AU139" s="253">
        <f t="shared" si="129"/>
        <v>157.58920000000001</v>
      </c>
      <c r="AV139" s="253">
        <f t="shared" si="129"/>
        <v>166.52800000000002</v>
      </c>
      <c r="AW139" s="253">
        <f t="shared" si="129"/>
        <v>168.096</v>
      </c>
      <c r="AX139" s="253">
        <f t="shared" si="129"/>
        <v>169.66400000000002</v>
      </c>
      <c r="AY139" s="253">
        <f t="shared" si="129"/>
        <v>171.23200000000003</v>
      </c>
      <c r="AZ139" s="253">
        <f t="shared" si="129"/>
        <v>179.072</v>
      </c>
      <c r="BA139" s="253">
        <f t="shared" si="129"/>
        <v>181.03200000000001</v>
      </c>
      <c r="BB139" s="253">
        <f t="shared" si="129"/>
        <v>181.03200000000001</v>
      </c>
      <c r="BC139" s="95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</row>
    <row r="140" spans="1:89" s="91" customFormat="1" x14ac:dyDescent="0.2">
      <c r="B140" s="91" t="s">
        <v>113</v>
      </c>
      <c r="C140" s="97"/>
      <c r="D140" s="253">
        <f t="shared" ref="D140:BB140" si="130">+D51+D59+D35+D43+D27</f>
        <v>1.2253000000000001</v>
      </c>
      <c r="E140" s="253">
        <f t="shared" si="130"/>
        <v>1.2253000000000001</v>
      </c>
      <c r="F140" s="253">
        <f t="shared" si="130"/>
        <v>3.6759000000000004</v>
      </c>
      <c r="G140" s="253">
        <f t="shared" si="130"/>
        <v>3.6759000000000004</v>
      </c>
      <c r="H140" s="253">
        <f t="shared" si="130"/>
        <v>3.6759000000000004</v>
      </c>
      <c r="I140" s="253">
        <f t="shared" si="130"/>
        <v>3.6759000000000004</v>
      </c>
      <c r="J140" s="253">
        <f t="shared" si="130"/>
        <v>3.6759000000000004</v>
      </c>
      <c r="K140" s="253">
        <f t="shared" si="130"/>
        <v>4.9012000000000002</v>
      </c>
      <c r="L140" s="253">
        <f t="shared" si="130"/>
        <v>4.9012000000000002</v>
      </c>
      <c r="M140" s="253">
        <f t="shared" si="130"/>
        <v>4.9012000000000002</v>
      </c>
      <c r="N140" s="253">
        <f t="shared" si="130"/>
        <v>6.1265000000000001</v>
      </c>
      <c r="O140" s="253">
        <f t="shared" si="130"/>
        <v>6.1265000000000001</v>
      </c>
      <c r="P140" s="253">
        <f t="shared" si="130"/>
        <v>6.1265000000000001</v>
      </c>
      <c r="Q140" s="253">
        <f t="shared" si="130"/>
        <v>8.5770999999999997</v>
      </c>
      <c r="R140" s="253">
        <f t="shared" si="130"/>
        <v>8.5770999999999997</v>
      </c>
      <c r="S140" s="253">
        <f t="shared" si="130"/>
        <v>8.5770999999999997</v>
      </c>
      <c r="T140" s="253">
        <f t="shared" si="130"/>
        <v>8.5770999999999997</v>
      </c>
      <c r="U140" s="253">
        <f t="shared" si="130"/>
        <v>52.195100000000004</v>
      </c>
      <c r="V140" s="253">
        <f t="shared" si="130"/>
        <v>52.195100000000004</v>
      </c>
      <c r="W140" s="253">
        <f t="shared" si="130"/>
        <v>52.195100000000004</v>
      </c>
      <c r="X140" s="253">
        <f t="shared" si="130"/>
        <v>68.123999999999995</v>
      </c>
      <c r="Y140" s="253">
        <f t="shared" si="130"/>
        <v>141.83199999999999</v>
      </c>
      <c r="Z140" s="253">
        <f t="shared" si="130"/>
        <v>141.83199999999999</v>
      </c>
      <c r="AA140" s="253">
        <f t="shared" si="130"/>
        <v>141.83199999999999</v>
      </c>
      <c r="AB140" s="253">
        <f t="shared" si="130"/>
        <v>141.83199999999999</v>
      </c>
      <c r="AC140" s="253">
        <f t="shared" si="130"/>
        <v>141.83199999999999</v>
      </c>
      <c r="AD140" s="253">
        <f t="shared" si="130"/>
        <v>141.83199999999999</v>
      </c>
      <c r="AE140" s="253">
        <f t="shared" si="130"/>
        <v>141.83199999999999</v>
      </c>
      <c r="AF140" s="253">
        <f t="shared" si="130"/>
        <v>145.75200000000001</v>
      </c>
      <c r="AG140" s="253">
        <f t="shared" si="130"/>
        <v>145.75200000000001</v>
      </c>
      <c r="AH140" s="253">
        <f t="shared" si="130"/>
        <v>146.536</v>
      </c>
      <c r="AI140" s="90">
        <f t="shared" si="130"/>
        <v>147.32</v>
      </c>
      <c r="AJ140" s="253">
        <f t="shared" si="130"/>
        <v>148.10400000000001</v>
      </c>
      <c r="AK140" s="253">
        <f t="shared" si="130"/>
        <v>148.88800000000001</v>
      </c>
      <c r="AL140" s="253">
        <f t="shared" si="130"/>
        <v>149.672</v>
      </c>
      <c r="AM140" s="253">
        <f t="shared" si="130"/>
        <v>150.45599999999999</v>
      </c>
      <c r="AN140" s="253">
        <f t="shared" si="130"/>
        <v>151.24</v>
      </c>
      <c r="AO140" s="253">
        <f t="shared" si="130"/>
        <v>152.024</v>
      </c>
      <c r="AP140" s="253">
        <f t="shared" si="130"/>
        <v>152.80799999999999</v>
      </c>
      <c r="AQ140" s="253">
        <f t="shared" si="130"/>
        <v>153.59200000000001</v>
      </c>
      <c r="AR140" s="253">
        <f t="shared" si="130"/>
        <v>154.376</v>
      </c>
      <c r="AS140" s="253">
        <f t="shared" si="130"/>
        <v>155.16</v>
      </c>
      <c r="AT140" s="253">
        <f t="shared" si="130"/>
        <v>155.94399999999999</v>
      </c>
      <c r="AU140" s="253">
        <f t="shared" si="130"/>
        <v>156.72800000000001</v>
      </c>
      <c r="AV140" s="253">
        <f t="shared" si="130"/>
        <v>157.512</v>
      </c>
      <c r="AW140" s="253">
        <f t="shared" si="130"/>
        <v>157.512</v>
      </c>
      <c r="AX140" s="253">
        <f t="shared" si="130"/>
        <v>157.512</v>
      </c>
      <c r="AY140" s="253">
        <f t="shared" si="130"/>
        <v>157.512</v>
      </c>
      <c r="AZ140" s="253">
        <f t="shared" si="130"/>
        <v>157.512</v>
      </c>
      <c r="BA140" s="253">
        <f t="shared" si="130"/>
        <v>157.512</v>
      </c>
      <c r="BB140" s="253">
        <f t="shared" si="130"/>
        <v>181.03200000000001</v>
      </c>
      <c r="BC140" s="95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</row>
    <row r="141" spans="1:89" s="77" customFormat="1" x14ac:dyDescent="0.2">
      <c r="B141" s="87"/>
      <c r="C141" s="8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  <c r="AF141" s="129"/>
      <c r="AG141" s="129"/>
      <c r="AH141" s="129"/>
      <c r="AI141" s="90"/>
      <c r="AJ141" s="129"/>
      <c r="AK141" s="129"/>
      <c r="AL141" s="129"/>
      <c r="AM141" s="129"/>
      <c r="AN141" s="129"/>
      <c r="AO141" s="129"/>
      <c r="AP141" s="129"/>
      <c r="AQ141" s="129"/>
      <c r="AR141" s="129"/>
      <c r="AS141" s="129"/>
      <c r="AT141" s="129"/>
      <c r="AU141" s="129"/>
      <c r="AV141" s="129"/>
      <c r="AW141" s="129"/>
      <c r="AX141" s="129"/>
      <c r="AY141" s="129"/>
      <c r="AZ141" s="129"/>
      <c r="BA141" s="129"/>
      <c r="BB141" s="129"/>
    </row>
    <row r="142" spans="1:89" s="122" customFormat="1" x14ac:dyDescent="0.2">
      <c r="B142" s="122" t="s">
        <v>118</v>
      </c>
      <c r="C142" s="123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30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5"/>
      <c r="BD142" s="126"/>
      <c r="BE142" s="126"/>
      <c r="BF142" s="126"/>
      <c r="BG142" s="126"/>
      <c r="BH142" s="126"/>
      <c r="BI142" s="126"/>
      <c r="BJ142" s="126"/>
      <c r="BK142" s="126"/>
      <c r="BL142" s="126"/>
      <c r="BM142" s="126"/>
      <c r="BN142" s="126"/>
      <c r="BO142" s="126"/>
      <c r="BP142" s="126"/>
      <c r="BQ142" s="126"/>
      <c r="BR142" s="126"/>
      <c r="BS142" s="126"/>
      <c r="BT142" s="126"/>
      <c r="BU142" s="126"/>
      <c r="BV142" s="126"/>
      <c r="BW142" s="126"/>
      <c r="BX142" s="126"/>
      <c r="BY142" s="126"/>
      <c r="BZ142" s="126"/>
      <c r="CA142" s="126"/>
      <c r="CB142" s="126"/>
      <c r="CC142" s="126"/>
      <c r="CD142" s="126"/>
      <c r="CE142" s="126"/>
      <c r="CF142" s="126"/>
      <c r="CG142" s="126"/>
      <c r="CH142" s="126"/>
      <c r="CI142" s="126"/>
      <c r="CJ142" s="126"/>
      <c r="CK142" s="126"/>
    </row>
    <row r="143" spans="1:89" s="122" customFormat="1" x14ac:dyDescent="0.2">
      <c r="B143" s="122" t="s">
        <v>112</v>
      </c>
      <c r="C143" s="123">
        <f>C66+C114+C122+C130+C106+C98+C74+C82+C90</f>
        <v>343.66800000000006</v>
      </c>
      <c r="D143" s="254">
        <f>D66+D114+D122+D130+D106+D98+D74+D82+D90</f>
        <v>0</v>
      </c>
      <c r="E143" s="254">
        <f t="shared" ref="E143:BB143" si="131">E66+E114+E122+E130+E106+E98+E74+E82+E90</f>
        <v>0</v>
      </c>
      <c r="F143" s="254">
        <f t="shared" si="131"/>
        <v>0</v>
      </c>
      <c r="G143" s="254">
        <f t="shared" si="131"/>
        <v>0</v>
      </c>
      <c r="H143" s="254">
        <f t="shared" si="131"/>
        <v>0</v>
      </c>
      <c r="I143" s="254">
        <f t="shared" si="131"/>
        <v>0</v>
      </c>
      <c r="J143" s="254">
        <f t="shared" si="131"/>
        <v>0</v>
      </c>
      <c r="K143" s="254">
        <f t="shared" si="131"/>
        <v>0</v>
      </c>
      <c r="L143" s="254">
        <f t="shared" si="131"/>
        <v>0</v>
      </c>
      <c r="M143" s="254">
        <f t="shared" si="131"/>
        <v>0</v>
      </c>
      <c r="N143" s="254">
        <f t="shared" si="131"/>
        <v>2.2999999999999998</v>
      </c>
      <c r="O143" s="254">
        <f t="shared" si="131"/>
        <v>2.2999999999999998</v>
      </c>
      <c r="P143" s="254">
        <f t="shared" si="131"/>
        <v>2.2999999999999998</v>
      </c>
      <c r="Q143" s="254">
        <f t="shared" si="131"/>
        <v>2.2999999999999998</v>
      </c>
      <c r="R143" s="254">
        <f t="shared" si="131"/>
        <v>2.2999999999999998</v>
      </c>
      <c r="S143" s="254">
        <f t="shared" si="131"/>
        <v>2.2999999999999998</v>
      </c>
      <c r="T143" s="254">
        <f t="shared" si="131"/>
        <v>8.8427000000000007</v>
      </c>
      <c r="U143" s="254">
        <f t="shared" si="131"/>
        <v>13.204499999999999</v>
      </c>
      <c r="V143" s="254">
        <f t="shared" si="131"/>
        <v>13.204499999999999</v>
      </c>
      <c r="W143" s="254">
        <f t="shared" si="131"/>
        <v>60.704499999999996</v>
      </c>
      <c r="X143" s="254">
        <f t="shared" si="131"/>
        <v>92.272199999999998</v>
      </c>
      <c r="Y143" s="254">
        <f t="shared" si="131"/>
        <v>92.272199999999998</v>
      </c>
      <c r="Z143" s="254">
        <f t="shared" si="131"/>
        <v>92.272199999999998</v>
      </c>
      <c r="AA143" s="254">
        <f t="shared" si="131"/>
        <v>149.8297</v>
      </c>
      <c r="AB143" s="254">
        <f t="shared" si="131"/>
        <v>162.34219999999999</v>
      </c>
      <c r="AC143" s="254">
        <f t="shared" si="131"/>
        <v>174.85470000000001</v>
      </c>
      <c r="AD143" s="254">
        <f t="shared" si="131"/>
        <v>187.36719999999997</v>
      </c>
      <c r="AE143" s="254">
        <f t="shared" si="131"/>
        <v>208.60330000000002</v>
      </c>
      <c r="AF143" s="254">
        <f t="shared" si="131"/>
        <v>221.11580000000004</v>
      </c>
      <c r="AG143" s="254">
        <f t="shared" si="131"/>
        <v>231.12580000000003</v>
      </c>
      <c r="AH143" s="254">
        <f t="shared" si="131"/>
        <v>247.35690000000005</v>
      </c>
      <c r="AI143" s="130">
        <f t="shared" si="131"/>
        <v>254.86440000000007</v>
      </c>
      <c r="AJ143" s="254">
        <f t="shared" si="131"/>
        <v>271.09550000000007</v>
      </c>
      <c r="AK143" s="254">
        <f t="shared" si="131"/>
        <v>276.10050000000007</v>
      </c>
      <c r="AL143" s="254">
        <f t="shared" si="131"/>
        <v>281.10550000000006</v>
      </c>
      <c r="AM143" s="254">
        <f t="shared" si="131"/>
        <v>286.11050000000006</v>
      </c>
      <c r="AN143" s="254">
        <f t="shared" si="131"/>
        <v>291.11550000000011</v>
      </c>
      <c r="AO143" s="254">
        <f t="shared" si="131"/>
        <v>306.1305000000001</v>
      </c>
      <c r="AP143" s="254">
        <f t="shared" si="131"/>
        <v>323.64800000000014</v>
      </c>
      <c r="AQ143" s="254">
        <f t="shared" si="131"/>
        <v>338.66300000000018</v>
      </c>
      <c r="AR143" s="254">
        <f t="shared" si="131"/>
        <v>341.16550000000012</v>
      </c>
      <c r="AS143" s="254">
        <f t="shared" si="131"/>
        <v>343.66800000000012</v>
      </c>
      <c r="AT143" s="254">
        <f t="shared" si="131"/>
        <v>343.66800000000012</v>
      </c>
      <c r="AU143" s="254">
        <f t="shared" si="131"/>
        <v>343.66800000000012</v>
      </c>
      <c r="AV143" s="254">
        <f t="shared" si="131"/>
        <v>343.66800000000012</v>
      </c>
      <c r="AW143" s="254">
        <f t="shared" si="131"/>
        <v>343.66800000000012</v>
      </c>
      <c r="AX143" s="254">
        <f t="shared" si="131"/>
        <v>343.66800000000012</v>
      </c>
      <c r="AY143" s="254">
        <f t="shared" si="131"/>
        <v>343.66800000000012</v>
      </c>
      <c r="AZ143" s="254">
        <f t="shared" si="131"/>
        <v>343.66800000000012</v>
      </c>
      <c r="BA143" s="254">
        <f t="shared" si="131"/>
        <v>343.66800000000012</v>
      </c>
      <c r="BB143" s="254">
        <f t="shared" si="131"/>
        <v>343.66800000000012</v>
      </c>
      <c r="BC143" s="125"/>
      <c r="BD143" s="126"/>
      <c r="BE143" s="126"/>
      <c r="BF143" s="126"/>
      <c r="BG143" s="126"/>
      <c r="BH143" s="126"/>
      <c r="BI143" s="126"/>
      <c r="BJ143" s="126"/>
      <c r="BK143" s="126"/>
      <c r="BL143" s="126"/>
      <c r="BM143" s="126"/>
      <c r="BN143" s="126"/>
      <c r="BO143" s="126"/>
      <c r="BP143" s="126"/>
      <c r="BQ143" s="126"/>
      <c r="BR143" s="126"/>
      <c r="BS143" s="126"/>
      <c r="BT143" s="126"/>
      <c r="BU143" s="126"/>
      <c r="BV143" s="126"/>
      <c r="BW143" s="126"/>
      <c r="BX143" s="126"/>
      <c r="BY143" s="126"/>
      <c r="BZ143" s="126"/>
      <c r="CA143" s="126"/>
      <c r="CB143" s="126"/>
      <c r="CC143" s="126"/>
      <c r="CD143" s="126"/>
      <c r="CE143" s="126"/>
      <c r="CF143" s="126"/>
      <c r="CG143" s="126"/>
      <c r="CH143" s="126"/>
      <c r="CI143" s="126"/>
      <c r="CJ143" s="126"/>
      <c r="CK143" s="126"/>
    </row>
    <row r="144" spans="1:89" s="122" customFormat="1" x14ac:dyDescent="0.2">
      <c r="B144" s="122" t="s">
        <v>113</v>
      </c>
      <c r="C144" s="123"/>
      <c r="D144" s="254">
        <f t="shared" ref="D144:BB144" si="132">D67+D115+D123+D131+D107+D99+D75+D83+D91</f>
        <v>0</v>
      </c>
      <c r="E144" s="254">
        <f t="shared" si="132"/>
        <v>0</v>
      </c>
      <c r="F144" s="254">
        <f t="shared" si="132"/>
        <v>0</v>
      </c>
      <c r="G144" s="254">
        <f t="shared" si="132"/>
        <v>0</v>
      </c>
      <c r="H144" s="254">
        <f t="shared" si="132"/>
        <v>0</v>
      </c>
      <c r="I144" s="254">
        <f t="shared" si="132"/>
        <v>0</v>
      </c>
      <c r="J144" s="254">
        <f t="shared" si="132"/>
        <v>0</v>
      </c>
      <c r="K144" s="254">
        <f t="shared" si="132"/>
        <v>0</v>
      </c>
      <c r="L144" s="254">
        <f t="shared" si="132"/>
        <v>0</v>
      </c>
      <c r="M144" s="254">
        <f t="shared" si="132"/>
        <v>0</v>
      </c>
      <c r="N144" s="254">
        <f t="shared" si="132"/>
        <v>0</v>
      </c>
      <c r="O144" s="254">
        <f t="shared" si="132"/>
        <v>0</v>
      </c>
      <c r="P144" s="254">
        <f t="shared" si="132"/>
        <v>0</v>
      </c>
      <c r="Q144" s="254">
        <f t="shared" si="132"/>
        <v>0</v>
      </c>
      <c r="R144" s="254">
        <f t="shared" si="132"/>
        <v>0</v>
      </c>
      <c r="S144" s="254">
        <f t="shared" si="132"/>
        <v>0</v>
      </c>
      <c r="T144" s="254">
        <f t="shared" si="132"/>
        <v>0</v>
      </c>
      <c r="U144" s="254">
        <f t="shared" si="132"/>
        <v>43.618000000000002</v>
      </c>
      <c r="V144" s="254">
        <f t="shared" si="132"/>
        <v>68.643000000000001</v>
      </c>
      <c r="W144" s="254">
        <f t="shared" si="132"/>
        <v>119.39625000000001</v>
      </c>
      <c r="X144" s="254">
        <f t="shared" si="132"/>
        <v>123.65049999999999</v>
      </c>
      <c r="Y144" s="254">
        <f t="shared" si="132"/>
        <v>127.65449999999998</v>
      </c>
      <c r="Z144" s="254">
        <f t="shared" si="132"/>
        <v>134.41125</v>
      </c>
      <c r="AA144" s="254">
        <f t="shared" si="132"/>
        <v>146.67349999999999</v>
      </c>
      <c r="AB144" s="254">
        <f t="shared" si="132"/>
        <v>161.43825000000001</v>
      </c>
      <c r="AC144" s="254">
        <f t="shared" si="132"/>
        <v>175.95275000000001</v>
      </c>
      <c r="AD144" s="254">
        <f t="shared" si="132"/>
        <v>188.46525</v>
      </c>
      <c r="AE144" s="254">
        <f t="shared" si="132"/>
        <v>201.72850000000003</v>
      </c>
      <c r="AF144" s="254">
        <f t="shared" si="132"/>
        <v>215.24199999999996</v>
      </c>
      <c r="AG144" s="254">
        <f t="shared" si="132"/>
        <v>228.50524999999999</v>
      </c>
      <c r="AH144" s="254">
        <f t="shared" si="132"/>
        <v>238.7655</v>
      </c>
      <c r="AI144" s="90">
        <f t="shared" si="132"/>
        <v>246.273</v>
      </c>
      <c r="AJ144" s="254">
        <f t="shared" si="132"/>
        <v>254.28100000000006</v>
      </c>
      <c r="AK144" s="254">
        <f t="shared" si="132"/>
        <v>258.78550000000001</v>
      </c>
      <c r="AL144" s="254">
        <f t="shared" si="132"/>
        <v>263.03975000000003</v>
      </c>
      <c r="AM144" s="254">
        <f t="shared" si="132"/>
        <v>266.54324999999994</v>
      </c>
      <c r="AN144" s="254">
        <f t="shared" si="132"/>
        <v>269.54625000000004</v>
      </c>
      <c r="AO144" s="254">
        <f t="shared" si="132"/>
        <v>293.57024999999999</v>
      </c>
      <c r="AP144" s="254">
        <f t="shared" si="132"/>
        <v>317.34400000000005</v>
      </c>
      <c r="AQ144" s="254">
        <f t="shared" si="132"/>
        <v>340.36699999999996</v>
      </c>
      <c r="AR144" s="254">
        <f t="shared" si="132"/>
        <v>341.36800000000005</v>
      </c>
      <c r="AS144" s="254">
        <f t="shared" si="132"/>
        <v>341.36800000000005</v>
      </c>
      <c r="AT144" s="254">
        <f t="shared" si="132"/>
        <v>341.36800000000005</v>
      </c>
      <c r="AU144" s="254">
        <f t="shared" si="132"/>
        <v>341.36800000000005</v>
      </c>
      <c r="AV144" s="254">
        <f t="shared" si="132"/>
        <v>341.36800000000005</v>
      </c>
      <c r="AW144" s="254">
        <f t="shared" si="132"/>
        <v>341.36800000000005</v>
      </c>
      <c r="AX144" s="254">
        <f t="shared" si="132"/>
        <v>341.36800000000005</v>
      </c>
      <c r="AY144" s="254">
        <f t="shared" si="132"/>
        <v>341.36800000000005</v>
      </c>
      <c r="AZ144" s="254">
        <f t="shared" si="132"/>
        <v>341.36800000000005</v>
      </c>
      <c r="BA144" s="254">
        <f t="shared" si="132"/>
        <v>341.36800000000005</v>
      </c>
      <c r="BB144" s="254">
        <f t="shared" si="132"/>
        <v>341.36800000000005</v>
      </c>
      <c r="BC144" s="125"/>
      <c r="BD144" s="126"/>
      <c r="BE144" s="126"/>
      <c r="BF144" s="126"/>
      <c r="BG144" s="126"/>
      <c r="BH144" s="126"/>
      <c r="BI144" s="126"/>
      <c r="BJ144" s="126"/>
      <c r="BK144" s="126"/>
      <c r="BL144" s="126"/>
      <c r="BM144" s="126"/>
      <c r="BN144" s="126"/>
      <c r="BO144" s="126"/>
      <c r="BP144" s="126"/>
      <c r="BQ144" s="126"/>
      <c r="BR144" s="126"/>
      <c r="BS144" s="126"/>
      <c r="BT144" s="126"/>
      <c r="BU144" s="126"/>
      <c r="BV144" s="126"/>
      <c r="BW144" s="126"/>
      <c r="BX144" s="126"/>
      <c r="BY144" s="126"/>
      <c r="BZ144" s="126"/>
      <c r="CA144" s="126"/>
      <c r="CB144" s="126"/>
      <c r="CC144" s="126"/>
      <c r="CD144" s="126"/>
      <c r="CE144" s="126"/>
      <c r="CF144" s="126"/>
      <c r="CG144" s="126"/>
      <c r="CH144" s="126"/>
      <c r="CI144" s="126"/>
      <c r="CJ144" s="126"/>
      <c r="CK144" s="126"/>
    </row>
    <row r="145" spans="2:54" s="77" customFormat="1" x14ac:dyDescent="0.2">
      <c r="B145" s="87"/>
      <c r="C145" s="8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  <c r="AF145" s="129"/>
      <c r="AG145" s="129"/>
      <c r="AH145" s="129"/>
      <c r="AI145" s="90"/>
      <c r="AJ145" s="129"/>
      <c r="AK145" s="129"/>
      <c r="AL145" s="129"/>
      <c r="AM145" s="129"/>
      <c r="AN145" s="129"/>
      <c r="AO145" s="129"/>
      <c r="AP145" s="129"/>
      <c r="AQ145" s="129"/>
      <c r="AR145" s="129"/>
      <c r="AS145" s="129"/>
      <c r="AT145" s="129"/>
      <c r="AU145" s="129"/>
      <c r="AV145" s="129"/>
      <c r="AW145" s="129"/>
      <c r="AX145" s="129"/>
      <c r="AY145" s="129"/>
      <c r="AZ145" s="129"/>
      <c r="BA145" s="129"/>
      <c r="BB145" s="129"/>
    </row>
    <row r="146" spans="2:54" s="77" customFormat="1" x14ac:dyDescent="0.2">
      <c r="B146" s="87" t="s">
        <v>133</v>
      </c>
      <c r="C146" s="8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  <c r="AF146" s="129"/>
      <c r="AG146" s="129"/>
      <c r="AH146" s="129"/>
      <c r="AI146" s="130"/>
      <c r="AJ146" s="129"/>
      <c r="AK146" s="129"/>
      <c r="AL146" s="129"/>
      <c r="AM146" s="129"/>
      <c r="AN146" s="129"/>
      <c r="AO146" s="129"/>
      <c r="AP146" s="129"/>
      <c r="AQ146" s="129"/>
      <c r="AR146" s="129"/>
      <c r="AS146" s="129"/>
      <c r="AT146" s="129"/>
      <c r="AU146" s="129"/>
      <c r="AV146" s="129"/>
      <c r="AW146" s="129"/>
      <c r="AX146" s="129"/>
      <c r="AY146" s="129"/>
      <c r="AZ146" s="129"/>
      <c r="BA146" s="129"/>
      <c r="BB146" s="129"/>
    </row>
    <row r="147" spans="2:54" s="77" customFormat="1" x14ac:dyDescent="0.2">
      <c r="B147" s="87" t="s">
        <v>112</v>
      </c>
      <c r="C147" s="89">
        <f>+C139+C143+C135</f>
        <v>562.96500000000003</v>
      </c>
      <c r="D147" s="129">
        <f>+D139+D143+D135</f>
        <v>0</v>
      </c>
      <c r="E147" s="129">
        <f t="shared" ref="E147:BB147" si="133">+E139+E143+E135</f>
        <v>0</v>
      </c>
      <c r="F147" s="129">
        <f t="shared" si="133"/>
        <v>0</v>
      </c>
      <c r="G147" s="129">
        <f t="shared" si="133"/>
        <v>0</v>
      </c>
      <c r="H147" s="129">
        <f t="shared" si="133"/>
        <v>3.6758999999999999</v>
      </c>
      <c r="I147" s="129">
        <f t="shared" si="133"/>
        <v>6.1265000000000001</v>
      </c>
      <c r="J147" s="129">
        <f t="shared" si="133"/>
        <v>8.5770999999999997</v>
      </c>
      <c r="K147" s="129">
        <f t="shared" si="133"/>
        <v>11.027699999999999</v>
      </c>
      <c r="L147" s="129">
        <f t="shared" si="133"/>
        <v>12.865649999999999</v>
      </c>
      <c r="M147" s="129">
        <f>+M139+M143+M135</f>
        <v>14.703599999999996</v>
      </c>
      <c r="N147" s="129">
        <f t="shared" si="133"/>
        <v>18.228899999999999</v>
      </c>
      <c r="O147" s="129">
        <f t="shared" si="133"/>
        <v>19.4542</v>
      </c>
      <c r="P147" s="129">
        <f t="shared" si="133"/>
        <v>20.679500000000001</v>
      </c>
      <c r="Q147" s="129">
        <f t="shared" si="133"/>
        <v>21.292150000000003</v>
      </c>
      <c r="R147" s="129">
        <f t="shared" si="133"/>
        <v>21.904800000000002</v>
      </c>
      <c r="S147" s="129">
        <f t="shared" si="133"/>
        <v>22.517450000000004</v>
      </c>
      <c r="T147" s="129">
        <f t="shared" si="133"/>
        <v>36.215500000000006</v>
      </c>
      <c r="U147" s="129">
        <f t="shared" si="133"/>
        <v>45.551749999999998</v>
      </c>
      <c r="V147" s="129">
        <f t="shared" si="133"/>
        <v>46.164400000000001</v>
      </c>
      <c r="W147" s="129">
        <f t="shared" si="133"/>
        <v>95.664320224999997</v>
      </c>
      <c r="X147" s="129">
        <f t="shared" si="133"/>
        <v>136.82660000000001</v>
      </c>
      <c r="Y147" s="129">
        <f t="shared" si="133"/>
        <v>145.63233750000001</v>
      </c>
      <c r="Z147" s="129">
        <f t="shared" si="133"/>
        <v>148.292575</v>
      </c>
      <c r="AA147" s="129">
        <f t="shared" si="133"/>
        <v>207.38067500000002</v>
      </c>
      <c r="AB147" s="129">
        <f t="shared" si="133"/>
        <v>221.42377500000001</v>
      </c>
      <c r="AC147" s="129">
        <f t="shared" si="133"/>
        <v>235.46687500000002</v>
      </c>
      <c r="AD147" s="129">
        <f>+AD139+AD143+AD135</f>
        <v>250.65792499999998</v>
      </c>
      <c r="AE147" s="129">
        <f t="shared" si="133"/>
        <v>289.39825000000002</v>
      </c>
      <c r="AF147" s="129">
        <f t="shared" si="133"/>
        <v>312.26872500000007</v>
      </c>
      <c r="AG147" s="129">
        <f t="shared" si="133"/>
        <v>330.77182500000004</v>
      </c>
      <c r="AH147" s="129">
        <f t="shared" si="133"/>
        <v>359.58107500000006</v>
      </c>
      <c r="AI147" s="130">
        <f t="shared" si="133"/>
        <v>375.13195000000007</v>
      </c>
      <c r="AJ147" s="129">
        <f t="shared" si="133"/>
        <v>407.9387000000001</v>
      </c>
      <c r="AK147" s="129">
        <f t="shared" si="133"/>
        <v>414.8850000000001</v>
      </c>
      <c r="AL147" s="129">
        <f t="shared" si="133"/>
        <v>421.83130000000006</v>
      </c>
      <c r="AM147" s="129">
        <f t="shared" si="133"/>
        <v>428.58627500000011</v>
      </c>
      <c r="AN147" s="129">
        <f t="shared" si="133"/>
        <v>435.14992500000011</v>
      </c>
      <c r="AO147" s="129">
        <f t="shared" si="133"/>
        <v>451.34092500000008</v>
      </c>
      <c r="AP147" s="129">
        <f t="shared" si="133"/>
        <v>477.40522500000014</v>
      </c>
      <c r="AQ147" s="129">
        <f t="shared" si="133"/>
        <v>500.96702500000021</v>
      </c>
      <c r="AR147" s="129">
        <f t="shared" si="133"/>
        <v>509.24667500000015</v>
      </c>
      <c r="AS147" s="129">
        <f t="shared" si="133"/>
        <v>521.64460000000008</v>
      </c>
      <c r="AT147" s="129">
        <f t="shared" si="133"/>
        <v>530.5834000000001</v>
      </c>
      <c r="AU147" s="129">
        <f t="shared" si="133"/>
        <v>539.52220000000011</v>
      </c>
      <c r="AV147" s="129">
        <f t="shared" si="133"/>
        <v>548.46100000000013</v>
      </c>
      <c r="AW147" s="129">
        <f t="shared" si="133"/>
        <v>550.02900000000011</v>
      </c>
      <c r="AX147" s="129">
        <f t="shared" si="133"/>
        <v>551.59700000000009</v>
      </c>
      <c r="AY147" s="129">
        <f t="shared" si="133"/>
        <v>553.16500000000008</v>
      </c>
      <c r="AZ147" s="129">
        <f t="shared" si="133"/>
        <v>561.00500000000011</v>
      </c>
      <c r="BA147" s="129">
        <f t="shared" si="133"/>
        <v>562.96500000000015</v>
      </c>
      <c r="BB147" s="129">
        <f t="shared" si="133"/>
        <v>562.96500000000015</v>
      </c>
    </row>
    <row r="148" spans="2:54" s="77" customFormat="1" x14ac:dyDescent="0.2">
      <c r="B148" s="87" t="s">
        <v>113</v>
      </c>
      <c r="C148" s="89"/>
      <c r="D148" s="129">
        <f>+D140+D144+D136</f>
        <v>1.2253000000000001</v>
      </c>
      <c r="E148" s="129">
        <f t="shared" ref="E148:BB148" si="134">+E140+E144+E136</f>
        <v>1.2253000000000001</v>
      </c>
      <c r="F148" s="129">
        <f t="shared" si="134"/>
        <v>3.6759000000000004</v>
      </c>
      <c r="G148" s="129">
        <f t="shared" si="134"/>
        <v>3.6759000000000004</v>
      </c>
      <c r="H148" s="129">
        <f t="shared" si="134"/>
        <v>3.6759000000000004</v>
      </c>
      <c r="I148" s="129">
        <f t="shared" si="134"/>
        <v>3.6759000000000004</v>
      </c>
      <c r="J148" s="129">
        <f t="shared" si="134"/>
        <v>3.6759000000000004</v>
      </c>
      <c r="K148" s="129">
        <f t="shared" si="134"/>
        <v>4.9012000000000002</v>
      </c>
      <c r="L148" s="129">
        <f t="shared" si="134"/>
        <v>4.9012000000000002</v>
      </c>
      <c r="M148" s="129">
        <f>+M140+M144+M136</f>
        <v>4.9012000000000002</v>
      </c>
      <c r="N148" s="129">
        <f t="shared" si="134"/>
        <v>6.1265000000000001</v>
      </c>
      <c r="O148" s="129">
        <f t="shared" si="134"/>
        <v>6.1265000000000001</v>
      </c>
      <c r="P148" s="129">
        <f t="shared" si="134"/>
        <v>6.1265000000000001</v>
      </c>
      <c r="Q148" s="129">
        <f t="shared" si="134"/>
        <v>8.5770999999999997</v>
      </c>
      <c r="R148" s="129">
        <f t="shared" si="134"/>
        <v>8.5770999999999997</v>
      </c>
      <c r="S148" s="129">
        <f t="shared" si="134"/>
        <v>8.5770999999999997</v>
      </c>
      <c r="T148" s="129">
        <f t="shared" si="134"/>
        <v>8.5770999999999997</v>
      </c>
      <c r="U148" s="129">
        <f t="shared" si="134"/>
        <v>95.813100000000006</v>
      </c>
      <c r="V148" s="129">
        <f t="shared" si="134"/>
        <v>120.8381</v>
      </c>
      <c r="W148" s="129">
        <f t="shared" si="134"/>
        <v>176.37447500000002</v>
      </c>
      <c r="X148" s="129">
        <f t="shared" si="134"/>
        <v>197.322925</v>
      </c>
      <c r="Y148" s="129">
        <f t="shared" si="134"/>
        <v>275.80022499999995</v>
      </c>
      <c r="Z148" s="129">
        <f t="shared" si="134"/>
        <v>283.5136</v>
      </c>
      <c r="AA148" s="129">
        <f t="shared" si="134"/>
        <v>296.73247499999997</v>
      </c>
      <c r="AB148" s="129">
        <f t="shared" si="134"/>
        <v>312.45385000000005</v>
      </c>
      <c r="AC148" s="129">
        <f t="shared" si="134"/>
        <v>327.92497500000002</v>
      </c>
      <c r="AD148" s="129">
        <f t="shared" si="134"/>
        <v>341.39409999999998</v>
      </c>
      <c r="AE148" s="129">
        <f t="shared" si="134"/>
        <v>355.61397500000004</v>
      </c>
      <c r="AF148" s="129">
        <f t="shared" si="134"/>
        <v>373.81277499999999</v>
      </c>
      <c r="AG148" s="129">
        <f t="shared" si="134"/>
        <v>388.03264999999999</v>
      </c>
      <c r="AH148" s="129">
        <f t="shared" si="134"/>
        <v>410.93905000000001</v>
      </c>
      <c r="AI148" s="130">
        <f t="shared" si="134"/>
        <v>419.61319999999995</v>
      </c>
      <c r="AJ148" s="129">
        <f t="shared" si="134"/>
        <v>428.78785000000011</v>
      </c>
      <c r="AK148" s="129">
        <f t="shared" si="134"/>
        <v>434.459</v>
      </c>
      <c r="AL148" s="129">
        <f t="shared" si="134"/>
        <v>439.49725000000007</v>
      </c>
      <c r="AM148" s="129">
        <f t="shared" si="134"/>
        <v>443.78474999999997</v>
      </c>
      <c r="AN148" s="129">
        <f t="shared" si="134"/>
        <v>447.57175000000007</v>
      </c>
      <c r="AO148" s="129">
        <f t="shared" si="134"/>
        <v>472.37975</v>
      </c>
      <c r="AP148" s="129">
        <f t="shared" si="134"/>
        <v>496.93750000000006</v>
      </c>
      <c r="AQ148" s="129">
        <f t="shared" si="134"/>
        <v>520.7444999999999</v>
      </c>
      <c r="AR148" s="129">
        <f t="shared" si="134"/>
        <v>522.52949999999998</v>
      </c>
      <c r="AS148" s="129">
        <f t="shared" si="134"/>
        <v>534.79300000000001</v>
      </c>
      <c r="AT148" s="129">
        <f t="shared" si="134"/>
        <v>535.577</v>
      </c>
      <c r="AU148" s="129">
        <f t="shared" si="134"/>
        <v>536.3610000000001</v>
      </c>
      <c r="AV148" s="129">
        <f t="shared" si="134"/>
        <v>537.1450000000001</v>
      </c>
      <c r="AW148" s="129">
        <f t="shared" si="134"/>
        <v>537.1450000000001</v>
      </c>
      <c r="AX148" s="129">
        <f t="shared" si="134"/>
        <v>537.1450000000001</v>
      </c>
      <c r="AY148" s="129">
        <f t="shared" si="134"/>
        <v>537.1450000000001</v>
      </c>
      <c r="AZ148" s="129">
        <f t="shared" si="134"/>
        <v>537.1450000000001</v>
      </c>
      <c r="BA148" s="129">
        <f t="shared" si="134"/>
        <v>537.1450000000001</v>
      </c>
      <c r="BB148" s="129">
        <f t="shared" si="134"/>
        <v>560.66500000000008</v>
      </c>
    </row>
    <row r="149" spans="2:54" s="77" customFormat="1" x14ac:dyDescent="0.2">
      <c r="B149" s="87" t="s">
        <v>124</v>
      </c>
      <c r="C149" s="89"/>
      <c r="D149" s="129">
        <f>+D148-D147</f>
        <v>1.2253000000000001</v>
      </c>
      <c r="E149" s="129">
        <f t="shared" ref="E149:BB149" si="135">+E148-E147</f>
        <v>1.2253000000000001</v>
      </c>
      <c r="F149" s="129">
        <f t="shared" si="135"/>
        <v>3.6759000000000004</v>
      </c>
      <c r="G149" s="129">
        <f t="shared" si="135"/>
        <v>3.6759000000000004</v>
      </c>
      <c r="H149" s="129">
        <f t="shared" si="135"/>
        <v>0</v>
      </c>
      <c r="I149" s="129">
        <f t="shared" si="135"/>
        <v>-2.4505999999999997</v>
      </c>
      <c r="J149" s="129">
        <f t="shared" si="135"/>
        <v>-4.9011999999999993</v>
      </c>
      <c r="K149" s="129">
        <f t="shared" si="135"/>
        <v>-6.1264999999999992</v>
      </c>
      <c r="L149" s="129">
        <f t="shared" si="135"/>
        <v>-7.9644499999999985</v>
      </c>
      <c r="M149" s="129">
        <f>+M148-M147</f>
        <v>-9.8023999999999951</v>
      </c>
      <c r="N149" s="129">
        <f t="shared" si="135"/>
        <v>-12.102399999999999</v>
      </c>
      <c r="O149" s="129">
        <f t="shared" si="135"/>
        <v>-13.3277</v>
      </c>
      <c r="P149" s="129">
        <f t="shared" si="135"/>
        <v>-14.553000000000001</v>
      </c>
      <c r="Q149" s="129">
        <f t="shared" si="135"/>
        <v>-12.715050000000003</v>
      </c>
      <c r="R149" s="129">
        <f t="shared" si="135"/>
        <v>-13.327700000000002</v>
      </c>
      <c r="S149" s="129">
        <f t="shared" si="135"/>
        <v>-13.940350000000004</v>
      </c>
      <c r="T149" s="129">
        <f t="shared" si="135"/>
        <v>-27.638400000000004</v>
      </c>
      <c r="U149" s="129">
        <f t="shared" si="135"/>
        <v>50.261350000000007</v>
      </c>
      <c r="V149" s="129">
        <f t="shared" si="135"/>
        <v>74.673699999999997</v>
      </c>
      <c r="W149" s="129">
        <f t="shared" si="135"/>
        <v>80.710154775000021</v>
      </c>
      <c r="X149" s="129">
        <f t="shared" si="135"/>
        <v>60.496324999999985</v>
      </c>
      <c r="Y149" s="129">
        <f t="shared" si="135"/>
        <v>130.16788749999995</v>
      </c>
      <c r="Z149" s="129">
        <f t="shared" si="135"/>
        <v>135.221025</v>
      </c>
      <c r="AA149" s="129">
        <f t="shared" si="135"/>
        <v>89.35179999999994</v>
      </c>
      <c r="AB149" s="129">
        <f t="shared" si="135"/>
        <v>91.030075000000039</v>
      </c>
      <c r="AC149" s="129">
        <f t="shared" si="135"/>
        <v>92.458100000000002</v>
      </c>
      <c r="AD149" s="129">
        <f>+AD148-AD147</f>
        <v>90.736175000000003</v>
      </c>
      <c r="AE149" s="129">
        <f t="shared" si="135"/>
        <v>66.21572500000002</v>
      </c>
      <c r="AF149" s="129">
        <f t="shared" si="135"/>
        <v>61.544049999999913</v>
      </c>
      <c r="AG149" s="129">
        <f t="shared" si="135"/>
        <v>57.260824999999954</v>
      </c>
      <c r="AH149" s="129">
        <f>+AH148-AH147</f>
        <v>51.357974999999954</v>
      </c>
      <c r="AI149" s="130">
        <f t="shared" si="135"/>
        <v>44.481249999999875</v>
      </c>
      <c r="AJ149" s="129">
        <f t="shared" si="135"/>
        <v>20.849150000000009</v>
      </c>
      <c r="AK149" s="129">
        <f t="shared" si="135"/>
        <v>19.573999999999899</v>
      </c>
      <c r="AL149" s="129">
        <f t="shared" si="135"/>
        <v>17.665950000000009</v>
      </c>
      <c r="AM149" s="129">
        <f t="shared" si="135"/>
        <v>15.19847499999986</v>
      </c>
      <c r="AN149" s="129">
        <f t="shared" si="135"/>
        <v>12.421824999999956</v>
      </c>
      <c r="AO149" s="129">
        <f t="shared" si="135"/>
        <v>21.038824999999918</v>
      </c>
      <c r="AP149" s="129">
        <f t="shared" si="135"/>
        <v>19.532274999999913</v>
      </c>
      <c r="AQ149" s="129">
        <f t="shared" si="135"/>
        <v>19.777474999999697</v>
      </c>
      <c r="AR149" s="129">
        <f t="shared" si="135"/>
        <v>13.282824999999832</v>
      </c>
      <c r="AS149" s="129">
        <f t="shared" si="135"/>
        <v>13.148399999999924</v>
      </c>
      <c r="AT149" s="129">
        <f t="shared" si="135"/>
        <v>4.9935999999999012</v>
      </c>
      <c r="AU149" s="129">
        <f t="shared" si="135"/>
        <v>-3.161200000000008</v>
      </c>
      <c r="AV149" s="129">
        <f t="shared" si="135"/>
        <v>-11.316000000000031</v>
      </c>
      <c r="AW149" s="129">
        <f t="shared" si="135"/>
        <v>-12.884000000000015</v>
      </c>
      <c r="AX149" s="129">
        <f t="shared" si="135"/>
        <v>-14.451999999999998</v>
      </c>
      <c r="AY149" s="129">
        <f t="shared" si="135"/>
        <v>-16.019999999999982</v>
      </c>
      <c r="AZ149" s="129">
        <f t="shared" si="135"/>
        <v>-23.860000000000014</v>
      </c>
      <c r="BA149" s="129">
        <f t="shared" si="135"/>
        <v>-25.82000000000005</v>
      </c>
      <c r="BB149" s="129">
        <f t="shared" si="135"/>
        <v>-2.3000000000000682</v>
      </c>
    </row>
    <row r="150" spans="2:54" s="77" customFormat="1" x14ac:dyDescent="0.2">
      <c r="B150" s="87"/>
      <c r="C150" s="8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  <c r="AF150" s="129"/>
      <c r="AG150" s="129"/>
      <c r="AH150" s="129"/>
      <c r="AI150" s="130"/>
      <c r="AJ150" s="129"/>
      <c r="AK150" s="129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81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B152" s="76" t="s">
        <v>167</v>
      </c>
      <c r="C152" s="235">
        <f>SUM(C10:C131)</f>
        <v>562.96499999999992</v>
      </c>
      <c r="D152" s="75">
        <f>+D74+D82+D90+D114+D122+D18+D66+D42+D50+D58+D98+D106+D26+D10+D130+D34</f>
        <v>0</v>
      </c>
      <c r="E152" s="75">
        <f t="shared" ref="E152:BB152" si="136">+E74+E82+E90+E114+E122+E18+E66+E42+E50+E58+E98+E106+E26+E10+E130+E34</f>
        <v>0</v>
      </c>
      <c r="F152" s="75">
        <f t="shared" si="136"/>
        <v>0</v>
      </c>
      <c r="G152" s="75">
        <f t="shared" si="136"/>
        <v>0</v>
      </c>
      <c r="H152" s="75">
        <f t="shared" si="136"/>
        <v>3.6758999999999999</v>
      </c>
      <c r="I152" s="75">
        <f t="shared" si="136"/>
        <v>6.1265000000000001</v>
      </c>
      <c r="J152" s="75">
        <f t="shared" si="136"/>
        <v>8.5770999999999997</v>
      </c>
      <c r="K152" s="75">
        <f t="shared" si="136"/>
        <v>11.027699999999999</v>
      </c>
      <c r="L152" s="75">
        <f t="shared" si="136"/>
        <v>12.865649999999999</v>
      </c>
      <c r="M152" s="75">
        <f t="shared" si="136"/>
        <v>14.703599999999996</v>
      </c>
      <c r="N152" s="75">
        <f t="shared" si="136"/>
        <v>18.228899999999999</v>
      </c>
      <c r="O152" s="75">
        <f t="shared" si="136"/>
        <v>19.4542</v>
      </c>
      <c r="P152" s="75">
        <f t="shared" si="136"/>
        <v>20.679500000000001</v>
      </c>
      <c r="Q152" s="75">
        <f t="shared" si="136"/>
        <v>21.292150000000003</v>
      </c>
      <c r="R152" s="75">
        <f t="shared" si="136"/>
        <v>21.904800000000002</v>
      </c>
      <c r="S152" s="75">
        <f t="shared" si="136"/>
        <v>22.517450000000004</v>
      </c>
      <c r="T152" s="75">
        <f t="shared" si="136"/>
        <v>36.215499999999999</v>
      </c>
      <c r="U152" s="75">
        <f t="shared" si="136"/>
        <v>45.551749999999998</v>
      </c>
      <c r="V152" s="75">
        <f t="shared" si="136"/>
        <v>46.164400000000001</v>
      </c>
      <c r="W152" s="75">
        <f t="shared" si="136"/>
        <v>95.664320225000012</v>
      </c>
      <c r="X152" s="75">
        <f t="shared" si="136"/>
        <v>136.82660000000001</v>
      </c>
      <c r="Y152" s="75">
        <f t="shared" si="136"/>
        <v>145.63233750000003</v>
      </c>
      <c r="Z152" s="75">
        <f t="shared" si="136"/>
        <v>148.29257500000003</v>
      </c>
      <c r="AA152" s="75">
        <f t="shared" si="136"/>
        <v>207.38067500000002</v>
      </c>
      <c r="AB152" s="75">
        <f t="shared" si="136"/>
        <v>221.42377500000001</v>
      </c>
      <c r="AC152" s="75">
        <f t="shared" si="136"/>
        <v>235.46687499999999</v>
      </c>
      <c r="AD152" s="75">
        <f t="shared" si="136"/>
        <v>250.65792500000003</v>
      </c>
      <c r="AE152" s="75">
        <f t="shared" si="136"/>
        <v>289.39825000000008</v>
      </c>
      <c r="AF152" s="75">
        <f t="shared" si="136"/>
        <v>312.26872500000013</v>
      </c>
      <c r="AG152" s="75">
        <f t="shared" si="136"/>
        <v>330.77182500000009</v>
      </c>
      <c r="AH152" s="75">
        <f t="shared" si="136"/>
        <v>359.58107500000011</v>
      </c>
      <c r="AI152" s="75">
        <f t="shared" si="136"/>
        <v>375.13195000000007</v>
      </c>
      <c r="AJ152" s="75">
        <f t="shared" si="136"/>
        <v>407.9387000000001</v>
      </c>
      <c r="AK152" s="75">
        <f t="shared" si="136"/>
        <v>414.8850000000001</v>
      </c>
      <c r="AL152" s="75">
        <f t="shared" si="136"/>
        <v>421.83130000000011</v>
      </c>
      <c r="AM152" s="75">
        <f t="shared" si="136"/>
        <v>428.58627500000006</v>
      </c>
      <c r="AN152" s="75">
        <f t="shared" si="136"/>
        <v>435.14992500000011</v>
      </c>
      <c r="AO152" s="75">
        <f t="shared" si="136"/>
        <v>451.34092500000014</v>
      </c>
      <c r="AP152" s="75">
        <f t="shared" si="136"/>
        <v>477.40522500000014</v>
      </c>
      <c r="AQ152" s="75">
        <f t="shared" si="136"/>
        <v>500.96702500000009</v>
      </c>
      <c r="AR152" s="75">
        <f t="shared" si="136"/>
        <v>509.2466750000001</v>
      </c>
      <c r="AS152" s="75">
        <f t="shared" si="136"/>
        <v>521.64460000000008</v>
      </c>
      <c r="AT152" s="75">
        <f t="shared" si="136"/>
        <v>530.58340000000021</v>
      </c>
      <c r="AU152" s="75">
        <f t="shared" si="136"/>
        <v>539.52220000000011</v>
      </c>
      <c r="AV152" s="75">
        <f t="shared" si="136"/>
        <v>548.46100000000013</v>
      </c>
      <c r="AW152" s="75">
        <f t="shared" si="136"/>
        <v>550.02900000000011</v>
      </c>
      <c r="AX152" s="75">
        <f t="shared" si="136"/>
        <v>551.59700000000009</v>
      </c>
      <c r="AY152" s="75">
        <f t="shared" si="136"/>
        <v>553.16500000000008</v>
      </c>
      <c r="AZ152" s="75">
        <f t="shared" si="136"/>
        <v>561.00500000000011</v>
      </c>
      <c r="BA152" s="75">
        <f t="shared" si="136"/>
        <v>562.96500000000015</v>
      </c>
      <c r="BB152" s="75">
        <f t="shared" si="136"/>
        <v>562.96500000000015</v>
      </c>
    </row>
    <row r="153" spans="2:54" x14ac:dyDescent="0.2">
      <c r="D153" s="75">
        <f t="shared" ref="D153:BB153" si="137">+D75+D83+D91+D115+D123+D19+D67+D43+D51+D59+D99+D107+D27+D11+D131+D35</f>
        <v>1.2253000000000001</v>
      </c>
      <c r="E153" s="75">
        <f t="shared" si="137"/>
        <v>1.2253000000000001</v>
      </c>
      <c r="F153" s="75">
        <f t="shared" si="137"/>
        <v>3.6759000000000004</v>
      </c>
      <c r="G153" s="75">
        <f t="shared" si="137"/>
        <v>3.6759000000000004</v>
      </c>
      <c r="H153" s="75">
        <f t="shared" si="137"/>
        <v>3.6759000000000004</v>
      </c>
      <c r="I153" s="75">
        <f t="shared" si="137"/>
        <v>3.6759000000000004</v>
      </c>
      <c r="J153" s="75">
        <f t="shared" si="137"/>
        <v>3.6759000000000004</v>
      </c>
      <c r="K153" s="75">
        <f t="shared" si="137"/>
        <v>4.9012000000000002</v>
      </c>
      <c r="L153" s="75">
        <f t="shared" si="137"/>
        <v>4.9012000000000002</v>
      </c>
      <c r="M153" s="75">
        <f t="shared" si="137"/>
        <v>4.9012000000000002</v>
      </c>
      <c r="N153" s="75">
        <f t="shared" si="137"/>
        <v>6.1265000000000001</v>
      </c>
      <c r="O153" s="75">
        <f t="shared" si="137"/>
        <v>6.1265000000000001</v>
      </c>
      <c r="P153" s="75">
        <f t="shared" si="137"/>
        <v>6.1265000000000001</v>
      </c>
      <c r="Q153" s="75">
        <f t="shared" si="137"/>
        <v>8.5770999999999997</v>
      </c>
      <c r="R153" s="75">
        <f t="shared" si="137"/>
        <v>8.5770999999999997</v>
      </c>
      <c r="S153" s="75">
        <f t="shared" si="137"/>
        <v>8.5770999999999997</v>
      </c>
      <c r="T153" s="75">
        <f t="shared" si="137"/>
        <v>8.5770999999999997</v>
      </c>
      <c r="U153" s="75">
        <f t="shared" si="137"/>
        <v>95.813100000000006</v>
      </c>
      <c r="V153" s="75">
        <f t="shared" si="137"/>
        <v>120.8381</v>
      </c>
      <c r="W153" s="75">
        <f t="shared" si="137"/>
        <v>176.37447499999999</v>
      </c>
      <c r="X153" s="75">
        <f t="shared" si="137"/>
        <v>197.322925</v>
      </c>
      <c r="Y153" s="75">
        <f t="shared" si="137"/>
        <v>275.80022499999995</v>
      </c>
      <c r="Z153" s="75">
        <f t="shared" si="137"/>
        <v>283.5136</v>
      </c>
      <c r="AA153" s="75">
        <f t="shared" si="137"/>
        <v>296.73247500000002</v>
      </c>
      <c r="AB153" s="75">
        <f t="shared" si="137"/>
        <v>312.45384999999999</v>
      </c>
      <c r="AC153" s="75">
        <f t="shared" si="137"/>
        <v>327.92497499999996</v>
      </c>
      <c r="AD153" s="75">
        <f t="shared" si="137"/>
        <v>341.39409999999992</v>
      </c>
      <c r="AE153" s="75">
        <f t="shared" si="137"/>
        <v>355.61397499999993</v>
      </c>
      <c r="AF153" s="75">
        <f t="shared" si="137"/>
        <v>373.81277499999999</v>
      </c>
      <c r="AG153" s="75">
        <f t="shared" si="137"/>
        <v>388.03264999999999</v>
      </c>
      <c r="AH153" s="75">
        <f t="shared" si="137"/>
        <v>410.93905000000001</v>
      </c>
      <c r="AI153" s="75">
        <f t="shared" si="137"/>
        <v>419.61319999999995</v>
      </c>
      <c r="AJ153" s="75">
        <f t="shared" si="137"/>
        <v>428.78784999999999</v>
      </c>
      <c r="AK153" s="75">
        <f t="shared" si="137"/>
        <v>434.459</v>
      </c>
      <c r="AL153" s="75">
        <f t="shared" si="137"/>
        <v>439.49724999999995</v>
      </c>
      <c r="AM153" s="75">
        <f t="shared" si="137"/>
        <v>443.78475000000003</v>
      </c>
      <c r="AN153" s="75">
        <f t="shared" si="137"/>
        <v>447.57174999999995</v>
      </c>
      <c r="AO153" s="75">
        <f t="shared" si="137"/>
        <v>472.37975000000006</v>
      </c>
      <c r="AP153" s="75">
        <f t="shared" si="137"/>
        <v>496.9375</v>
      </c>
      <c r="AQ153" s="75">
        <f t="shared" si="137"/>
        <v>520.74450000000002</v>
      </c>
      <c r="AR153" s="75">
        <f t="shared" si="137"/>
        <v>522.52949999999998</v>
      </c>
      <c r="AS153" s="75">
        <f t="shared" si="137"/>
        <v>534.79300000000001</v>
      </c>
      <c r="AT153" s="75">
        <f t="shared" si="137"/>
        <v>535.577</v>
      </c>
      <c r="AU153" s="75">
        <f t="shared" si="137"/>
        <v>536.36099999999999</v>
      </c>
      <c r="AV153" s="75">
        <f t="shared" si="137"/>
        <v>537.14499999999998</v>
      </c>
      <c r="AW153" s="75">
        <f t="shared" si="137"/>
        <v>537.14499999999998</v>
      </c>
      <c r="AX153" s="75">
        <f t="shared" si="137"/>
        <v>537.14499999999998</v>
      </c>
      <c r="AY153" s="75">
        <f t="shared" si="137"/>
        <v>537.14499999999998</v>
      </c>
      <c r="AZ153" s="75">
        <f t="shared" si="137"/>
        <v>537.14499999999998</v>
      </c>
      <c r="BA153" s="75">
        <f t="shared" si="137"/>
        <v>537.14499999999998</v>
      </c>
      <c r="BB153" s="75">
        <f t="shared" si="137"/>
        <v>560.66500000000008</v>
      </c>
    </row>
    <row r="154" spans="2:54" x14ac:dyDescent="0.2">
      <c r="D154" s="75">
        <f>+D153-D152</f>
        <v>1.2253000000000001</v>
      </c>
      <c r="E154" s="75">
        <f t="shared" ref="E154:BB154" si="138">+E153-E152</f>
        <v>1.2253000000000001</v>
      </c>
      <c r="F154" s="75">
        <f t="shared" si="138"/>
        <v>3.6759000000000004</v>
      </c>
      <c r="G154" s="75">
        <f t="shared" si="138"/>
        <v>3.6759000000000004</v>
      </c>
      <c r="H154" s="75">
        <f t="shared" si="138"/>
        <v>0</v>
      </c>
      <c r="I154" s="75">
        <f t="shared" si="138"/>
        <v>-2.4505999999999997</v>
      </c>
      <c r="J154" s="75">
        <f t="shared" si="138"/>
        <v>-4.9011999999999993</v>
      </c>
      <c r="K154" s="75">
        <f t="shared" si="138"/>
        <v>-6.1264999999999992</v>
      </c>
      <c r="L154" s="75">
        <f t="shared" si="138"/>
        <v>-7.9644499999999985</v>
      </c>
      <c r="M154" s="75">
        <f t="shared" si="138"/>
        <v>-9.8023999999999951</v>
      </c>
      <c r="N154" s="75">
        <f t="shared" si="138"/>
        <v>-12.102399999999999</v>
      </c>
      <c r="O154" s="75">
        <f t="shared" si="138"/>
        <v>-13.3277</v>
      </c>
      <c r="P154" s="75">
        <f t="shared" si="138"/>
        <v>-14.553000000000001</v>
      </c>
      <c r="Q154" s="75">
        <f t="shared" si="138"/>
        <v>-12.715050000000003</v>
      </c>
      <c r="R154" s="75">
        <f t="shared" si="138"/>
        <v>-13.327700000000002</v>
      </c>
      <c r="S154" s="75">
        <f t="shared" si="138"/>
        <v>-13.940350000000004</v>
      </c>
      <c r="T154" s="75">
        <f t="shared" si="138"/>
        <v>-27.638399999999997</v>
      </c>
      <c r="U154" s="75">
        <f t="shared" si="138"/>
        <v>50.261350000000007</v>
      </c>
      <c r="V154" s="75">
        <f t="shared" si="138"/>
        <v>74.673699999999997</v>
      </c>
      <c r="W154" s="75">
        <f t="shared" si="138"/>
        <v>80.710154774999978</v>
      </c>
      <c r="X154" s="75">
        <f t="shared" si="138"/>
        <v>60.496324999999985</v>
      </c>
      <c r="Y154" s="75">
        <f t="shared" si="138"/>
        <v>130.16788749999992</v>
      </c>
      <c r="Z154" s="75">
        <f t="shared" si="138"/>
        <v>135.22102499999997</v>
      </c>
      <c r="AA154" s="75">
        <f t="shared" si="138"/>
        <v>89.351799999999997</v>
      </c>
      <c r="AB154" s="75">
        <f t="shared" si="138"/>
        <v>91.030074999999982</v>
      </c>
      <c r="AC154" s="75">
        <f t="shared" si="138"/>
        <v>92.458099999999973</v>
      </c>
      <c r="AD154" s="75">
        <f t="shared" si="138"/>
        <v>90.736174999999889</v>
      </c>
      <c r="AE154" s="75">
        <f t="shared" si="138"/>
        <v>66.21572499999985</v>
      </c>
      <c r="AF154" s="75">
        <f t="shared" si="138"/>
        <v>61.544049999999856</v>
      </c>
      <c r="AG154" s="75">
        <f t="shared" si="138"/>
        <v>57.260824999999897</v>
      </c>
      <c r="AH154" s="75">
        <f t="shared" si="138"/>
        <v>51.357974999999897</v>
      </c>
      <c r="AI154" s="81">
        <f t="shared" si="138"/>
        <v>44.481249999999875</v>
      </c>
      <c r="AJ154" s="75">
        <f t="shared" si="138"/>
        <v>20.849149999999895</v>
      </c>
      <c r="AK154" s="75">
        <f t="shared" si="138"/>
        <v>19.573999999999899</v>
      </c>
      <c r="AL154" s="75">
        <f t="shared" si="138"/>
        <v>17.665949999999839</v>
      </c>
      <c r="AM154" s="75">
        <f t="shared" si="138"/>
        <v>15.198474999999974</v>
      </c>
      <c r="AN154" s="75">
        <f t="shared" si="138"/>
        <v>12.421824999999842</v>
      </c>
      <c r="AO154" s="75">
        <f t="shared" si="138"/>
        <v>21.038824999999918</v>
      </c>
      <c r="AP154" s="75">
        <f t="shared" si="138"/>
        <v>19.532274999999856</v>
      </c>
      <c r="AQ154" s="75">
        <f t="shared" si="138"/>
        <v>19.777474999999924</v>
      </c>
      <c r="AR154" s="75">
        <f t="shared" si="138"/>
        <v>13.282824999999889</v>
      </c>
      <c r="AS154" s="75">
        <f t="shared" si="138"/>
        <v>13.148399999999924</v>
      </c>
      <c r="AT154" s="75">
        <f t="shared" si="138"/>
        <v>4.9935999999997875</v>
      </c>
      <c r="AU154" s="75">
        <f t="shared" si="138"/>
        <v>-3.1612000000001217</v>
      </c>
      <c r="AV154" s="75">
        <f t="shared" si="138"/>
        <v>-11.316000000000145</v>
      </c>
      <c r="AW154" s="75">
        <f t="shared" si="138"/>
        <v>-12.884000000000128</v>
      </c>
      <c r="AX154" s="75">
        <f t="shared" si="138"/>
        <v>-14.452000000000112</v>
      </c>
      <c r="AY154" s="75">
        <f t="shared" si="138"/>
        <v>-16.020000000000095</v>
      </c>
      <c r="AZ154" s="75">
        <f t="shared" si="138"/>
        <v>-23.860000000000127</v>
      </c>
      <c r="BA154" s="75">
        <f t="shared" si="138"/>
        <v>-25.820000000000164</v>
      </c>
      <c r="BB154" s="75">
        <f t="shared" si="138"/>
        <v>-2.3000000000000682</v>
      </c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81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B156" s="76" t="s">
        <v>168</v>
      </c>
      <c r="C156" s="234">
        <f>+C147-C152</f>
        <v>0</v>
      </c>
      <c r="D156" s="234">
        <f>+D147-D152</f>
        <v>0</v>
      </c>
      <c r="E156" s="234">
        <f t="shared" ref="E156:AI156" si="139">+E147-E152</f>
        <v>0</v>
      </c>
      <c r="F156" s="234">
        <f t="shared" si="139"/>
        <v>0</v>
      </c>
      <c r="G156" s="234">
        <f t="shared" si="139"/>
        <v>0</v>
      </c>
      <c r="H156" s="234">
        <f t="shared" si="139"/>
        <v>0</v>
      </c>
      <c r="I156" s="234">
        <f t="shared" si="139"/>
        <v>0</v>
      </c>
      <c r="J156" s="234">
        <f t="shared" si="139"/>
        <v>0</v>
      </c>
      <c r="K156" s="234">
        <f t="shared" si="139"/>
        <v>0</v>
      </c>
      <c r="L156" s="234">
        <f t="shared" si="139"/>
        <v>0</v>
      </c>
      <c r="M156" s="234">
        <f t="shared" si="139"/>
        <v>0</v>
      </c>
      <c r="N156" s="234">
        <f t="shared" si="139"/>
        <v>0</v>
      </c>
      <c r="O156" s="234">
        <f t="shared" si="139"/>
        <v>0</v>
      </c>
      <c r="P156" s="234">
        <f t="shared" si="139"/>
        <v>0</v>
      </c>
      <c r="Q156" s="234">
        <f t="shared" si="139"/>
        <v>0</v>
      </c>
      <c r="R156" s="234">
        <f t="shared" si="139"/>
        <v>0</v>
      </c>
      <c r="S156" s="234">
        <f t="shared" si="139"/>
        <v>0</v>
      </c>
      <c r="T156" s="234">
        <f t="shared" si="139"/>
        <v>0</v>
      </c>
      <c r="U156" s="234">
        <f t="shared" si="139"/>
        <v>0</v>
      </c>
      <c r="V156" s="234">
        <f t="shared" si="139"/>
        <v>0</v>
      </c>
      <c r="W156" s="234">
        <f t="shared" si="139"/>
        <v>0</v>
      </c>
      <c r="X156" s="234">
        <f t="shared" si="139"/>
        <v>0</v>
      </c>
      <c r="Y156" s="234">
        <f t="shared" si="139"/>
        <v>0</v>
      </c>
      <c r="Z156" s="234">
        <f t="shared" si="139"/>
        <v>0</v>
      </c>
      <c r="AA156" s="234">
        <f t="shared" si="139"/>
        <v>0</v>
      </c>
      <c r="AB156" s="234">
        <f t="shared" si="139"/>
        <v>0</v>
      </c>
      <c r="AC156" s="234">
        <f t="shared" si="139"/>
        <v>0</v>
      </c>
      <c r="AD156" s="234">
        <f>+AD147-AD152</f>
        <v>0</v>
      </c>
      <c r="AE156" s="234">
        <f t="shared" si="139"/>
        <v>0</v>
      </c>
      <c r="AF156" s="234">
        <f t="shared" si="139"/>
        <v>0</v>
      </c>
      <c r="AG156" s="234">
        <f t="shared" si="139"/>
        <v>0</v>
      </c>
      <c r="AH156" s="234">
        <f t="shared" si="139"/>
        <v>0</v>
      </c>
      <c r="AI156" s="240">
        <f t="shared" si="139"/>
        <v>0</v>
      </c>
      <c r="AJ156" s="234">
        <f t="shared" ref="AJ156:BB156" si="140">+AJ147-AJ152</f>
        <v>0</v>
      </c>
      <c r="AK156" s="234">
        <f t="shared" si="140"/>
        <v>0</v>
      </c>
      <c r="AL156" s="234">
        <f t="shared" si="140"/>
        <v>0</v>
      </c>
      <c r="AM156" s="234">
        <f t="shared" si="140"/>
        <v>0</v>
      </c>
      <c r="AN156" s="234">
        <f t="shared" si="140"/>
        <v>0</v>
      </c>
      <c r="AO156" s="234">
        <f t="shared" si="140"/>
        <v>0</v>
      </c>
      <c r="AP156" s="234">
        <f t="shared" si="140"/>
        <v>0</v>
      </c>
      <c r="AQ156" s="234">
        <f t="shared" si="140"/>
        <v>0</v>
      </c>
      <c r="AR156" s="234">
        <f t="shared" si="140"/>
        <v>0</v>
      </c>
      <c r="AS156" s="234">
        <f t="shared" si="140"/>
        <v>0</v>
      </c>
      <c r="AT156" s="234">
        <f t="shared" si="140"/>
        <v>0</v>
      </c>
      <c r="AU156" s="234">
        <f t="shared" si="140"/>
        <v>0</v>
      </c>
      <c r="AV156" s="234">
        <f t="shared" si="140"/>
        <v>0</v>
      </c>
      <c r="AW156" s="234">
        <f t="shared" si="140"/>
        <v>0</v>
      </c>
      <c r="AX156" s="234">
        <f t="shared" si="140"/>
        <v>0</v>
      </c>
      <c r="AY156" s="234">
        <f t="shared" si="140"/>
        <v>0</v>
      </c>
      <c r="AZ156" s="234">
        <f t="shared" si="140"/>
        <v>0</v>
      </c>
      <c r="BA156" s="234">
        <f t="shared" si="140"/>
        <v>0</v>
      </c>
      <c r="BB156" s="234">
        <f t="shared" si="140"/>
        <v>0</v>
      </c>
    </row>
    <row r="157" spans="2:54" x14ac:dyDescent="0.2">
      <c r="D157" s="234">
        <f>+D148-D153</f>
        <v>0</v>
      </c>
      <c r="E157" s="234">
        <f t="shared" ref="E157:AI157" si="141">+E148-E153</f>
        <v>0</v>
      </c>
      <c r="F157" s="234">
        <f t="shared" si="141"/>
        <v>0</v>
      </c>
      <c r="G157" s="234">
        <f t="shared" si="141"/>
        <v>0</v>
      </c>
      <c r="H157" s="234">
        <f t="shared" si="141"/>
        <v>0</v>
      </c>
      <c r="I157" s="234">
        <f t="shared" si="141"/>
        <v>0</v>
      </c>
      <c r="J157" s="234">
        <f t="shared" si="141"/>
        <v>0</v>
      </c>
      <c r="K157" s="234">
        <f t="shared" si="141"/>
        <v>0</v>
      </c>
      <c r="L157" s="234">
        <f t="shared" si="141"/>
        <v>0</v>
      </c>
      <c r="M157" s="234">
        <f t="shared" si="141"/>
        <v>0</v>
      </c>
      <c r="N157" s="234">
        <f t="shared" si="141"/>
        <v>0</v>
      </c>
      <c r="O157" s="234">
        <f t="shared" si="141"/>
        <v>0</v>
      </c>
      <c r="P157" s="234">
        <f t="shared" si="141"/>
        <v>0</v>
      </c>
      <c r="Q157" s="234">
        <f t="shared" si="141"/>
        <v>0</v>
      </c>
      <c r="R157" s="234">
        <f t="shared" si="141"/>
        <v>0</v>
      </c>
      <c r="S157" s="234">
        <f t="shared" si="141"/>
        <v>0</v>
      </c>
      <c r="T157" s="234">
        <f t="shared" si="141"/>
        <v>0</v>
      </c>
      <c r="U157" s="234">
        <f t="shared" si="141"/>
        <v>0</v>
      </c>
      <c r="V157" s="234">
        <f t="shared" si="141"/>
        <v>0</v>
      </c>
      <c r="W157" s="234">
        <f t="shared" si="141"/>
        <v>0</v>
      </c>
      <c r="X157" s="234">
        <f t="shared" si="141"/>
        <v>0</v>
      </c>
      <c r="Y157" s="234">
        <f t="shared" si="141"/>
        <v>0</v>
      </c>
      <c r="Z157" s="234">
        <f t="shared" si="141"/>
        <v>0</v>
      </c>
      <c r="AA157" s="234">
        <f t="shared" si="141"/>
        <v>0</v>
      </c>
      <c r="AB157" s="234">
        <f t="shared" si="141"/>
        <v>0</v>
      </c>
      <c r="AC157" s="234">
        <f t="shared" si="141"/>
        <v>0</v>
      </c>
      <c r="AD157" s="234">
        <f t="shared" si="141"/>
        <v>0</v>
      </c>
      <c r="AE157" s="234">
        <f t="shared" si="141"/>
        <v>0</v>
      </c>
      <c r="AF157" s="234">
        <f t="shared" si="141"/>
        <v>0</v>
      </c>
      <c r="AG157" s="234">
        <f t="shared" si="141"/>
        <v>0</v>
      </c>
      <c r="AH157" s="234">
        <f t="shared" si="141"/>
        <v>0</v>
      </c>
      <c r="AI157" s="240">
        <f t="shared" si="141"/>
        <v>0</v>
      </c>
      <c r="AJ157" s="234">
        <f t="shared" ref="AJ157:BB157" si="142">+AJ148-AJ153</f>
        <v>0</v>
      </c>
      <c r="AK157" s="234">
        <f t="shared" si="142"/>
        <v>0</v>
      </c>
      <c r="AL157" s="234">
        <f t="shared" si="142"/>
        <v>0</v>
      </c>
      <c r="AM157" s="234">
        <f t="shared" si="142"/>
        <v>0</v>
      </c>
      <c r="AN157" s="234">
        <f t="shared" si="142"/>
        <v>0</v>
      </c>
      <c r="AO157" s="234">
        <f t="shared" si="142"/>
        <v>0</v>
      </c>
      <c r="AP157" s="234">
        <f t="shared" si="142"/>
        <v>0</v>
      </c>
      <c r="AQ157" s="234">
        <f t="shared" si="142"/>
        <v>0</v>
      </c>
      <c r="AR157" s="234">
        <f t="shared" si="142"/>
        <v>0</v>
      </c>
      <c r="AS157" s="234">
        <f t="shared" si="142"/>
        <v>0</v>
      </c>
      <c r="AT157" s="234">
        <f t="shared" si="142"/>
        <v>0</v>
      </c>
      <c r="AU157" s="234">
        <f t="shared" si="142"/>
        <v>0</v>
      </c>
      <c r="AV157" s="234">
        <f t="shared" si="142"/>
        <v>0</v>
      </c>
      <c r="AW157" s="234">
        <f t="shared" si="142"/>
        <v>0</v>
      </c>
      <c r="AX157" s="234">
        <f t="shared" si="142"/>
        <v>0</v>
      </c>
      <c r="AY157" s="234">
        <f t="shared" si="142"/>
        <v>0</v>
      </c>
      <c r="AZ157" s="234">
        <f t="shared" si="142"/>
        <v>0</v>
      </c>
      <c r="BA157" s="234">
        <f t="shared" si="142"/>
        <v>0</v>
      </c>
      <c r="BB157" s="234">
        <f t="shared" si="142"/>
        <v>0</v>
      </c>
    </row>
    <row r="158" spans="2:54" x14ac:dyDescent="0.2">
      <c r="D158" s="234">
        <f t="shared" ref="D158:AI158" si="143">+D149-D154</f>
        <v>0</v>
      </c>
      <c r="E158" s="234">
        <f t="shared" si="143"/>
        <v>0</v>
      </c>
      <c r="F158" s="234">
        <f t="shared" si="143"/>
        <v>0</v>
      </c>
      <c r="G158" s="234">
        <f t="shared" si="143"/>
        <v>0</v>
      </c>
      <c r="H158" s="234">
        <f t="shared" si="143"/>
        <v>0</v>
      </c>
      <c r="I158" s="234">
        <f t="shared" si="143"/>
        <v>0</v>
      </c>
      <c r="J158" s="234">
        <f t="shared" si="143"/>
        <v>0</v>
      </c>
      <c r="K158" s="234">
        <f t="shared" si="143"/>
        <v>0</v>
      </c>
      <c r="L158" s="234">
        <f t="shared" si="143"/>
        <v>0</v>
      </c>
      <c r="M158" s="234">
        <f t="shared" si="143"/>
        <v>0</v>
      </c>
      <c r="N158" s="234">
        <f t="shared" si="143"/>
        <v>0</v>
      </c>
      <c r="O158" s="234">
        <f t="shared" si="143"/>
        <v>0</v>
      </c>
      <c r="P158" s="234">
        <f t="shared" si="143"/>
        <v>0</v>
      </c>
      <c r="Q158" s="234">
        <f t="shared" si="143"/>
        <v>0</v>
      </c>
      <c r="R158" s="234">
        <f t="shared" si="143"/>
        <v>0</v>
      </c>
      <c r="S158" s="234">
        <f t="shared" si="143"/>
        <v>0</v>
      </c>
      <c r="T158" s="234">
        <f t="shared" si="143"/>
        <v>0</v>
      </c>
      <c r="U158" s="234">
        <f t="shared" si="143"/>
        <v>0</v>
      </c>
      <c r="V158" s="234">
        <f t="shared" si="143"/>
        <v>0</v>
      </c>
      <c r="W158" s="234">
        <f t="shared" si="143"/>
        <v>0</v>
      </c>
      <c r="X158" s="234">
        <f t="shared" si="143"/>
        <v>0</v>
      </c>
      <c r="Y158" s="234">
        <f t="shared" si="143"/>
        <v>0</v>
      </c>
      <c r="Z158" s="234">
        <f t="shared" si="143"/>
        <v>0</v>
      </c>
      <c r="AA158" s="234">
        <f t="shared" si="143"/>
        <v>0</v>
      </c>
      <c r="AB158" s="234">
        <f t="shared" si="143"/>
        <v>0</v>
      </c>
      <c r="AC158" s="234">
        <f t="shared" si="143"/>
        <v>0</v>
      </c>
      <c r="AD158" s="234">
        <f t="shared" si="143"/>
        <v>1.1368683772161603E-13</v>
      </c>
      <c r="AE158" s="234">
        <f t="shared" si="143"/>
        <v>1.7053025658242404E-13</v>
      </c>
      <c r="AF158" s="234">
        <f t="shared" si="143"/>
        <v>5.6843418860808015E-14</v>
      </c>
      <c r="AG158" s="234">
        <f t="shared" si="143"/>
        <v>5.6843418860808015E-14</v>
      </c>
      <c r="AH158" s="234">
        <f t="shared" si="143"/>
        <v>5.6843418860808015E-14</v>
      </c>
      <c r="AI158" s="240">
        <f t="shared" si="143"/>
        <v>0</v>
      </c>
      <c r="AJ158" s="234">
        <f t="shared" ref="AJ158:BA158" si="144">+AJ149-AJ154</f>
        <v>1.1368683772161603E-13</v>
      </c>
      <c r="AK158" s="234">
        <f t="shared" si="144"/>
        <v>0</v>
      </c>
      <c r="AL158" s="234">
        <f t="shared" si="144"/>
        <v>1.7053025658242404E-13</v>
      </c>
      <c r="AM158" s="234">
        <f t="shared" si="144"/>
        <v>-1.1368683772161603E-13</v>
      </c>
      <c r="AN158" s="234">
        <f t="shared" si="144"/>
        <v>1.1368683772161603E-13</v>
      </c>
      <c r="AO158" s="234">
        <f t="shared" si="144"/>
        <v>0</v>
      </c>
      <c r="AP158" s="234">
        <f t="shared" si="144"/>
        <v>5.6843418860808015E-14</v>
      </c>
      <c r="AQ158" s="234">
        <f t="shared" si="144"/>
        <v>-2.2737367544323206E-13</v>
      </c>
      <c r="AR158" s="234">
        <f t="shared" si="144"/>
        <v>-5.6843418860808015E-14</v>
      </c>
      <c r="AS158" s="234">
        <f t="shared" si="144"/>
        <v>0</v>
      </c>
      <c r="AT158" s="234">
        <f t="shared" si="144"/>
        <v>1.1368683772161603E-13</v>
      </c>
      <c r="AU158" s="234">
        <f t="shared" si="144"/>
        <v>1.1368683772161603E-13</v>
      </c>
      <c r="AV158" s="234">
        <f t="shared" si="144"/>
        <v>1.1368683772161603E-13</v>
      </c>
      <c r="AW158" s="234">
        <f t="shared" si="144"/>
        <v>1.1368683772161603E-13</v>
      </c>
      <c r="AX158" s="234">
        <f t="shared" si="144"/>
        <v>1.1368683772161603E-13</v>
      </c>
      <c r="AY158" s="234">
        <f t="shared" si="144"/>
        <v>1.1368683772161603E-13</v>
      </c>
      <c r="AZ158" s="234">
        <f t="shared" si="144"/>
        <v>1.1368683772161603E-13</v>
      </c>
      <c r="BA158" s="234">
        <f t="shared" si="144"/>
        <v>1.1368683772161603E-13</v>
      </c>
      <c r="BB158" s="234">
        <f>+BB149-BB154</f>
        <v>0</v>
      </c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81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81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81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81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81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81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81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81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81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81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81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81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81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81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81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81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81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81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81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81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81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81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81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81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81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81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81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81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81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81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81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81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81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81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81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81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81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81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81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81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81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81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81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81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81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81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81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81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81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81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81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81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81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81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81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81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81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81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81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81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81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81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81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81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81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81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81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</sheetData>
  <mergeCells count="32">
    <mergeCell ref="C100:C105"/>
    <mergeCell ref="C44:C49"/>
    <mergeCell ref="C68:C73"/>
    <mergeCell ref="C76:C81"/>
    <mergeCell ref="C84:C89"/>
    <mergeCell ref="A4:A11"/>
    <mergeCell ref="A28:A35"/>
    <mergeCell ref="A68:A75"/>
    <mergeCell ref="A76:A83"/>
    <mergeCell ref="C92:C97"/>
    <mergeCell ref="C12:C17"/>
    <mergeCell ref="A84:A91"/>
    <mergeCell ref="C4:C9"/>
    <mergeCell ref="C52:C57"/>
    <mergeCell ref="C60:C65"/>
    <mergeCell ref="A124:A131"/>
    <mergeCell ref="A20:A27"/>
    <mergeCell ref="A92:A99"/>
    <mergeCell ref="A116:A123"/>
    <mergeCell ref="A108:A115"/>
    <mergeCell ref="C108:C113"/>
    <mergeCell ref="C116:C121"/>
    <mergeCell ref="A100:A107"/>
    <mergeCell ref="C124:C129"/>
    <mergeCell ref="C36:C41"/>
    <mergeCell ref="A12:A19"/>
    <mergeCell ref="A52:A59"/>
    <mergeCell ref="A60:A67"/>
    <mergeCell ref="A36:A43"/>
    <mergeCell ref="A44:A51"/>
    <mergeCell ref="C28:C32"/>
    <mergeCell ref="C20:C24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5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61"/>
  <sheetViews>
    <sheetView topLeftCell="A417" workbookViewId="0">
      <selection activeCell="B437" sqref="B437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132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154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Sold'!C68</f>
        <v>35</v>
      </c>
      <c r="V4" s="153">
        <f>+'NTP or Sold'!Z68</f>
        <v>0</v>
      </c>
      <c r="W4" s="184">
        <f>+'NTP or Sold'!Z69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154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147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146</v>
      </c>
      <c r="U5" s="153">
        <f>+'NTP or Sold'!C76</f>
        <v>14</v>
      </c>
      <c r="V5" s="153">
        <f>+'NTP or Sold'!Z76</f>
        <v>2.7965333333333335</v>
      </c>
      <c r="W5" s="184">
        <f>+'NTP or Sold'!Z77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154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147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146</v>
      </c>
      <c r="U6" s="153">
        <f>+'NTP or Sold'!C84</f>
        <v>14</v>
      </c>
      <c r="V6" s="153">
        <f>+'NTP or Sold'!Z84</f>
        <v>2.7965333333333335</v>
      </c>
      <c r="W6" s="184">
        <f>+'NTP or Sold'!Z85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154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147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146</v>
      </c>
      <c r="U7" s="153">
        <f>+'NTP or Sold'!C92</f>
        <v>14</v>
      </c>
      <c r="V7" s="153">
        <f>+'NTP or Sold'!Z92</f>
        <v>2.7965333333333335</v>
      </c>
      <c r="W7" s="184">
        <f>+'NTP or Sold'!Z93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154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147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146</v>
      </c>
      <c r="U8" s="153">
        <f>+'NTP or Sold'!C100</f>
        <v>14</v>
      </c>
      <c r="V8" s="153">
        <f>+'NTP or Sold'!Z100</f>
        <v>2.7965333333333335</v>
      </c>
      <c r="W8" s="184">
        <f>+'NTP or Sold'!Z101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154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Sold'!C108</f>
        <v>8</v>
      </c>
      <c r="V9" s="152">
        <f>+'NTP or Sold'!AA108</f>
        <v>8</v>
      </c>
      <c r="W9" s="184">
        <f>+'NTP or Sold'!AA109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154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Sold'!C116</f>
        <v>8</v>
      </c>
      <c r="V10" s="153">
        <f>+'NTP or Sold'!AA116</f>
        <v>8</v>
      </c>
      <c r="W10" s="184">
        <f>+'NTP or Sold'!AA117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154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Sold'!C124</f>
        <v>8</v>
      </c>
      <c r="V11" s="153">
        <f>+'NTP or Sold'!AA124</f>
        <v>8</v>
      </c>
      <c r="W11" s="184">
        <f>+'NTP or Sold'!AA125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154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Sold'!C140</f>
        <v>8</v>
      </c>
      <c r="V12" s="153">
        <f>+'NTP or Sold'!AA140</f>
        <v>8</v>
      </c>
      <c r="W12" s="184">
        <f>+'NTP or Sold'!AA141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154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Sold'!C148</f>
        <v>8</v>
      </c>
      <c r="V13" s="153">
        <f>+'NTP or Sold'!AA148</f>
        <v>8</v>
      </c>
      <c r="W13" s="184">
        <f>+'NTP or Sold'!AA149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154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Sold'!C156</f>
        <v>8</v>
      </c>
      <c r="V14" s="153">
        <f>+'NTP or Sold'!AA156</f>
        <v>8</v>
      </c>
      <c r="W14" s="184">
        <f>+'NTP or Sold'!AA157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154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Sold'!C164</f>
        <v>8</v>
      </c>
      <c r="V15" s="153">
        <f>+'NTP or Sold'!AA164</f>
        <v>8</v>
      </c>
      <c r="W15" s="184">
        <f>+'NTP or Sold'!AA165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154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Sold'!C172</f>
        <v>7</v>
      </c>
      <c r="V16" s="153">
        <f>+'NTP or Sold'!AA172</f>
        <v>7</v>
      </c>
      <c r="W16" s="184">
        <f>+'NTP or Sold'!AA173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154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Sold'!C180</f>
        <v>7</v>
      </c>
      <c r="V17" s="153">
        <f>+'NTP or Sold'!AA180</f>
        <v>7</v>
      </c>
      <c r="W17" s="184">
        <f>+'NTP or Sold'!AA181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169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158</v>
      </c>
      <c r="S18" s="7"/>
      <c r="T18" s="7" t="s">
        <v>141</v>
      </c>
      <c r="U18" s="153">
        <f>+'NTP or Sold'!C188+('NTP or Sold'!C204/2)</f>
        <v>45.676500000000004</v>
      </c>
      <c r="V18" s="153">
        <f>+'NTP or Sold'!AB188+'NTP or Sold'!AB204/2</f>
        <v>18.814490700000004</v>
      </c>
      <c r="W18" s="185">
        <f>+'NTP or Sold'!AB189+'NTP or Sold'!AB205/2</f>
        <v>15.745985200000002</v>
      </c>
      <c r="X18" s="17" t="s">
        <v>159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169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158</v>
      </c>
      <c r="S19" s="7"/>
      <c r="T19" s="7" t="s">
        <v>141</v>
      </c>
      <c r="U19" s="153">
        <f>+'NTP or Sold'!C196+'NTP or Sold'!C204/2</f>
        <v>45.676500000000004</v>
      </c>
      <c r="V19" s="153">
        <f>+'NTP or Sold'!AB196+'NTP or Sold'!AB204/2</f>
        <v>17.977424940000002</v>
      </c>
      <c r="W19" s="185">
        <f>+'NTP or Sold'!AB197+'NTP or Sold'!AB205/2</f>
        <v>15.745985200000002</v>
      </c>
      <c r="X19" s="17" t="s">
        <v>159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169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158</v>
      </c>
      <c r="S20" s="7"/>
      <c r="T20" s="7" t="s">
        <v>142</v>
      </c>
      <c r="U20" s="153">
        <f>+'NTP or Sold'!C212+'NTP or Sold'!C228/2</f>
        <v>45.426500000000004</v>
      </c>
      <c r="V20" s="153">
        <f>+'NTP or Sold'!AB212+'NTP or Sold'!AB228/2</f>
        <v>19.588827215999999</v>
      </c>
      <c r="W20" s="185">
        <f>+'NTP or Sold'!AB213+'NTP or Sold'!AB229/2</f>
        <v>14.905072000000002</v>
      </c>
      <c r="X20" s="34" t="s">
        <v>160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169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158</v>
      </c>
      <c r="S21" s="7"/>
      <c r="T21" s="7" t="s">
        <v>142</v>
      </c>
      <c r="U21" s="153">
        <f>+'NTP or Sold'!C220+'NTP or Sold'!C228/2</f>
        <v>45.426500000000004</v>
      </c>
      <c r="V21" s="153">
        <f>+'NTP or Sold'!AB220+'NTP or Sold'!AB228/2</f>
        <v>18.896272416000002</v>
      </c>
      <c r="W21" s="185">
        <f>+'NTP or Sold'!AB221+'NTP or Sold'!AB229/2</f>
        <v>14.905072000000002</v>
      </c>
      <c r="X21" s="34" t="s">
        <v>160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126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Sold'!C260</f>
        <v>14.2</v>
      </c>
      <c r="V22" s="153">
        <f>+'NTP or Sold'!AD260</f>
        <v>5.6774304761904757</v>
      </c>
      <c r="W22" s="185">
        <f>+'NTP or Sold'!AD261</f>
        <v>2.3114444444444446</v>
      </c>
      <c r="X22" s="7" t="s">
        <v>163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126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Sold'!C268</f>
        <v>14.2</v>
      </c>
      <c r="V23" s="153">
        <f>+'NTP or Sold'!AD268</f>
        <v>5.6774304761904757</v>
      </c>
      <c r="W23" s="185">
        <f>+'NTP or Sold'!AD269</f>
        <v>2.3114444444444446</v>
      </c>
      <c r="X23" s="7" t="s">
        <v>175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85</v>
      </c>
      <c r="G24" s="224"/>
      <c r="H24" s="223" t="s">
        <v>10</v>
      </c>
      <c r="I24" s="224">
        <v>171</v>
      </c>
      <c r="J24" s="225">
        <v>10456</v>
      </c>
      <c r="K24" s="224" t="s">
        <v>32</v>
      </c>
      <c r="L24" s="226">
        <v>36800</v>
      </c>
      <c r="M24" s="224" t="s">
        <v>58</v>
      </c>
      <c r="N24" s="232">
        <v>36801</v>
      </c>
      <c r="O24" s="224" t="s">
        <v>52</v>
      </c>
      <c r="P24" s="224" t="s">
        <v>64</v>
      </c>
      <c r="Q24" s="224" t="s">
        <v>7</v>
      </c>
      <c r="R24" s="223" t="s">
        <v>34</v>
      </c>
      <c r="S24" s="223" t="s">
        <v>162</v>
      </c>
      <c r="T24" s="223" t="s">
        <v>99</v>
      </c>
      <c r="U24" s="227">
        <f>+'NTP or Sold'!C132</f>
        <v>31.246613</v>
      </c>
      <c r="V24" s="227">
        <f>+'NTP or Sold'!AD132</f>
        <v>31.246613</v>
      </c>
      <c r="W24" s="228">
        <f>+'NTP or Sold'!AD133</f>
        <v>31.246613</v>
      </c>
      <c r="X24" s="7" t="s">
        <v>177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181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161</v>
      </c>
      <c r="T25" s="7" t="s">
        <v>140</v>
      </c>
      <c r="U25" s="239">
        <f>+'NTP or Sold'!C276</f>
        <v>14.5</v>
      </c>
      <c r="V25" s="239">
        <f>+'NTP or Sold'!AD276</f>
        <v>5.7973761904761902</v>
      </c>
      <c r="W25" s="238">
        <f>+'NTP or Sold'!AD277</f>
        <v>2.3602777777777781</v>
      </c>
      <c r="X25" s="7" t="s">
        <v>178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181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161</v>
      </c>
      <c r="T26" s="7" t="s">
        <v>140</v>
      </c>
      <c r="U26" s="153">
        <f>+'NTP or Sold'!C284</f>
        <v>14.5</v>
      </c>
      <c r="V26" s="153">
        <f>+'NTP or Sold'!AD284</f>
        <v>5.7973761904761902</v>
      </c>
      <c r="W26" s="185">
        <f>+'NTP or Sold'!AD285</f>
        <v>2.3602777777777781</v>
      </c>
      <c r="X26" s="7" t="s">
        <v>178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181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161</v>
      </c>
      <c r="T27" s="7" t="s">
        <v>140</v>
      </c>
      <c r="U27" s="153">
        <f>+'NTP or Sold'!C292</f>
        <v>14.5</v>
      </c>
      <c r="V27" s="153">
        <f>+'NTP or Sold'!AD292</f>
        <v>5.7973761904761902</v>
      </c>
      <c r="W27" s="185">
        <f>+'NTP or Sold'!AD293</f>
        <v>2.3602777777777781</v>
      </c>
      <c r="X27" s="7" t="s">
        <v>178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181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161</v>
      </c>
      <c r="T28" s="7" t="s">
        <v>140</v>
      </c>
      <c r="U28" s="153">
        <f>+'NTP or Sold'!C300</f>
        <v>14.5</v>
      </c>
      <c r="V28" s="153">
        <f>+'NTP or Sold'!AD300</f>
        <v>5.7973761904761902</v>
      </c>
      <c r="W28" s="185">
        <f>+'NTP or Sold'!AD301</f>
        <v>2.3602777777777781</v>
      </c>
      <c r="X28" s="7" t="s">
        <v>178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181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161</v>
      </c>
      <c r="T29" s="7" t="s">
        <v>140</v>
      </c>
      <c r="U29" s="153">
        <f>+'NTP or Sold'!C308</f>
        <v>14.8</v>
      </c>
      <c r="V29" s="153">
        <f>+'NTP or Sold'!AD308</f>
        <v>5.9173219047619048</v>
      </c>
      <c r="W29" s="185">
        <f>+'NTP or Sold'!AD309</f>
        <v>2.4091111111111116</v>
      </c>
      <c r="X29" s="7" t="s">
        <v>178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181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161</v>
      </c>
      <c r="T30" s="7" t="s">
        <v>140</v>
      </c>
      <c r="U30" s="153">
        <f>+'NTP or Sold'!C316</f>
        <v>14.8</v>
      </c>
      <c r="V30" s="153">
        <f>+'NTP or Sold'!AD316</f>
        <v>5.9173219047619048</v>
      </c>
      <c r="W30" s="185">
        <f>+'NTP or Sold'!AD317</f>
        <v>2.4091111111111116</v>
      </c>
      <c r="X30" s="7" t="s">
        <v>178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Sold'!C324</f>
        <v>0</v>
      </c>
      <c r="U31" s="153">
        <f>+'NTP or Sold'!AD324</f>
        <v>0</v>
      </c>
      <c r="V31" s="185">
        <f>+'NTP or Sold'!AD324</f>
        <v>0</v>
      </c>
      <c r="W31" s="7" t="s">
        <v>180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157</v>
      </c>
      <c r="S32" s="7" t="s">
        <v>173</v>
      </c>
      <c r="T32" s="153">
        <f>+'NTP or Sold'!C332</f>
        <v>14.2</v>
      </c>
      <c r="U32" s="153">
        <f>+'NTP or Sold'!AF332</f>
        <v>7.0979038095238085</v>
      </c>
      <c r="V32" s="238">
        <f>+'NTP or Sold'!AF333</f>
        <v>2.7690000000000001</v>
      </c>
      <c r="W32" s="7" t="s">
        <v>176</v>
      </c>
      <c r="X32" s="7" t="s">
        <v>183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157</v>
      </c>
      <c r="S33" s="7" t="s">
        <v>173</v>
      </c>
      <c r="T33" s="153">
        <f>+'NTP or Sold'!C340</f>
        <v>14.2</v>
      </c>
      <c r="U33" s="153">
        <f>+'NTP or Sold'!AF340</f>
        <v>7.0979038095238085</v>
      </c>
      <c r="V33" s="238">
        <f>+'NTP or Sold'!AF341</f>
        <v>2.7690000000000001</v>
      </c>
      <c r="W33" s="7" t="s">
        <v>176</v>
      </c>
      <c r="X33" s="7" t="s">
        <v>183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157</v>
      </c>
      <c r="S34" s="7" t="s">
        <v>173</v>
      </c>
      <c r="T34" s="153">
        <f>+'NTP or Sold'!C348</f>
        <v>14.2</v>
      </c>
      <c r="U34" s="153">
        <f>+'NTP or Sold'!AF348</f>
        <v>7.0979038095238085</v>
      </c>
      <c r="V34" s="238">
        <f>+'NTP or Sold'!AF349</f>
        <v>2.7690000000000001</v>
      </c>
      <c r="W34" s="7" t="s">
        <v>176</v>
      </c>
      <c r="X34" s="7" t="s">
        <v>183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157</v>
      </c>
      <c r="S35" s="7" t="s">
        <v>173</v>
      </c>
      <c r="T35" s="153">
        <f>+'NTP or Sold'!C356</f>
        <v>14.2</v>
      </c>
      <c r="U35" s="153">
        <f>+'NTP or Sold'!AF356</f>
        <v>7.0979038095238085</v>
      </c>
      <c r="V35" s="238">
        <f>+'NTP or Sold'!AF357</f>
        <v>2.7690000000000001</v>
      </c>
      <c r="W35" s="7" t="s">
        <v>176</v>
      </c>
      <c r="X35" s="7" t="s">
        <v>183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157</v>
      </c>
      <c r="S36" s="7" t="s">
        <v>173</v>
      </c>
      <c r="T36" s="153">
        <f>+'NTP or Sold'!C364</f>
        <v>14.2</v>
      </c>
      <c r="U36" s="153">
        <f>+'NTP or Sold'!AF364</f>
        <v>7.0979038095238085</v>
      </c>
      <c r="V36" s="238">
        <f>+'NTP or Sold'!AF365</f>
        <v>2.7690000000000001</v>
      </c>
      <c r="W36" s="7" t="s">
        <v>176</v>
      </c>
      <c r="X36" s="7" t="s">
        <v>183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157</v>
      </c>
      <c r="S37" s="7" t="s">
        <v>173</v>
      </c>
      <c r="T37" s="153">
        <f>+'NTP or Sold'!C372</f>
        <v>14.2</v>
      </c>
      <c r="U37" s="153">
        <f>+'NTP or Sold'!AF372</f>
        <v>7.0979038095238085</v>
      </c>
      <c r="V37" s="238">
        <f>+'NTP or Sold'!AF373</f>
        <v>2.7690000000000001</v>
      </c>
      <c r="W37" s="7" t="s">
        <v>176</v>
      </c>
      <c r="X37" s="7" t="s">
        <v>183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157</v>
      </c>
      <c r="S38" s="7" t="s">
        <v>173</v>
      </c>
      <c r="T38" s="153">
        <f>+'NTP or Sold'!C380</f>
        <v>14.2</v>
      </c>
      <c r="U38" s="153">
        <f>+'NTP or Sold'!AF380</f>
        <v>7.0979038095238085</v>
      </c>
      <c r="V38" s="238">
        <f>+'NTP or Sold'!AF381</f>
        <v>2.7690000000000001</v>
      </c>
      <c r="W38" s="7" t="s">
        <v>176</v>
      </c>
      <c r="X38" s="7" t="s">
        <v>183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157</v>
      </c>
      <c r="S39" s="7" t="s">
        <v>173</v>
      </c>
      <c r="T39" s="153">
        <f>+'NTP or Sold'!C388</f>
        <v>14.2</v>
      </c>
      <c r="U39" s="153">
        <f>+'NTP or Sold'!AF388</f>
        <v>7.0979038095238085</v>
      </c>
      <c r="V39" s="238">
        <f>+'NTP or Sold'!AF389</f>
        <v>2.7690000000000001</v>
      </c>
      <c r="W39" s="7" t="s">
        <v>176</v>
      </c>
      <c r="X39" s="7" t="s">
        <v>183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195</v>
      </c>
      <c r="M40" s="8" t="s">
        <v>149</v>
      </c>
      <c r="N40" s="8" t="s">
        <v>52</v>
      </c>
      <c r="O40" s="8" t="s">
        <v>43</v>
      </c>
      <c r="P40" s="8" t="s">
        <v>188</v>
      </c>
      <c r="Q40" s="7" t="s">
        <v>47</v>
      </c>
      <c r="R40" s="7" t="s">
        <v>156</v>
      </c>
      <c r="S40" s="7" t="s">
        <v>190</v>
      </c>
      <c r="T40" s="153">
        <f>+'NTP or Sold'!C236/2</f>
        <v>64.706000000000003</v>
      </c>
      <c r="U40" s="153">
        <f>+'NTP or Sold'!AG236/2</f>
        <v>8.4117800000000003</v>
      </c>
      <c r="V40" s="186">
        <f>+'NTP or Sold'!AG237/2</f>
        <v>8.4117800000000003</v>
      </c>
      <c r="W40" s="237" t="s">
        <v>155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195</v>
      </c>
      <c r="M41" s="8" t="s">
        <v>150</v>
      </c>
      <c r="N41" s="8" t="s">
        <v>52</v>
      </c>
      <c r="O41" s="8" t="s">
        <v>43</v>
      </c>
      <c r="P41" s="8" t="s">
        <v>188</v>
      </c>
      <c r="Q41" s="7" t="s">
        <v>47</v>
      </c>
      <c r="R41" s="7" t="s">
        <v>156</v>
      </c>
      <c r="S41" s="7" t="s">
        <v>190</v>
      </c>
      <c r="T41" s="153">
        <f>+'NTP or Sold'!C236/2</f>
        <v>64.706000000000003</v>
      </c>
      <c r="U41" s="153">
        <f>+'NTP or Sold'!AG236/2</f>
        <v>8.4117800000000003</v>
      </c>
      <c r="V41" s="187">
        <f>+'NTP or Sold'!AG237/2</f>
        <v>8.4117800000000003</v>
      </c>
      <c r="W41" s="237" t="s">
        <v>155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195</v>
      </c>
      <c r="M42" s="8" t="s">
        <v>149</v>
      </c>
      <c r="N42" s="8" t="s">
        <v>52</v>
      </c>
      <c r="O42" s="8" t="s">
        <v>43</v>
      </c>
      <c r="P42" s="8" t="s">
        <v>188</v>
      </c>
      <c r="Q42" s="7" t="s">
        <v>47</v>
      </c>
      <c r="R42" s="7" t="s">
        <v>156</v>
      </c>
      <c r="S42" s="7" t="s">
        <v>190</v>
      </c>
      <c r="T42" s="153">
        <f>+'NTP or Sold'!C244</f>
        <v>68.587000000000003</v>
      </c>
      <c r="U42" s="153">
        <f>+'NTP or Sold'!AG244</f>
        <v>8.9163100000000011</v>
      </c>
      <c r="V42" s="188">
        <f>+'NTP or Sold'!AG245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195</v>
      </c>
      <c r="M43" s="8" t="s">
        <v>187</v>
      </c>
      <c r="N43" s="8" t="s">
        <v>52</v>
      </c>
      <c r="O43" s="8" t="s">
        <v>43</v>
      </c>
      <c r="P43" s="8" t="s">
        <v>188</v>
      </c>
      <c r="Q43" s="7"/>
      <c r="R43" s="7"/>
      <c r="S43" s="7" t="s">
        <v>189</v>
      </c>
      <c r="T43" s="153">
        <f>+'NTP or Sold'!C252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187</v>
      </c>
      <c r="N44" s="8" t="s">
        <v>52</v>
      </c>
      <c r="O44" s="8" t="s">
        <v>43</v>
      </c>
      <c r="P44" s="8" t="s">
        <v>198</v>
      </c>
      <c r="Q44" s="7" t="s">
        <v>48</v>
      </c>
      <c r="R44" s="7"/>
      <c r="S44" s="7" t="s">
        <v>200</v>
      </c>
      <c r="T44" s="153">
        <f>+'NTP or Sold'!C396</f>
        <v>36.24736</v>
      </c>
      <c r="U44" s="153">
        <f>+'NTP or Sold'!AH396</f>
        <v>35.613031199999995</v>
      </c>
      <c r="V44" s="185">
        <f>+'NTP or Sold'!AH397</f>
        <v>35.703649599999999</v>
      </c>
      <c r="W44" s="7"/>
      <c r="X44" s="7" t="s">
        <v>196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60" customFormat="1" ht="27.95" customHeight="1" x14ac:dyDescent="0.2">
      <c r="A45" s="35">
        <v>1</v>
      </c>
      <c r="B45" s="255" t="s">
        <v>9</v>
      </c>
      <c r="C45" s="255">
        <v>1</v>
      </c>
      <c r="D45" s="256" t="s">
        <v>4</v>
      </c>
      <c r="E45" s="255"/>
      <c r="F45" s="256"/>
      <c r="G45" s="255" t="s">
        <v>5</v>
      </c>
      <c r="H45" s="256"/>
      <c r="I45" s="257"/>
      <c r="J45" s="256" t="s">
        <v>32</v>
      </c>
      <c r="K45" s="258">
        <v>37591</v>
      </c>
      <c r="L45" s="256"/>
      <c r="M45" s="256" t="s">
        <v>202</v>
      </c>
      <c r="N45" s="256" t="s">
        <v>52</v>
      </c>
      <c r="O45" s="256" t="s">
        <v>43</v>
      </c>
      <c r="P45" s="256" t="s">
        <v>188</v>
      </c>
      <c r="Q45" s="255" t="s">
        <v>49</v>
      </c>
      <c r="R45" s="255"/>
      <c r="S45" s="255" t="s">
        <v>201</v>
      </c>
      <c r="T45" s="259">
        <f>+'NTP or Sold'!C436</f>
        <v>15.769724999999999</v>
      </c>
      <c r="U45" s="259">
        <f>+'NTP or Sold'!AI436</f>
        <v>5.5194037499999995</v>
      </c>
      <c r="V45" s="259">
        <f>+'NTP or Sold'!AI437</f>
        <v>4.7309175000000003</v>
      </c>
      <c r="W45" s="255"/>
      <c r="X45" s="255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60" customFormat="1" ht="27.95" customHeight="1" x14ac:dyDescent="0.2">
      <c r="A46" s="35">
        <f>1+A45</f>
        <v>2</v>
      </c>
      <c r="B46" s="255" t="s">
        <v>9</v>
      </c>
      <c r="C46" s="255">
        <v>1</v>
      </c>
      <c r="D46" s="256" t="s">
        <v>4</v>
      </c>
      <c r="E46" s="255"/>
      <c r="F46" s="256"/>
      <c r="G46" s="255" t="s">
        <v>5</v>
      </c>
      <c r="H46" s="256"/>
      <c r="I46" s="257"/>
      <c r="J46" s="256" t="s">
        <v>32</v>
      </c>
      <c r="K46" s="258">
        <v>37257</v>
      </c>
      <c r="L46" s="256"/>
      <c r="M46" s="256" t="s">
        <v>202</v>
      </c>
      <c r="N46" s="256" t="s">
        <v>52</v>
      </c>
      <c r="O46" s="256" t="s">
        <v>43</v>
      </c>
      <c r="P46" s="256" t="s">
        <v>188</v>
      </c>
      <c r="Q46" s="255" t="s">
        <v>49</v>
      </c>
      <c r="R46" s="255"/>
      <c r="S46" s="255" t="s">
        <v>201</v>
      </c>
      <c r="T46" s="259">
        <f>+'NTP or Sold'!C444</f>
        <v>15.769724999999999</v>
      </c>
      <c r="U46" s="259">
        <f>+'NTP or Sold'!AI444</f>
        <v>5.5194037499999995</v>
      </c>
      <c r="V46" s="259">
        <f>+'NTP or Sold'!AI445</f>
        <v>4.7309175000000003</v>
      </c>
      <c r="W46" s="255"/>
      <c r="X46" s="255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60" customFormat="1" ht="27.95" customHeight="1" x14ac:dyDescent="0.2">
      <c r="A47" s="35">
        <f>1+A46</f>
        <v>3</v>
      </c>
      <c r="B47" s="255" t="s">
        <v>9</v>
      </c>
      <c r="C47" s="255">
        <v>1</v>
      </c>
      <c r="D47" s="256" t="s">
        <v>4</v>
      </c>
      <c r="E47" s="255"/>
      <c r="F47" s="256"/>
      <c r="G47" s="255" t="s">
        <v>5</v>
      </c>
      <c r="H47" s="256"/>
      <c r="I47" s="257"/>
      <c r="J47" s="256" t="s">
        <v>32</v>
      </c>
      <c r="K47" s="258">
        <v>37257</v>
      </c>
      <c r="L47" s="256"/>
      <c r="M47" s="256" t="s">
        <v>202</v>
      </c>
      <c r="N47" s="256" t="s">
        <v>52</v>
      </c>
      <c r="O47" s="256" t="s">
        <v>43</v>
      </c>
      <c r="P47" s="256" t="s">
        <v>188</v>
      </c>
      <c r="Q47" s="255" t="s">
        <v>49</v>
      </c>
      <c r="R47" s="255"/>
      <c r="S47" s="255" t="s">
        <v>201</v>
      </c>
      <c r="T47" s="259">
        <f>+'NTP or Sold'!C452</f>
        <v>15.769724999999999</v>
      </c>
      <c r="U47" s="259">
        <f>+'NTP or Sold'!AI452</f>
        <v>5.5194037499999995</v>
      </c>
      <c r="V47" s="259">
        <f>+'NTP or Sold'!AI453</f>
        <v>4.7309175000000003</v>
      </c>
      <c r="W47" s="255"/>
      <c r="X47" s="255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60" customFormat="1" ht="27.95" customHeight="1" x14ac:dyDescent="0.2">
      <c r="A48" s="35">
        <f>1+A47</f>
        <v>4</v>
      </c>
      <c r="B48" s="255" t="s">
        <v>9</v>
      </c>
      <c r="C48" s="255">
        <v>1</v>
      </c>
      <c r="D48" s="256" t="s">
        <v>4</v>
      </c>
      <c r="E48" s="255"/>
      <c r="F48" s="256"/>
      <c r="G48" s="255" t="s">
        <v>5</v>
      </c>
      <c r="H48" s="256"/>
      <c r="I48" s="257"/>
      <c r="J48" s="256" t="s">
        <v>32</v>
      </c>
      <c r="K48" s="258">
        <v>37257</v>
      </c>
      <c r="L48" s="256"/>
      <c r="M48" s="256" t="s">
        <v>202</v>
      </c>
      <c r="N48" s="256" t="s">
        <v>52</v>
      </c>
      <c r="O48" s="256" t="s">
        <v>43</v>
      </c>
      <c r="P48" s="256" t="s">
        <v>188</v>
      </c>
      <c r="Q48" s="255" t="s">
        <v>49</v>
      </c>
      <c r="R48" s="255"/>
      <c r="S48" s="255" t="s">
        <v>201</v>
      </c>
      <c r="T48" s="259">
        <f>+'NTP or Sold'!C460</f>
        <v>15.769724999999999</v>
      </c>
      <c r="U48" s="259">
        <f>+'NTP or Sold'!AI460</f>
        <v>5.5194037499999995</v>
      </c>
      <c r="V48" s="259">
        <f>+'NTP or Sold'!AI461</f>
        <v>4.7309175000000003</v>
      </c>
      <c r="W48" s="255"/>
      <c r="X48" s="255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61" spans="2:102" s="77" customFormat="1" ht="13.5" thickBot="1" x14ac:dyDescent="0.25">
      <c r="B61" s="87"/>
      <c r="C61" s="86"/>
      <c r="D61" s="78">
        <v>36069</v>
      </c>
      <c r="E61" s="78">
        <f t="shared" ref="E61:BB61" si="1">+D61+31</f>
        <v>36100</v>
      </c>
      <c r="F61" s="78">
        <f t="shared" si="1"/>
        <v>36131</v>
      </c>
      <c r="G61" s="78">
        <f t="shared" si="1"/>
        <v>36162</v>
      </c>
      <c r="H61" s="78">
        <f t="shared" si="1"/>
        <v>36193</v>
      </c>
      <c r="I61" s="78">
        <f t="shared" si="1"/>
        <v>36224</v>
      </c>
      <c r="J61" s="78">
        <f t="shared" si="1"/>
        <v>36255</v>
      </c>
      <c r="K61" s="78">
        <f t="shared" si="1"/>
        <v>36286</v>
      </c>
      <c r="L61" s="78">
        <f t="shared" si="1"/>
        <v>36317</v>
      </c>
      <c r="M61" s="78">
        <f t="shared" si="1"/>
        <v>36348</v>
      </c>
      <c r="N61" s="78">
        <f t="shared" si="1"/>
        <v>36379</v>
      </c>
      <c r="O61" s="78">
        <f t="shared" si="1"/>
        <v>36410</v>
      </c>
      <c r="P61" s="78">
        <f t="shared" si="1"/>
        <v>36441</v>
      </c>
      <c r="Q61" s="78">
        <f t="shared" si="1"/>
        <v>36472</v>
      </c>
      <c r="R61" s="78">
        <f t="shared" si="1"/>
        <v>36503</v>
      </c>
      <c r="S61" s="78">
        <f t="shared" si="1"/>
        <v>36534</v>
      </c>
      <c r="T61" s="78">
        <f t="shared" si="1"/>
        <v>36565</v>
      </c>
      <c r="U61" s="78">
        <f t="shared" si="1"/>
        <v>36596</v>
      </c>
      <c r="V61" s="78">
        <f t="shared" si="1"/>
        <v>36627</v>
      </c>
      <c r="W61" s="78">
        <f t="shared" si="1"/>
        <v>36658</v>
      </c>
      <c r="X61" s="78">
        <f t="shared" si="1"/>
        <v>36689</v>
      </c>
      <c r="Y61" s="78">
        <f t="shared" si="1"/>
        <v>36720</v>
      </c>
      <c r="Z61" s="80">
        <f t="shared" si="1"/>
        <v>36751</v>
      </c>
      <c r="AA61" s="78">
        <f t="shared" si="1"/>
        <v>36782</v>
      </c>
      <c r="AB61" s="78">
        <f t="shared" si="1"/>
        <v>36813</v>
      </c>
      <c r="AC61" s="78">
        <f t="shared" si="1"/>
        <v>36844</v>
      </c>
      <c r="AD61" s="78">
        <f t="shared" si="1"/>
        <v>36875</v>
      </c>
      <c r="AE61" s="78">
        <f t="shared" si="1"/>
        <v>36906</v>
      </c>
      <c r="AF61" s="78">
        <f t="shared" si="1"/>
        <v>36937</v>
      </c>
      <c r="AG61" s="78">
        <f t="shared" si="1"/>
        <v>36968</v>
      </c>
      <c r="AH61" s="78">
        <f t="shared" si="1"/>
        <v>36999</v>
      </c>
      <c r="AI61" s="78">
        <f t="shared" si="1"/>
        <v>37030</v>
      </c>
      <c r="AJ61" s="78">
        <f t="shared" si="1"/>
        <v>37061</v>
      </c>
      <c r="AK61" s="78">
        <f t="shared" si="1"/>
        <v>37092</v>
      </c>
      <c r="AL61" s="78">
        <f t="shared" si="1"/>
        <v>37123</v>
      </c>
      <c r="AM61" s="78">
        <f t="shared" si="1"/>
        <v>37154</v>
      </c>
      <c r="AN61" s="78">
        <f t="shared" si="1"/>
        <v>37185</v>
      </c>
      <c r="AO61" s="78">
        <f t="shared" si="1"/>
        <v>37216</v>
      </c>
      <c r="AP61" s="78">
        <f t="shared" si="1"/>
        <v>37247</v>
      </c>
      <c r="AQ61" s="78">
        <f t="shared" si="1"/>
        <v>37278</v>
      </c>
      <c r="AR61" s="78">
        <f t="shared" si="1"/>
        <v>37309</v>
      </c>
      <c r="AS61" s="78">
        <f t="shared" si="1"/>
        <v>37340</v>
      </c>
      <c r="AT61" s="78">
        <f t="shared" si="1"/>
        <v>37371</v>
      </c>
      <c r="AU61" s="78">
        <f t="shared" si="1"/>
        <v>37402</v>
      </c>
      <c r="AV61" s="78">
        <f t="shared" si="1"/>
        <v>37433</v>
      </c>
      <c r="AW61" s="78">
        <f t="shared" si="1"/>
        <v>37464</v>
      </c>
      <c r="AX61" s="78">
        <f t="shared" si="1"/>
        <v>37495</v>
      </c>
      <c r="AY61" s="78">
        <f t="shared" si="1"/>
        <v>37526</v>
      </c>
      <c r="AZ61" s="78">
        <f t="shared" si="1"/>
        <v>37557</v>
      </c>
      <c r="BA61" s="78">
        <f t="shared" si="1"/>
        <v>37588</v>
      </c>
      <c r="BB61" s="78">
        <f t="shared" si="1"/>
        <v>37619</v>
      </c>
      <c r="BC61" s="132" t="s">
        <v>119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</row>
    <row r="62" spans="2:102" s="192" customFormat="1" ht="15" customHeight="1" thickTop="1" x14ac:dyDescent="0.2">
      <c r="B62" s="197" t="str">
        <f>+'NTP or Sold'!H4</f>
        <v>7FA - now simple cycle</v>
      </c>
      <c r="C62" s="288" t="str">
        <f>+'NTP or Sold'!T4</f>
        <v>East Coast Power - Linden 6 (ECP)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81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191"/>
    </row>
    <row r="63" spans="2:102" s="196" customFormat="1" x14ac:dyDescent="0.2">
      <c r="B63" s="193" t="s">
        <v>108</v>
      </c>
      <c r="C63" s="290"/>
      <c r="D63" s="194">
        <v>0</v>
      </c>
      <c r="E63" s="194">
        <v>0</v>
      </c>
      <c r="F63" s="194">
        <v>0</v>
      </c>
      <c r="G63" s="194">
        <v>0</v>
      </c>
      <c r="H63" s="194">
        <v>0</v>
      </c>
      <c r="I63" s="194">
        <v>0</v>
      </c>
      <c r="J63" s="194">
        <v>0</v>
      </c>
      <c r="K63" s="194">
        <v>0</v>
      </c>
      <c r="L63" s="194">
        <v>0</v>
      </c>
      <c r="M63" s="194">
        <v>0</v>
      </c>
      <c r="N63" s="194">
        <v>0</v>
      </c>
      <c r="O63" s="194">
        <v>0</v>
      </c>
      <c r="P63" s="194">
        <v>0</v>
      </c>
      <c r="Q63" s="194">
        <v>0</v>
      </c>
      <c r="R63" s="194">
        <v>0</v>
      </c>
      <c r="S63" s="194">
        <v>0</v>
      </c>
      <c r="T63" s="194">
        <v>0</v>
      </c>
      <c r="U63" s="194">
        <v>0</v>
      </c>
      <c r="V63" s="194">
        <v>0</v>
      </c>
      <c r="W63" s="194">
        <v>0</v>
      </c>
      <c r="X63" s="194">
        <v>0</v>
      </c>
      <c r="Y63" s="194">
        <v>0</v>
      </c>
      <c r="Z63" s="82">
        <v>0</v>
      </c>
      <c r="AA63" s="194">
        <v>0</v>
      </c>
      <c r="AB63" s="194">
        <v>0</v>
      </c>
      <c r="AC63" s="194">
        <v>0.05</v>
      </c>
      <c r="AD63" s="194">
        <v>0.05</v>
      </c>
      <c r="AE63" s="194">
        <v>0.01</v>
      </c>
      <c r="AF63" s="194">
        <v>0.01</v>
      </c>
      <c r="AG63" s="194">
        <v>0.01</v>
      </c>
      <c r="AH63" s="194">
        <v>0.01</v>
      </c>
      <c r="AI63" s="194">
        <v>0.01</v>
      </c>
      <c r="AJ63" s="194">
        <v>0.01</v>
      </c>
      <c r="AK63" s="194">
        <v>0.04</v>
      </c>
      <c r="AL63" s="194">
        <v>0.05</v>
      </c>
      <c r="AM63" s="194">
        <v>0.05</v>
      </c>
      <c r="AN63" s="194">
        <v>0.05</v>
      </c>
      <c r="AO63" s="194">
        <v>0.05</v>
      </c>
      <c r="AP63" s="194">
        <v>0.05</v>
      </c>
      <c r="AQ63" s="194">
        <v>0.05</v>
      </c>
      <c r="AR63" s="194">
        <v>0.05</v>
      </c>
      <c r="AS63" s="194">
        <v>0.05</v>
      </c>
      <c r="AT63" s="194">
        <v>0.05</v>
      </c>
      <c r="AU63" s="194">
        <v>0.05</v>
      </c>
      <c r="AV63" s="194">
        <v>0.1</v>
      </c>
      <c r="AW63" s="194">
        <v>0.15</v>
      </c>
      <c r="AX63" s="194">
        <v>0.05</v>
      </c>
      <c r="AY63" s="194">
        <v>0</v>
      </c>
      <c r="AZ63" s="194">
        <v>0</v>
      </c>
      <c r="BA63" s="195">
        <v>0</v>
      </c>
      <c r="BB63" s="193">
        <v>0</v>
      </c>
      <c r="BC63" s="196">
        <f>SUM(N63:BB63)</f>
        <v>1.0000000000000002</v>
      </c>
    </row>
    <row r="64" spans="2:102" s="196" customFormat="1" x14ac:dyDescent="0.2">
      <c r="B64" s="193" t="s">
        <v>109</v>
      </c>
      <c r="C64" s="290"/>
      <c r="D64" s="194">
        <f>+D63</f>
        <v>0</v>
      </c>
      <c r="E64" s="194">
        <f t="shared" ref="E64:AJ64" si="2">+D64+E63</f>
        <v>0</v>
      </c>
      <c r="F64" s="194">
        <f t="shared" si="2"/>
        <v>0</v>
      </c>
      <c r="G64" s="194">
        <f t="shared" si="2"/>
        <v>0</v>
      </c>
      <c r="H64" s="194">
        <f t="shared" si="2"/>
        <v>0</v>
      </c>
      <c r="I64" s="194">
        <f t="shared" si="2"/>
        <v>0</v>
      </c>
      <c r="J64" s="194">
        <f t="shared" si="2"/>
        <v>0</v>
      </c>
      <c r="K64" s="194">
        <f t="shared" si="2"/>
        <v>0</v>
      </c>
      <c r="L64" s="194">
        <f t="shared" si="2"/>
        <v>0</v>
      </c>
      <c r="M64" s="194">
        <f t="shared" si="2"/>
        <v>0</v>
      </c>
      <c r="N64" s="194">
        <f t="shared" si="2"/>
        <v>0</v>
      </c>
      <c r="O64" s="194">
        <f t="shared" si="2"/>
        <v>0</v>
      </c>
      <c r="P64" s="194">
        <f t="shared" si="2"/>
        <v>0</v>
      </c>
      <c r="Q64" s="194">
        <f t="shared" si="2"/>
        <v>0</v>
      </c>
      <c r="R64" s="194">
        <f t="shared" si="2"/>
        <v>0</v>
      </c>
      <c r="S64" s="194">
        <f t="shared" si="2"/>
        <v>0</v>
      </c>
      <c r="T64" s="194">
        <f t="shared" si="2"/>
        <v>0</v>
      </c>
      <c r="U64" s="194">
        <f t="shared" si="2"/>
        <v>0</v>
      </c>
      <c r="V64" s="194">
        <f t="shared" si="2"/>
        <v>0</v>
      </c>
      <c r="W64" s="194">
        <f t="shared" si="2"/>
        <v>0</v>
      </c>
      <c r="X64" s="194">
        <f t="shared" si="2"/>
        <v>0</v>
      </c>
      <c r="Y64" s="194">
        <f t="shared" si="2"/>
        <v>0</v>
      </c>
      <c r="Z64" s="82">
        <f t="shared" si="2"/>
        <v>0</v>
      </c>
      <c r="AA64" s="194">
        <f t="shared" si="2"/>
        <v>0</v>
      </c>
      <c r="AB64" s="194">
        <f t="shared" si="2"/>
        <v>0</v>
      </c>
      <c r="AC64" s="194">
        <f t="shared" si="2"/>
        <v>0.05</v>
      </c>
      <c r="AD64" s="194">
        <f t="shared" si="2"/>
        <v>0.1</v>
      </c>
      <c r="AE64" s="194">
        <f t="shared" si="2"/>
        <v>0.11</v>
      </c>
      <c r="AF64" s="194">
        <f t="shared" si="2"/>
        <v>0.12</v>
      </c>
      <c r="AG64" s="194">
        <f t="shared" si="2"/>
        <v>0.13</v>
      </c>
      <c r="AH64" s="194">
        <f t="shared" si="2"/>
        <v>0.14000000000000001</v>
      </c>
      <c r="AI64" s="194">
        <f t="shared" si="2"/>
        <v>0.15000000000000002</v>
      </c>
      <c r="AJ64" s="194">
        <f t="shared" si="2"/>
        <v>0.16000000000000003</v>
      </c>
      <c r="AK64" s="194">
        <f t="shared" ref="AK64:BB64" si="3">+AJ64+AK63</f>
        <v>0.20000000000000004</v>
      </c>
      <c r="AL64" s="194">
        <f t="shared" si="3"/>
        <v>0.25000000000000006</v>
      </c>
      <c r="AM64" s="194">
        <f t="shared" si="3"/>
        <v>0.30000000000000004</v>
      </c>
      <c r="AN64" s="194">
        <f t="shared" si="3"/>
        <v>0.35000000000000003</v>
      </c>
      <c r="AO64" s="194">
        <f t="shared" si="3"/>
        <v>0.4</v>
      </c>
      <c r="AP64" s="194">
        <f t="shared" si="3"/>
        <v>0.45</v>
      </c>
      <c r="AQ64" s="194">
        <f t="shared" si="3"/>
        <v>0.5</v>
      </c>
      <c r="AR64" s="194">
        <f t="shared" si="3"/>
        <v>0.55000000000000004</v>
      </c>
      <c r="AS64" s="194">
        <f t="shared" si="3"/>
        <v>0.60000000000000009</v>
      </c>
      <c r="AT64" s="194">
        <f t="shared" si="3"/>
        <v>0.65000000000000013</v>
      </c>
      <c r="AU64" s="194">
        <f t="shared" si="3"/>
        <v>0.70000000000000018</v>
      </c>
      <c r="AV64" s="194">
        <f t="shared" si="3"/>
        <v>0.80000000000000016</v>
      </c>
      <c r="AW64" s="194">
        <f t="shared" si="3"/>
        <v>0.95000000000000018</v>
      </c>
      <c r="AX64" s="194">
        <f t="shared" si="3"/>
        <v>1.0000000000000002</v>
      </c>
      <c r="AY64" s="194">
        <f t="shared" si="3"/>
        <v>1.0000000000000002</v>
      </c>
      <c r="AZ64" s="194">
        <f t="shared" si="3"/>
        <v>1.0000000000000002</v>
      </c>
      <c r="BA64" s="195">
        <f t="shared" si="3"/>
        <v>1.0000000000000002</v>
      </c>
      <c r="BB64" s="193">
        <f t="shared" si="3"/>
        <v>1.0000000000000002</v>
      </c>
    </row>
    <row r="65" spans="2:89" s="196" customFormat="1" x14ac:dyDescent="0.2">
      <c r="B65" s="193" t="s">
        <v>110</v>
      </c>
      <c r="C65" s="290"/>
      <c r="D65" s="194">
        <v>0</v>
      </c>
      <c r="E65" s="194">
        <v>0</v>
      </c>
      <c r="F65" s="194">
        <v>0</v>
      </c>
      <c r="G65" s="194">
        <v>0</v>
      </c>
      <c r="H65" s="194">
        <v>0</v>
      </c>
      <c r="I65" s="194">
        <v>0</v>
      </c>
      <c r="J65" s="194">
        <v>0</v>
      </c>
      <c r="K65" s="194">
        <v>0</v>
      </c>
      <c r="L65" s="194">
        <v>0</v>
      </c>
      <c r="M65" s="194">
        <v>0</v>
      </c>
      <c r="N65" s="194">
        <v>0</v>
      </c>
      <c r="O65" s="194">
        <v>0</v>
      </c>
      <c r="P65" s="194">
        <v>0</v>
      </c>
      <c r="Q65" s="194">
        <v>0</v>
      </c>
      <c r="R65" s="194">
        <f t="shared" ref="R65:BB65" si="4">R66-Q66</f>
        <v>0.05</v>
      </c>
      <c r="S65" s="194">
        <f t="shared" si="4"/>
        <v>0</v>
      </c>
      <c r="T65" s="194">
        <f t="shared" si="4"/>
        <v>0</v>
      </c>
      <c r="U65" s="194">
        <f t="shared" si="4"/>
        <v>0</v>
      </c>
      <c r="V65" s="194">
        <f t="shared" si="4"/>
        <v>0</v>
      </c>
      <c r="W65" s="194">
        <f t="shared" si="4"/>
        <v>0</v>
      </c>
      <c r="X65" s="194">
        <f t="shared" si="4"/>
        <v>0</v>
      </c>
      <c r="Y65" s="194">
        <f t="shared" si="4"/>
        <v>0</v>
      </c>
      <c r="Z65" s="82">
        <f t="shared" si="4"/>
        <v>0</v>
      </c>
      <c r="AA65" s="194">
        <f t="shared" si="4"/>
        <v>0</v>
      </c>
      <c r="AB65" s="194">
        <f t="shared" si="4"/>
        <v>0</v>
      </c>
      <c r="AC65" s="194">
        <f t="shared" si="4"/>
        <v>0</v>
      </c>
      <c r="AD65" s="194">
        <f t="shared" si="4"/>
        <v>0.05</v>
      </c>
      <c r="AE65" s="194">
        <f t="shared" si="4"/>
        <v>9.999999999999995E-3</v>
      </c>
      <c r="AF65" s="194">
        <f t="shared" si="4"/>
        <v>9.999999999999995E-3</v>
      </c>
      <c r="AG65" s="194">
        <f t="shared" si="4"/>
        <v>1.0000000000000009E-2</v>
      </c>
      <c r="AH65" s="194">
        <f t="shared" si="4"/>
        <v>1.0000000000000009E-2</v>
      </c>
      <c r="AI65" s="194">
        <f t="shared" si="4"/>
        <v>9.9999999999999811E-3</v>
      </c>
      <c r="AJ65" s="194">
        <f t="shared" si="4"/>
        <v>1.0000000000000009E-2</v>
      </c>
      <c r="AK65" s="194">
        <f t="shared" si="4"/>
        <v>1.8999999999999989E-2</v>
      </c>
      <c r="AL65" s="194">
        <f t="shared" si="4"/>
        <v>2.8999999999999998E-2</v>
      </c>
      <c r="AM65" s="194">
        <f t="shared" si="4"/>
        <v>3.4000000000000002E-2</v>
      </c>
      <c r="AN65" s="194">
        <f t="shared" si="4"/>
        <v>6.0999999999999999E-2</v>
      </c>
      <c r="AO65" s="194">
        <f t="shared" si="4"/>
        <v>6.2E-2</v>
      </c>
      <c r="AP65" s="194">
        <f t="shared" si="4"/>
        <v>4.7999999999999987E-2</v>
      </c>
      <c r="AQ65" s="194">
        <f t="shared" si="4"/>
        <v>6.0999999999999999E-2</v>
      </c>
      <c r="AR65" s="194">
        <f t="shared" si="4"/>
        <v>5.7000000000000051E-2</v>
      </c>
      <c r="AS65" s="194">
        <f t="shared" si="4"/>
        <v>2.5000000000000022E-2</v>
      </c>
      <c r="AT65" s="194">
        <f t="shared" si="4"/>
        <v>2.8999999999999915E-2</v>
      </c>
      <c r="AU65" s="194">
        <f t="shared" si="4"/>
        <v>3.9000000000000035E-2</v>
      </c>
      <c r="AV65" s="194">
        <f t="shared" si="4"/>
        <v>2.0000000000000018E-2</v>
      </c>
      <c r="AW65" s="194">
        <f t="shared" si="4"/>
        <v>2.4000000000000021E-2</v>
      </c>
      <c r="AX65" s="194">
        <f t="shared" si="4"/>
        <v>0.33199999999999996</v>
      </c>
      <c r="AY65" s="194">
        <f t="shared" si="4"/>
        <v>0</v>
      </c>
      <c r="AZ65" s="194">
        <f t="shared" si="4"/>
        <v>0</v>
      </c>
      <c r="BA65" s="195">
        <f t="shared" si="4"/>
        <v>0</v>
      </c>
      <c r="BB65" s="193">
        <f t="shared" si="4"/>
        <v>0</v>
      </c>
      <c r="BC65" s="196">
        <f>SUM(N65:BB65)</f>
        <v>1</v>
      </c>
    </row>
    <row r="66" spans="2:89" s="196" customFormat="1" x14ac:dyDescent="0.2">
      <c r="B66" s="193" t="s">
        <v>111</v>
      </c>
      <c r="C66" s="290"/>
      <c r="D66" s="194">
        <f>+D65</f>
        <v>0</v>
      </c>
      <c r="E66" s="194">
        <f t="shared" ref="E66:Q66" si="5">+D66+E65</f>
        <v>0</v>
      </c>
      <c r="F66" s="194">
        <f t="shared" si="5"/>
        <v>0</v>
      </c>
      <c r="G66" s="194">
        <f t="shared" si="5"/>
        <v>0</v>
      </c>
      <c r="H66" s="194">
        <f t="shared" si="5"/>
        <v>0</v>
      </c>
      <c r="I66" s="194">
        <f t="shared" si="5"/>
        <v>0</v>
      </c>
      <c r="J66" s="194">
        <f t="shared" si="5"/>
        <v>0</v>
      </c>
      <c r="K66" s="194">
        <f t="shared" si="5"/>
        <v>0</v>
      </c>
      <c r="L66" s="194">
        <f t="shared" si="5"/>
        <v>0</v>
      </c>
      <c r="M66" s="194">
        <f t="shared" si="5"/>
        <v>0</v>
      </c>
      <c r="N66" s="194">
        <f t="shared" si="5"/>
        <v>0</v>
      </c>
      <c r="O66" s="194">
        <f t="shared" si="5"/>
        <v>0</v>
      </c>
      <c r="P66" s="194">
        <f t="shared" si="5"/>
        <v>0</v>
      </c>
      <c r="Q66" s="194">
        <f t="shared" si="5"/>
        <v>0</v>
      </c>
      <c r="R66" s="194">
        <v>0.05</v>
      </c>
      <c r="S66" s="194">
        <v>0.05</v>
      </c>
      <c r="T66" s="194">
        <v>0.05</v>
      </c>
      <c r="U66" s="194">
        <v>0.05</v>
      </c>
      <c r="V66" s="194">
        <v>0.05</v>
      </c>
      <c r="W66" s="194">
        <v>0.05</v>
      </c>
      <c r="X66" s="194">
        <v>0.05</v>
      </c>
      <c r="Y66" s="194">
        <v>0.05</v>
      </c>
      <c r="Z66" s="82">
        <v>0.05</v>
      </c>
      <c r="AA66" s="194">
        <v>0.05</v>
      </c>
      <c r="AB66" s="194">
        <v>0.05</v>
      </c>
      <c r="AC66" s="194">
        <v>0.05</v>
      </c>
      <c r="AD66" s="194">
        <v>0.1</v>
      </c>
      <c r="AE66" s="194">
        <v>0.11</v>
      </c>
      <c r="AF66" s="194">
        <v>0.12</v>
      </c>
      <c r="AG66" s="194">
        <v>0.13</v>
      </c>
      <c r="AH66" s="194">
        <v>0.14000000000000001</v>
      </c>
      <c r="AI66" s="194">
        <v>0.15</v>
      </c>
      <c r="AJ66" s="194">
        <v>0.16</v>
      </c>
      <c r="AK66" s="194">
        <v>0.17899999999999999</v>
      </c>
      <c r="AL66" s="194">
        <v>0.20799999999999999</v>
      </c>
      <c r="AM66" s="194">
        <v>0.24199999999999999</v>
      </c>
      <c r="AN66" s="194">
        <v>0.30299999999999999</v>
      </c>
      <c r="AO66" s="194">
        <v>0.36499999999999999</v>
      </c>
      <c r="AP66" s="194">
        <v>0.41299999999999998</v>
      </c>
      <c r="AQ66" s="194">
        <v>0.47399999999999998</v>
      </c>
      <c r="AR66" s="194">
        <v>0.53100000000000003</v>
      </c>
      <c r="AS66" s="194">
        <v>0.55600000000000005</v>
      </c>
      <c r="AT66" s="194">
        <v>0.58499999999999996</v>
      </c>
      <c r="AU66" s="194">
        <v>0.624</v>
      </c>
      <c r="AV66" s="194">
        <v>0.64400000000000002</v>
      </c>
      <c r="AW66" s="194">
        <v>0.66800000000000004</v>
      </c>
      <c r="AX66" s="194">
        <v>1</v>
      </c>
      <c r="AY66" s="194">
        <v>1</v>
      </c>
      <c r="AZ66" s="194">
        <v>1</v>
      </c>
      <c r="BA66" s="195">
        <v>1</v>
      </c>
      <c r="BB66" s="193">
        <v>1</v>
      </c>
    </row>
    <row r="67" spans="2:89" s="211" customFormat="1" x14ac:dyDescent="0.2">
      <c r="B67" s="208"/>
      <c r="C67" s="290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83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10"/>
      <c r="BB67" s="208"/>
    </row>
    <row r="68" spans="2:89" s="197" customFormat="1" x14ac:dyDescent="0.2">
      <c r="B68" s="197" t="s">
        <v>112</v>
      </c>
      <c r="C68" s="198">
        <v>35</v>
      </c>
      <c r="D68" s="199">
        <f t="shared" ref="D68:AI68" si="6">+D64*$C68</f>
        <v>0</v>
      </c>
      <c r="E68" s="199">
        <f t="shared" si="6"/>
        <v>0</v>
      </c>
      <c r="F68" s="199">
        <f t="shared" si="6"/>
        <v>0</v>
      </c>
      <c r="G68" s="199">
        <f t="shared" si="6"/>
        <v>0</v>
      </c>
      <c r="H68" s="199">
        <f t="shared" si="6"/>
        <v>0</v>
      </c>
      <c r="I68" s="199">
        <f t="shared" si="6"/>
        <v>0</v>
      </c>
      <c r="J68" s="199">
        <f t="shared" si="6"/>
        <v>0</v>
      </c>
      <c r="K68" s="199">
        <f t="shared" si="6"/>
        <v>0</v>
      </c>
      <c r="L68" s="199">
        <f t="shared" si="6"/>
        <v>0</v>
      </c>
      <c r="M68" s="199">
        <f t="shared" si="6"/>
        <v>0</v>
      </c>
      <c r="N68" s="199">
        <f t="shared" si="6"/>
        <v>0</v>
      </c>
      <c r="O68" s="199">
        <f t="shared" si="6"/>
        <v>0</v>
      </c>
      <c r="P68" s="199">
        <f t="shared" si="6"/>
        <v>0</v>
      </c>
      <c r="Q68" s="199">
        <f t="shared" si="6"/>
        <v>0</v>
      </c>
      <c r="R68" s="199">
        <f t="shared" si="6"/>
        <v>0</v>
      </c>
      <c r="S68" s="199">
        <f t="shared" si="6"/>
        <v>0</v>
      </c>
      <c r="T68" s="199">
        <f t="shared" si="6"/>
        <v>0</v>
      </c>
      <c r="U68" s="199">
        <f t="shared" si="6"/>
        <v>0</v>
      </c>
      <c r="V68" s="199">
        <f t="shared" si="6"/>
        <v>0</v>
      </c>
      <c r="W68" s="199">
        <f t="shared" si="6"/>
        <v>0</v>
      </c>
      <c r="X68" s="199">
        <f t="shared" si="6"/>
        <v>0</v>
      </c>
      <c r="Y68" s="199">
        <f t="shared" si="6"/>
        <v>0</v>
      </c>
      <c r="Z68" s="90">
        <f t="shared" si="6"/>
        <v>0</v>
      </c>
      <c r="AA68" s="199">
        <f t="shared" si="6"/>
        <v>0</v>
      </c>
      <c r="AB68" s="199">
        <f t="shared" si="6"/>
        <v>0</v>
      </c>
      <c r="AC68" s="199">
        <f t="shared" si="6"/>
        <v>1.75</v>
      </c>
      <c r="AD68" s="199">
        <f t="shared" si="6"/>
        <v>3.5</v>
      </c>
      <c r="AE68" s="199">
        <f t="shared" si="6"/>
        <v>3.85</v>
      </c>
      <c r="AF68" s="199">
        <f t="shared" si="6"/>
        <v>4.2</v>
      </c>
      <c r="AG68" s="199">
        <f t="shared" si="6"/>
        <v>4.55</v>
      </c>
      <c r="AH68" s="199">
        <f t="shared" si="6"/>
        <v>4.9000000000000004</v>
      </c>
      <c r="AI68" s="199">
        <f t="shared" si="6"/>
        <v>5.2500000000000009</v>
      </c>
      <c r="AJ68" s="199">
        <f t="shared" ref="AJ68:BB68" si="7">+AJ64*$C68</f>
        <v>5.6000000000000014</v>
      </c>
      <c r="AK68" s="199">
        <f t="shared" si="7"/>
        <v>7.0000000000000018</v>
      </c>
      <c r="AL68" s="199">
        <f t="shared" si="7"/>
        <v>8.7500000000000018</v>
      </c>
      <c r="AM68" s="199">
        <f t="shared" si="7"/>
        <v>10.500000000000002</v>
      </c>
      <c r="AN68" s="199">
        <f t="shared" si="7"/>
        <v>12.250000000000002</v>
      </c>
      <c r="AO68" s="199">
        <f t="shared" si="7"/>
        <v>14</v>
      </c>
      <c r="AP68" s="199">
        <f t="shared" si="7"/>
        <v>15.75</v>
      </c>
      <c r="AQ68" s="199">
        <f t="shared" si="7"/>
        <v>17.5</v>
      </c>
      <c r="AR68" s="199">
        <f t="shared" si="7"/>
        <v>19.25</v>
      </c>
      <c r="AS68" s="199">
        <f t="shared" si="7"/>
        <v>21.000000000000004</v>
      </c>
      <c r="AT68" s="199">
        <f t="shared" si="7"/>
        <v>22.750000000000004</v>
      </c>
      <c r="AU68" s="199">
        <f t="shared" si="7"/>
        <v>24.500000000000007</v>
      </c>
      <c r="AV68" s="199">
        <f t="shared" si="7"/>
        <v>28.000000000000007</v>
      </c>
      <c r="AW68" s="199">
        <f t="shared" si="7"/>
        <v>33.250000000000007</v>
      </c>
      <c r="AX68" s="199">
        <f t="shared" si="7"/>
        <v>35.000000000000007</v>
      </c>
      <c r="AY68" s="199">
        <f t="shared" si="7"/>
        <v>35.000000000000007</v>
      </c>
      <c r="AZ68" s="199">
        <f t="shared" si="7"/>
        <v>35.000000000000007</v>
      </c>
      <c r="BA68" s="200">
        <f t="shared" si="7"/>
        <v>35.000000000000007</v>
      </c>
      <c r="BB68" s="201">
        <f t="shared" si="7"/>
        <v>35.000000000000007</v>
      </c>
      <c r="BC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</row>
    <row r="69" spans="2:89" s="202" customFormat="1" ht="13.5" thickBot="1" x14ac:dyDescent="0.25">
      <c r="B69" s="202" t="s">
        <v>113</v>
      </c>
      <c r="C69" s="203" t="str">
        <f>+'NTP or Sold'!C4</f>
        <v>NTP</v>
      </c>
      <c r="D69" s="204">
        <f t="shared" ref="D69:AI69" si="8">+D66*$C68</f>
        <v>0</v>
      </c>
      <c r="E69" s="204">
        <f t="shared" si="8"/>
        <v>0</v>
      </c>
      <c r="F69" s="204">
        <f t="shared" si="8"/>
        <v>0</v>
      </c>
      <c r="G69" s="204">
        <f t="shared" si="8"/>
        <v>0</v>
      </c>
      <c r="H69" s="204">
        <f t="shared" si="8"/>
        <v>0</v>
      </c>
      <c r="I69" s="204">
        <f t="shared" si="8"/>
        <v>0</v>
      </c>
      <c r="J69" s="204">
        <f t="shared" si="8"/>
        <v>0</v>
      </c>
      <c r="K69" s="204">
        <f t="shared" si="8"/>
        <v>0</v>
      </c>
      <c r="L69" s="204">
        <f t="shared" si="8"/>
        <v>0</v>
      </c>
      <c r="M69" s="204">
        <f t="shared" si="8"/>
        <v>0</v>
      </c>
      <c r="N69" s="204">
        <f t="shared" si="8"/>
        <v>0</v>
      </c>
      <c r="O69" s="204">
        <f t="shared" si="8"/>
        <v>0</v>
      </c>
      <c r="P69" s="204">
        <f t="shared" si="8"/>
        <v>0</v>
      </c>
      <c r="Q69" s="204">
        <f t="shared" si="8"/>
        <v>0</v>
      </c>
      <c r="R69" s="204">
        <f t="shared" si="8"/>
        <v>1.75</v>
      </c>
      <c r="S69" s="204">
        <f t="shared" si="8"/>
        <v>1.75</v>
      </c>
      <c r="T69" s="204">
        <f t="shared" si="8"/>
        <v>1.75</v>
      </c>
      <c r="U69" s="204">
        <f t="shared" si="8"/>
        <v>1.75</v>
      </c>
      <c r="V69" s="204">
        <f t="shared" si="8"/>
        <v>1.75</v>
      </c>
      <c r="W69" s="204">
        <f t="shared" si="8"/>
        <v>1.75</v>
      </c>
      <c r="X69" s="204">
        <f t="shared" si="8"/>
        <v>1.75</v>
      </c>
      <c r="Y69" s="204">
        <f t="shared" si="8"/>
        <v>1.75</v>
      </c>
      <c r="Z69" s="136">
        <f t="shared" si="8"/>
        <v>1.75</v>
      </c>
      <c r="AA69" s="204">
        <f t="shared" si="8"/>
        <v>1.75</v>
      </c>
      <c r="AB69" s="204">
        <f t="shared" si="8"/>
        <v>1.75</v>
      </c>
      <c r="AC69" s="204">
        <f t="shared" si="8"/>
        <v>1.75</v>
      </c>
      <c r="AD69" s="204">
        <f t="shared" si="8"/>
        <v>3.5</v>
      </c>
      <c r="AE69" s="204">
        <f t="shared" si="8"/>
        <v>3.85</v>
      </c>
      <c r="AF69" s="204">
        <f t="shared" si="8"/>
        <v>4.2</v>
      </c>
      <c r="AG69" s="204">
        <f t="shared" si="8"/>
        <v>4.55</v>
      </c>
      <c r="AH69" s="204">
        <f t="shared" si="8"/>
        <v>4.9000000000000004</v>
      </c>
      <c r="AI69" s="204">
        <f t="shared" si="8"/>
        <v>5.25</v>
      </c>
      <c r="AJ69" s="204">
        <f t="shared" ref="AJ69:BB69" si="9">+AJ66*$C68</f>
        <v>5.6000000000000005</v>
      </c>
      <c r="AK69" s="204">
        <f t="shared" si="9"/>
        <v>6.2649999999999997</v>
      </c>
      <c r="AL69" s="204">
        <f t="shared" si="9"/>
        <v>7.2799999999999994</v>
      </c>
      <c r="AM69" s="204">
        <f t="shared" si="9"/>
        <v>8.4699999999999989</v>
      </c>
      <c r="AN69" s="204">
        <f t="shared" si="9"/>
        <v>10.605</v>
      </c>
      <c r="AO69" s="204">
        <f t="shared" si="9"/>
        <v>12.775</v>
      </c>
      <c r="AP69" s="204">
        <f t="shared" si="9"/>
        <v>14.455</v>
      </c>
      <c r="AQ69" s="204">
        <f t="shared" si="9"/>
        <v>16.59</v>
      </c>
      <c r="AR69" s="204">
        <f t="shared" si="9"/>
        <v>18.585000000000001</v>
      </c>
      <c r="AS69" s="204">
        <f t="shared" si="9"/>
        <v>19.46</v>
      </c>
      <c r="AT69" s="204">
        <f t="shared" si="9"/>
        <v>20.474999999999998</v>
      </c>
      <c r="AU69" s="204">
        <f t="shared" si="9"/>
        <v>21.84</v>
      </c>
      <c r="AV69" s="204">
        <f t="shared" si="9"/>
        <v>22.54</v>
      </c>
      <c r="AW69" s="204">
        <f t="shared" si="9"/>
        <v>23.380000000000003</v>
      </c>
      <c r="AX69" s="204">
        <f t="shared" si="9"/>
        <v>35</v>
      </c>
      <c r="AY69" s="204">
        <f t="shared" si="9"/>
        <v>35</v>
      </c>
      <c r="AZ69" s="204">
        <f t="shared" si="9"/>
        <v>35</v>
      </c>
      <c r="BA69" s="205">
        <f t="shared" si="9"/>
        <v>35</v>
      </c>
      <c r="BB69" s="206">
        <f t="shared" si="9"/>
        <v>35</v>
      </c>
      <c r="BC69" s="206"/>
      <c r="BF69" s="206"/>
      <c r="BG69" s="206"/>
      <c r="BH69" s="206"/>
      <c r="BI69" s="206"/>
      <c r="BJ69" s="206"/>
      <c r="BK69" s="206"/>
      <c r="BL69" s="206"/>
      <c r="BM69" s="206"/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</row>
    <row r="70" spans="2:89" s="192" customFormat="1" ht="15" customHeight="1" thickTop="1" x14ac:dyDescent="0.2">
      <c r="B70" s="189" t="str">
        <f>+'NTP or Sold'!H5</f>
        <v>LM6000</v>
      </c>
      <c r="C70" s="288" t="str">
        <f>+'NTP or Sold'!T5</f>
        <v>Sandhill Power / Austin (ENA)</v>
      </c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84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0"/>
      <c r="BA70" s="190"/>
      <c r="BB70" s="190"/>
      <c r="BC70" s="191"/>
    </row>
    <row r="71" spans="2:89" s="196" customFormat="1" x14ac:dyDescent="0.2">
      <c r="B71" s="193" t="s">
        <v>108</v>
      </c>
      <c r="C71" s="289"/>
      <c r="D71" s="194">
        <v>0</v>
      </c>
      <c r="E71" s="194">
        <v>0</v>
      </c>
      <c r="F71" s="194">
        <v>0</v>
      </c>
      <c r="G71" s="194">
        <v>0</v>
      </c>
      <c r="H71" s="194">
        <v>0</v>
      </c>
      <c r="I71" s="194">
        <v>0</v>
      </c>
      <c r="J71" s="194">
        <v>0</v>
      </c>
      <c r="K71" s="194">
        <v>0</v>
      </c>
      <c r="L71" s="194">
        <v>0</v>
      </c>
      <c r="M71" s="194">
        <v>0</v>
      </c>
      <c r="N71" s="194">
        <f>16.7/336</f>
        <v>4.9702380952380949E-2</v>
      </c>
      <c r="O71" s="194">
        <v>0</v>
      </c>
      <c r="P71" s="194">
        <v>0</v>
      </c>
      <c r="Q71" s="194">
        <v>0</v>
      </c>
      <c r="R71" s="194">
        <v>0</v>
      </c>
      <c r="S71" s="194">
        <v>0</v>
      </c>
      <c r="T71" s="194">
        <v>0</v>
      </c>
      <c r="U71" s="194">
        <v>0</v>
      </c>
      <c r="V71" s="194">
        <v>0</v>
      </c>
      <c r="W71" s="194">
        <v>0</v>
      </c>
      <c r="X71" s="194">
        <f t="shared" ref="X71:AO71" si="10">+(0.95-0.0497)/18</f>
        <v>5.0016666666666668E-2</v>
      </c>
      <c r="Y71" s="194">
        <f t="shared" si="10"/>
        <v>5.0016666666666668E-2</v>
      </c>
      <c r="Z71" s="82">
        <f t="shared" si="10"/>
        <v>5.0016666666666668E-2</v>
      </c>
      <c r="AA71" s="194">
        <f t="shared" si="10"/>
        <v>5.0016666666666668E-2</v>
      </c>
      <c r="AB71" s="194">
        <f t="shared" si="10"/>
        <v>5.0016666666666668E-2</v>
      </c>
      <c r="AC71" s="194">
        <f t="shared" si="10"/>
        <v>5.0016666666666668E-2</v>
      </c>
      <c r="AD71" s="194">
        <f t="shared" si="10"/>
        <v>5.0016666666666668E-2</v>
      </c>
      <c r="AE71" s="194">
        <f t="shared" si="10"/>
        <v>5.0016666666666668E-2</v>
      </c>
      <c r="AF71" s="194">
        <f t="shared" si="10"/>
        <v>5.0016666666666668E-2</v>
      </c>
      <c r="AG71" s="194">
        <f t="shared" si="10"/>
        <v>5.0016666666666668E-2</v>
      </c>
      <c r="AH71" s="194">
        <f t="shared" si="10"/>
        <v>5.0016666666666668E-2</v>
      </c>
      <c r="AI71" s="194">
        <f t="shared" si="10"/>
        <v>5.0016666666666668E-2</v>
      </c>
      <c r="AJ71" s="194">
        <f t="shared" si="10"/>
        <v>5.0016666666666668E-2</v>
      </c>
      <c r="AK71" s="194">
        <f t="shared" si="10"/>
        <v>5.0016666666666668E-2</v>
      </c>
      <c r="AL71" s="194">
        <f t="shared" si="10"/>
        <v>5.0016666666666668E-2</v>
      </c>
      <c r="AM71" s="194">
        <f t="shared" si="10"/>
        <v>5.0016666666666668E-2</v>
      </c>
      <c r="AN71" s="194">
        <f t="shared" si="10"/>
        <v>5.0016666666666668E-2</v>
      </c>
      <c r="AO71" s="194">
        <f t="shared" si="10"/>
        <v>5.0016666666666668E-2</v>
      </c>
      <c r="AP71" s="194">
        <v>0</v>
      </c>
      <c r="AQ71" s="194">
        <v>0</v>
      </c>
      <c r="AR71" s="194">
        <v>0</v>
      </c>
      <c r="AS71" s="194">
        <v>0</v>
      </c>
      <c r="AT71" s="194">
        <v>0.05</v>
      </c>
      <c r="AU71" s="194">
        <v>0</v>
      </c>
      <c r="AV71" s="194">
        <v>0</v>
      </c>
      <c r="AW71" s="194">
        <v>0</v>
      </c>
      <c r="AX71" s="194">
        <v>0</v>
      </c>
      <c r="AY71" s="194">
        <v>0</v>
      </c>
      <c r="AZ71" s="194">
        <v>0</v>
      </c>
      <c r="BA71" s="195">
        <v>0</v>
      </c>
      <c r="BB71" s="193">
        <v>0</v>
      </c>
      <c r="BC71" s="196">
        <f>SUM(N71:BB71)</f>
        <v>1.0000023809523813</v>
      </c>
    </row>
    <row r="72" spans="2:89" s="196" customFormat="1" x14ac:dyDescent="0.2">
      <c r="B72" s="193" t="s">
        <v>109</v>
      </c>
      <c r="C72" s="289"/>
      <c r="D72" s="194">
        <f>+D71</f>
        <v>0</v>
      </c>
      <c r="E72" s="194">
        <f t="shared" ref="E72:AJ72" si="11">+D72+E71</f>
        <v>0</v>
      </c>
      <c r="F72" s="194">
        <f t="shared" si="11"/>
        <v>0</v>
      </c>
      <c r="G72" s="194">
        <f t="shared" si="11"/>
        <v>0</v>
      </c>
      <c r="H72" s="194">
        <f t="shared" si="11"/>
        <v>0</v>
      </c>
      <c r="I72" s="194">
        <f t="shared" si="11"/>
        <v>0</v>
      </c>
      <c r="J72" s="194">
        <f t="shared" si="11"/>
        <v>0</v>
      </c>
      <c r="K72" s="194">
        <f t="shared" si="11"/>
        <v>0</v>
      </c>
      <c r="L72" s="194">
        <f t="shared" si="11"/>
        <v>0</v>
      </c>
      <c r="M72" s="194">
        <f t="shared" si="11"/>
        <v>0</v>
      </c>
      <c r="N72" s="194">
        <f t="shared" si="11"/>
        <v>4.9702380952380949E-2</v>
      </c>
      <c r="O72" s="194">
        <f t="shared" si="11"/>
        <v>4.9702380952380949E-2</v>
      </c>
      <c r="P72" s="194">
        <f t="shared" si="11"/>
        <v>4.9702380952380949E-2</v>
      </c>
      <c r="Q72" s="194">
        <f t="shared" si="11"/>
        <v>4.9702380952380949E-2</v>
      </c>
      <c r="R72" s="194">
        <f t="shared" si="11"/>
        <v>4.9702380952380949E-2</v>
      </c>
      <c r="S72" s="194">
        <f t="shared" si="11"/>
        <v>4.9702380952380949E-2</v>
      </c>
      <c r="T72" s="194">
        <f t="shared" si="11"/>
        <v>4.9702380952380949E-2</v>
      </c>
      <c r="U72" s="194">
        <f t="shared" si="11"/>
        <v>4.9702380952380949E-2</v>
      </c>
      <c r="V72" s="194">
        <f t="shared" si="11"/>
        <v>4.9702380952380949E-2</v>
      </c>
      <c r="W72" s="194">
        <f t="shared" si="11"/>
        <v>4.9702380952380949E-2</v>
      </c>
      <c r="X72" s="194">
        <f t="shared" si="11"/>
        <v>9.9719047619047624E-2</v>
      </c>
      <c r="Y72" s="194">
        <f t="shared" si="11"/>
        <v>0.14973571428571431</v>
      </c>
      <c r="Z72" s="82">
        <f t="shared" si="11"/>
        <v>0.19975238095238096</v>
      </c>
      <c r="AA72" s="194">
        <f t="shared" si="11"/>
        <v>0.24976904761904761</v>
      </c>
      <c r="AB72" s="194">
        <f t="shared" si="11"/>
        <v>0.29978571428571427</v>
      </c>
      <c r="AC72" s="194">
        <f t="shared" si="11"/>
        <v>0.34980238095238092</v>
      </c>
      <c r="AD72" s="194">
        <f t="shared" si="11"/>
        <v>0.39981904761904757</v>
      </c>
      <c r="AE72" s="194">
        <f t="shared" si="11"/>
        <v>0.44983571428571423</v>
      </c>
      <c r="AF72" s="194">
        <f t="shared" si="11"/>
        <v>0.49985238095238088</v>
      </c>
      <c r="AG72" s="194">
        <f t="shared" si="11"/>
        <v>0.54986904761904754</v>
      </c>
      <c r="AH72" s="194">
        <f t="shared" si="11"/>
        <v>0.59988571428571424</v>
      </c>
      <c r="AI72" s="194">
        <f t="shared" si="11"/>
        <v>0.64990238095238095</v>
      </c>
      <c r="AJ72" s="194">
        <f t="shared" si="11"/>
        <v>0.69991904761904766</v>
      </c>
      <c r="AK72" s="194">
        <f t="shared" ref="AK72:BB72" si="12">+AJ72+AK71</f>
        <v>0.74993571428571437</v>
      </c>
      <c r="AL72" s="194">
        <f t="shared" si="12"/>
        <v>0.79995238095238108</v>
      </c>
      <c r="AM72" s="194">
        <f t="shared" si="12"/>
        <v>0.84996904761904779</v>
      </c>
      <c r="AN72" s="194">
        <f t="shared" si="12"/>
        <v>0.8999857142857145</v>
      </c>
      <c r="AO72" s="194">
        <f t="shared" si="12"/>
        <v>0.95000238095238121</v>
      </c>
      <c r="AP72" s="194">
        <f t="shared" si="12"/>
        <v>0.95000238095238121</v>
      </c>
      <c r="AQ72" s="194">
        <f t="shared" si="12"/>
        <v>0.95000238095238121</v>
      </c>
      <c r="AR72" s="194">
        <f t="shared" si="12"/>
        <v>0.95000238095238121</v>
      </c>
      <c r="AS72" s="194">
        <f t="shared" si="12"/>
        <v>0.95000238095238121</v>
      </c>
      <c r="AT72" s="194">
        <f t="shared" si="12"/>
        <v>1.0000023809523813</v>
      </c>
      <c r="AU72" s="194">
        <f t="shared" si="12"/>
        <v>1.0000023809523813</v>
      </c>
      <c r="AV72" s="194">
        <f t="shared" si="12"/>
        <v>1.0000023809523813</v>
      </c>
      <c r="AW72" s="194">
        <f t="shared" si="12"/>
        <v>1.0000023809523813</v>
      </c>
      <c r="AX72" s="194">
        <f t="shared" si="12"/>
        <v>1.0000023809523813</v>
      </c>
      <c r="AY72" s="194">
        <f t="shared" si="12"/>
        <v>1.0000023809523813</v>
      </c>
      <c r="AZ72" s="194">
        <f t="shared" si="12"/>
        <v>1.0000023809523813</v>
      </c>
      <c r="BA72" s="195">
        <f t="shared" si="12"/>
        <v>1.0000023809523813</v>
      </c>
      <c r="BB72" s="193">
        <f t="shared" si="12"/>
        <v>1.0000023809523813</v>
      </c>
    </row>
    <row r="73" spans="2:89" s="196" customFormat="1" x14ac:dyDescent="0.2">
      <c r="B73" s="193" t="s">
        <v>110</v>
      </c>
      <c r="C73" s="289"/>
      <c r="D73" s="194">
        <v>0</v>
      </c>
      <c r="E73" s="194">
        <v>0</v>
      </c>
      <c r="F73" s="194">
        <v>0</v>
      </c>
      <c r="G73" s="194">
        <v>0</v>
      </c>
      <c r="H73" s="194">
        <v>0</v>
      </c>
      <c r="I73" s="194">
        <v>0</v>
      </c>
      <c r="J73" s="194">
        <v>0</v>
      </c>
      <c r="K73" s="194">
        <v>0</v>
      </c>
      <c r="L73" s="194">
        <v>0</v>
      </c>
      <c r="M73" s="194">
        <v>0</v>
      </c>
      <c r="N73" s="194">
        <v>0.05</v>
      </c>
      <c r="O73" s="194">
        <v>0</v>
      </c>
      <c r="P73" s="194">
        <v>0</v>
      </c>
      <c r="Q73" s="194">
        <v>0</v>
      </c>
      <c r="R73" s="194">
        <v>0</v>
      </c>
      <c r="S73" s="194">
        <v>0</v>
      </c>
      <c r="T73" s="194">
        <v>0</v>
      </c>
      <c r="U73" s="194">
        <v>0</v>
      </c>
      <c r="V73" s="194">
        <v>0</v>
      </c>
      <c r="W73" s="194">
        <v>0</v>
      </c>
      <c r="X73" s="194">
        <f t="shared" ref="X73:AO73" si="13">+(0.34-0.05)/18</f>
        <v>1.6111111111111114E-2</v>
      </c>
      <c r="Y73" s="194">
        <f t="shared" si="13"/>
        <v>1.6111111111111114E-2</v>
      </c>
      <c r="Z73" s="82">
        <f t="shared" si="13"/>
        <v>1.6111111111111114E-2</v>
      </c>
      <c r="AA73" s="194">
        <f t="shared" si="13"/>
        <v>1.6111111111111114E-2</v>
      </c>
      <c r="AB73" s="194">
        <f t="shared" si="13"/>
        <v>1.6111111111111114E-2</v>
      </c>
      <c r="AC73" s="194">
        <f t="shared" si="13"/>
        <v>1.6111111111111114E-2</v>
      </c>
      <c r="AD73" s="194">
        <f t="shared" si="13"/>
        <v>1.6111111111111114E-2</v>
      </c>
      <c r="AE73" s="194">
        <f t="shared" si="13"/>
        <v>1.6111111111111114E-2</v>
      </c>
      <c r="AF73" s="194">
        <f t="shared" si="13"/>
        <v>1.6111111111111114E-2</v>
      </c>
      <c r="AG73" s="194">
        <f t="shared" si="13"/>
        <v>1.6111111111111114E-2</v>
      </c>
      <c r="AH73" s="194">
        <f t="shared" si="13"/>
        <v>1.6111111111111114E-2</v>
      </c>
      <c r="AI73" s="194">
        <f t="shared" si="13"/>
        <v>1.6111111111111114E-2</v>
      </c>
      <c r="AJ73" s="194">
        <f t="shared" si="13"/>
        <v>1.6111111111111114E-2</v>
      </c>
      <c r="AK73" s="194">
        <f t="shared" si="13"/>
        <v>1.6111111111111114E-2</v>
      </c>
      <c r="AL73" s="194">
        <f t="shared" si="13"/>
        <v>1.6111111111111114E-2</v>
      </c>
      <c r="AM73" s="194">
        <f t="shared" si="13"/>
        <v>1.6111111111111114E-2</v>
      </c>
      <c r="AN73" s="194">
        <f t="shared" si="13"/>
        <v>1.6111111111111114E-2</v>
      </c>
      <c r="AO73" s="194">
        <f t="shared" si="13"/>
        <v>1.6111111111111114E-2</v>
      </c>
      <c r="AP73" s="194">
        <v>0.66</v>
      </c>
      <c r="AQ73" s="194">
        <v>0</v>
      </c>
      <c r="AR73" s="194">
        <v>0</v>
      </c>
      <c r="AS73" s="194">
        <v>0</v>
      </c>
      <c r="AT73" s="194">
        <v>0</v>
      </c>
      <c r="AU73" s="194">
        <v>0</v>
      </c>
      <c r="AV73" s="194">
        <v>0</v>
      </c>
      <c r="AW73" s="194">
        <v>0</v>
      </c>
      <c r="AX73" s="194">
        <v>0</v>
      </c>
      <c r="AY73" s="194">
        <v>0</v>
      </c>
      <c r="AZ73" s="194">
        <v>0</v>
      </c>
      <c r="BA73" s="195">
        <v>0</v>
      </c>
      <c r="BB73" s="193">
        <v>0</v>
      </c>
      <c r="BC73" s="196">
        <f>SUM(N73:BB73)</f>
        <v>1</v>
      </c>
    </row>
    <row r="74" spans="2:89" s="196" customFormat="1" x14ac:dyDescent="0.2">
      <c r="B74" s="193" t="s">
        <v>111</v>
      </c>
      <c r="C74" s="289"/>
      <c r="D74" s="194">
        <f>+D73</f>
        <v>0</v>
      </c>
      <c r="E74" s="194">
        <f t="shared" ref="E74:AJ74" si="14">+D74+E73</f>
        <v>0</v>
      </c>
      <c r="F74" s="194">
        <f t="shared" si="14"/>
        <v>0</v>
      </c>
      <c r="G74" s="194">
        <f t="shared" si="14"/>
        <v>0</v>
      </c>
      <c r="H74" s="194">
        <f t="shared" si="14"/>
        <v>0</v>
      </c>
      <c r="I74" s="194">
        <f t="shared" si="14"/>
        <v>0</v>
      </c>
      <c r="J74" s="194">
        <f t="shared" si="14"/>
        <v>0</v>
      </c>
      <c r="K74" s="194">
        <f t="shared" si="14"/>
        <v>0</v>
      </c>
      <c r="L74" s="194">
        <f t="shared" si="14"/>
        <v>0</v>
      </c>
      <c r="M74" s="194">
        <f t="shared" si="14"/>
        <v>0</v>
      </c>
      <c r="N74" s="194">
        <f t="shared" si="14"/>
        <v>0.05</v>
      </c>
      <c r="O74" s="194">
        <f t="shared" si="14"/>
        <v>0.05</v>
      </c>
      <c r="P74" s="194">
        <f t="shared" si="14"/>
        <v>0.05</v>
      </c>
      <c r="Q74" s="194">
        <f t="shared" si="14"/>
        <v>0.05</v>
      </c>
      <c r="R74" s="194">
        <f t="shared" si="14"/>
        <v>0.05</v>
      </c>
      <c r="S74" s="194">
        <f t="shared" si="14"/>
        <v>0.05</v>
      </c>
      <c r="T74" s="194">
        <f t="shared" si="14"/>
        <v>0.05</v>
      </c>
      <c r="U74" s="194">
        <f t="shared" si="14"/>
        <v>0.05</v>
      </c>
      <c r="V74" s="194">
        <f t="shared" si="14"/>
        <v>0.05</v>
      </c>
      <c r="W74" s="194">
        <f t="shared" si="14"/>
        <v>0.05</v>
      </c>
      <c r="X74" s="194">
        <f t="shared" si="14"/>
        <v>6.611111111111112E-2</v>
      </c>
      <c r="Y74" s="194">
        <f t="shared" si="14"/>
        <v>8.2222222222222238E-2</v>
      </c>
      <c r="Z74" s="82">
        <f t="shared" si="14"/>
        <v>9.8333333333333356E-2</v>
      </c>
      <c r="AA74" s="194">
        <f t="shared" si="14"/>
        <v>0.11444444444444447</v>
      </c>
      <c r="AB74" s="194">
        <f t="shared" si="14"/>
        <v>0.13055555555555559</v>
      </c>
      <c r="AC74" s="194">
        <f t="shared" si="14"/>
        <v>0.1466666666666667</v>
      </c>
      <c r="AD74" s="194">
        <f t="shared" si="14"/>
        <v>0.1627777777777778</v>
      </c>
      <c r="AE74" s="194">
        <f t="shared" si="14"/>
        <v>0.1788888888888889</v>
      </c>
      <c r="AF74" s="194">
        <f t="shared" si="14"/>
        <v>0.19500000000000001</v>
      </c>
      <c r="AG74" s="194">
        <f t="shared" si="14"/>
        <v>0.21111111111111111</v>
      </c>
      <c r="AH74" s="194">
        <f t="shared" si="14"/>
        <v>0.22722222222222221</v>
      </c>
      <c r="AI74" s="194">
        <f t="shared" si="14"/>
        <v>0.24333333333333332</v>
      </c>
      <c r="AJ74" s="194">
        <f t="shared" si="14"/>
        <v>0.25944444444444442</v>
      </c>
      <c r="AK74" s="194">
        <f t="shared" ref="AK74:BB74" si="15">+AJ74+AK73</f>
        <v>0.27555555555555555</v>
      </c>
      <c r="AL74" s="194">
        <f t="shared" si="15"/>
        <v>0.29166666666666669</v>
      </c>
      <c r="AM74" s="194">
        <f t="shared" si="15"/>
        <v>0.30777777777777782</v>
      </c>
      <c r="AN74" s="194">
        <f t="shared" si="15"/>
        <v>0.32388888888888895</v>
      </c>
      <c r="AO74" s="194">
        <f t="shared" si="15"/>
        <v>0.34000000000000008</v>
      </c>
      <c r="AP74" s="194">
        <f t="shared" si="15"/>
        <v>1</v>
      </c>
      <c r="AQ74" s="194">
        <f t="shared" si="15"/>
        <v>1</v>
      </c>
      <c r="AR74" s="194">
        <f t="shared" si="15"/>
        <v>1</v>
      </c>
      <c r="AS74" s="194">
        <f t="shared" si="15"/>
        <v>1</v>
      </c>
      <c r="AT74" s="194">
        <f t="shared" si="15"/>
        <v>1</v>
      </c>
      <c r="AU74" s="194">
        <f t="shared" si="15"/>
        <v>1</v>
      </c>
      <c r="AV74" s="194">
        <f t="shared" si="15"/>
        <v>1</v>
      </c>
      <c r="AW74" s="194">
        <f t="shared" si="15"/>
        <v>1</v>
      </c>
      <c r="AX74" s="194">
        <f t="shared" si="15"/>
        <v>1</v>
      </c>
      <c r="AY74" s="194">
        <f t="shared" si="15"/>
        <v>1</v>
      </c>
      <c r="AZ74" s="194">
        <f t="shared" si="15"/>
        <v>1</v>
      </c>
      <c r="BA74" s="195">
        <f t="shared" si="15"/>
        <v>1</v>
      </c>
      <c r="BB74" s="193">
        <f t="shared" si="15"/>
        <v>1</v>
      </c>
    </row>
    <row r="75" spans="2:89" s="211" customFormat="1" x14ac:dyDescent="0.2">
      <c r="B75" s="208"/>
      <c r="C75" s="28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83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10"/>
      <c r="BB75" s="208"/>
    </row>
    <row r="76" spans="2:89" s="197" customFormat="1" x14ac:dyDescent="0.2">
      <c r="B76" s="197" t="s">
        <v>112</v>
      </c>
      <c r="C76" s="198">
        <v>14</v>
      </c>
      <c r="D76" s="199">
        <f t="shared" ref="D76:AI76" si="16">+D72*$C76</f>
        <v>0</v>
      </c>
      <c r="E76" s="199">
        <f t="shared" si="16"/>
        <v>0</v>
      </c>
      <c r="F76" s="199">
        <f t="shared" si="16"/>
        <v>0</v>
      </c>
      <c r="G76" s="199">
        <f t="shared" si="16"/>
        <v>0</v>
      </c>
      <c r="H76" s="199">
        <f t="shared" si="16"/>
        <v>0</v>
      </c>
      <c r="I76" s="199">
        <f t="shared" si="16"/>
        <v>0</v>
      </c>
      <c r="J76" s="199">
        <f t="shared" si="16"/>
        <v>0</v>
      </c>
      <c r="K76" s="199">
        <f t="shared" si="16"/>
        <v>0</v>
      </c>
      <c r="L76" s="199">
        <f t="shared" si="16"/>
        <v>0</v>
      </c>
      <c r="M76" s="199">
        <f t="shared" si="16"/>
        <v>0</v>
      </c>
      <c r="N76" s="199">
        <f t="shared" si="16"/>
        <v>0.6958333333333333</v>
      </c>
      <c r="O76" s="199">
        <f t="shared" si="16"/>
        <v>0.6958333333333333</v>
      </c>
      <c r="P76" s="199">
        <f t="shared" si="16"/>
        <v>0.6958333333333333</v>
      </c>
      <c r="Q76" s="199">
        <f t="shared" si="16"/>
        <v>0.6958333333333333</v>
      </c>
      <c r="R76" s="199">
        <f t="shared" si="16"/>
        <v>0.6958333333333333</v>
      </c>
      <c r="S76" s="199">
        <f t="shared" si="16"/>
        <v>0.6958333333333333</v>
      </c>
      <c r="T76" s="199">
        <f t="shared" si="16"/>
        <v>0.6958333333333333</v>
      </c>
      <c r="U76" s="199">
        <f t="shared" si="16"/>
        <v>0.6958333333333333</v>
      </c>
      <c r="V76" s="199">
        <f t="shared" si="16"/>
        <v>0.6958333333333333</v>
      </c>
      <c r="W76" s="199">
        <f t="shared" si="16"/>
        <v>0.6958333333333333</v>
      </c>
      <c r="X76" s="199">
        <f t="shared" si="16"/>
        <v>1.3960666666666668</v>
      </c>
      <c r="Y76" s="199">
        <f t="shared" si="16"/>
        <v>2.0963000000000003</v>
      </c>
      <c r="Z76" s="90">
        <f t="shared" si="16"/>
        <v>2.7965333333333335</v>
      </c>
      <c r="AA76" s="199">
        <f t="shared" si="16"/>
        <v>3.4967666666666668</v>
      </c>
      <c r="AB76" s="199">
        <f t="shared" si="16"/>
        <v>4.1970000000000001</v>
      </c>
      <c r="AC76" s="199">
        <f t="shared" si="16"/>
        <v>4.8972333333333324</v>
      </c>
      <c r="AD76" s="199">
        <f t="shared" si="16"/>
        <v>5.5974666666666657</v>
      </c>
      <c r="AE76" s="199">
        <f t="shared" si="16"/>
        <v>6.297699999999999</v>
      </c>
      <c r="AF76" s="199">
        <f t="shared" si="16"/>
        <v>6.9979333333333322</v>
      </c>
      <c r="AG76" s="199">
        <f t="shared" si="16"/>
        <v>7.6981666666666655</v>
      </c>
      <c r="AH76" s="199">
        <f t="shared" si="16"/>
        <v>8.3983999999999988</v>
      </c>
      <c r="AI76" s="199">
        <f t="shared" si="16"/>
        <v>9.0986333333333338</v>
      </c>
      <c r="AJ76" s="199">
        <f t="shared" ref="AJ76:BB76" si="17">+AJ72*$C76</f>
        <v>9.7988666666666671</v>
      </c>
      <c r="AK76" s="199">
        <f t="shared" si="17"/>
        <v>10.499100000000002</v>
      </c>
      <c r="AL76" s="199">
        <f t="shared" si="17"/>
        <v>11.199333333333335</v>
      </c>
      <c r="AM76" s="199">
        <f t="shared" si="17"/>
        <v>11.899566666666669</v>
      </c>
      <c r="AN76" s="199">
        <f t="shared" si="17"/>
        <v>12.599800000000004</v>
      </c>
      <c r="AO76" s="199">
        <f t="shared" si="17"/>
        <v>13.300033333333337</v>
      </c>
      <c r="AP76" s="199">
        <f t="shared" si="17"/>
        <v>13.300033333333337</v>
      </c>
      <c r="AQ76" s="199">
        <f t="shared" si="17"/>
        <v>13.300033333333337</v>
      </c>
      <c r="AR76" s="199">
        <f t="shared" si="17"/>
        <v>13.300033333333337</v>
      </c>
      <c r="AS76" s="199">
        <f t="shared" si="17"/>
        <v>13.300033333333337</v>
      </c>
      <c r="AT76" s="199">
        <f t="shared" si="17"/>
        <v>14.000033333333338</v>
      </c>
      <c r="AU76" s="199">
        <f t="shared" si="17"/>
        <v>14.000033333333338</v>
      </c>
      <c r="AV76" s="199">
        <f t="shared" si="17"/>
        <v>14.000033333333338</v>
      </c>
      <c r="AW76" s="199">
        <f t="shared" si="17"/>
        <v>14.000033333333338</v>
      </c>
      <c r="AX76" s="199">
        <f t="shared" si="17"/>
        <v>14.000033333333338</v>
      </c>
      <c r="AY76" s="199">
        <f t="shared" si="17"/>
        <v>14.000033333333338</v>
      </c>
      <c r="AZ76" s="199">
        <f t="shared" si="17"/>
        <v>14.000033333333338</v>
      </c>
      <c r="BA76" s="200">
        <f t="shared" si="17"/>
        <v>14.000033333333338</v>
      </c>
      <c r="BB76" s="201">
        <f t="shared" si="17"/>
        <v>14.000033333333338</v>
      </c>
      <c r="BC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1"/>
      <c r="BW76" s="201"/>
      <c r="BX76" s="201"/>
      <c r="BY76" s="201"/>
      <c r="BZ76" s="201"/>
      <c r="CA76" s="201"/>
      <c r="CB76" s="201"/>
      <c r="CC76" s="201"/>
      <c r="CD76" s="201"/>
      <c r="CE76" s="201"/>
      <c r="CF76" s="201"/>
      <c r="CG76" s="201"/>
      <c r="CH76" s="201"/>
      <c r="CI76" s="201"/>
      <c r="CJ76" s="201"/>
      <c r="CK76" s="201"/>
    </row>
    <row r="77" spans="2:89" s="202" customFormat="1" ht="13.5" thickBot="1" x14ac:dyDescent="0.25">
      <c r="B77" s="202" t="s">
        <v>113</v>
      </c>
      <c r="C77" s="203" t="str">
        <f>+'NTP or Sold'!C5</f>
        <v>NTP</v>
      </c>
      <c r="D77" s="204">
        <f t="shared" ref="D77:AI77" si="18">+D74*$C76</f>
        <v>0</v>
      </c>
      <c r="E77" s="204">
        <f t="shared" si="18"/>
        <v>0</v>
      </c>
      <c r="F77" s="204">
        <f t="shared" si="18"/>
        <v>0</v>
      </c>
      <c r="G77" s="204">
        <f t="shared" si="18"/>
        <v>0</v>
      </c>
      <c r="H77" s="204">
        <f t="shared" si="18"/>
        <v>0</v>
      </c>
      <c r="I77" s="204">
        <f t="shared" si="18"/>
        <v>0</v>
      </c>
      <c r="J77" s="204">
        <f t="shared" si="18"/>
        <v>0</v>
      </c>
      <c r="K77" s="204">
        <f t="shared" si="18"/>
        <v>0</v>
      </c>
      <c r="L77" s="204">
        <f t="shared" si="18"/>
        <v>0</v>
      </c>
      <c r="M77" s="204">
        <f t="shared" si="18"/>
        <v>0</v>
      </c>
      <c r="N77" s="204">
        <f t="shared" si="18"/>
        <v>0.70000000000000007</v>
      </c>
      <c r="O77" s="204">
        <f t="shared" si="18"/>
        <v>0.70000000000000007</v>
      </c>
      <c r="P77" s="204">
        <f t="shared" si="18"/>
        <v>0.70000000000000007</v>
      </c>
      <c r="Q77" s="204">
        <f t="shared" si="18"/>
        <v>0.70000000000000007</v>
      </c>
      <c r="R77" s="204">
        <f t="shared" si="18"/>
        <v>0.70000000000000007</v>
      </c>
      <c r="S77" s="204">
        <f t="shared" si="18"/>
        <v>0.70000000000000007</v>
      </c>
      <c r="T77" s="204">
        <f t="shared" si="18"/>
        <v>0.70000000000000007</v>
      </c>
      <c r="U77" s="204">
        <f t="shared" si="18"/>
        <v>0.70000000000000007</v>
      </c>
      <c r="V77" s="204">
        <f t="shared" si="18"/>
        <v>0.70000000000000007</v>
      </c>
      <c r="W77" s="204">
        <f t="shared" si="18"/>
        <v>0.70000000000000007</v>
      </c>
      <c r="X77" s="204">
        <f t="shared" si="18"/>
        <v>0.92555555555555569</v>
      </c>
      <c r="Y77" s="204">
        <f t="shared" si="18"/>
        <v>1.1511111111111114</v>
      </c>
      <c r="Z77" s="136">
        <f t="shared" si="18"/>
        <v>1.3766666666666669</v>
      </c>
      <c r="AA77" s="204">
        <f t="shared" si="18"/>
        <v>1.6022222222222227</v>
      </c>
      <c r="AB77" s="204">
        <f t="shared" si="18"/>
        <v>1.8277777777777784</v>
      </c>
      <c r="AC77" s="204">
        <f t="shared" si="18"/>
        <v>2.0533333333333337</v>
      </c>
      <c r="AD77" s="204">
        <f t="shared" si="18"/>
        <v>2.278888888888889</v>
      </c>
      <c r="AE77" s="204">
        <f t="shared" si="18"/>
        <v>2.5044444444444447</v>
      </c>
      <c r="AF77" s="204">
        <f t="shared" si="18"/>
        <v>2.73</v>
      </c>
      <c r="AG77" s="204">
        <f t="shared" si="18"/>
        <v>2.9555555555555557</v>
      </c>
      <c r="AH77" s="204">
        <f t="shared" si="18"/>
        <v>3.181111111111111</v>
      </c>
      <c r="AI77" s="204">
        <f t="shared" si="18"/>
        <v>3.4066666666666663</v>
      </c>
      <c r="AJ77" s="204">
        <f t="shared" ref="AJ77:BB77" si="19">+AJ74*$C76</f>
        <v>3.632222222222222</v>
      </c>
      <c r="AK77" s="204">
        <f t="shared" si="19"/>
        <v>3.8577777777777778</v>
      </c>
      <c r="AL77" s="204">
        <f t="shared" si="19"/>
        <v>4.0833333333333339</v>
      </c>
      <c r="AM77" s="204">
        <f t="shared" si="19"/>
        <v>4.3088888888888892</v>
      </c>
      <c r="AN77" s="204">
        <f t="shared" si="19"/>
        <v>4.5344444444444454</v>
      </c>
      <c r="AO77" s="204">
        <f t="shared" si="19"/>
        <v>4.7600000000000016</v>
      </c>
      <c r="AP77" s="204">
        <f t="shared" si="19"/>
        <v>14</v>
      </c>
      <c r="AQ77" s="204">
        <f t="shared" si="19"/>
        <v>14</v>
      </c>
      <c r="AR77" s="204">
        <f t="shared" si="19"/>
        <v>14</v>
      </c>
      <c r="AS77" s="204">
        <f t="shared" si="19"/>
        <v>14</v>
      </c>
      <c r="AT77" s="204">
        <f t="shared" si="19"/>
        <v>14</v>
      </c>
      <c r="AU77" s="204">
        <f t="shared" si="19"/>
        <v>14</v>
      </c>
      <c r="AV77" s="204">
        <f t="shared" si="19"/>
        <v>14</v>
      </c>
      <c r="AW77" s="204">
        <f t="shared" si="19"/>
        <v>14</v>
      </c>
      <c r="AX77" s="204">
        <f t="shared" si="19"/>
        <v>14</v>
      </c>
      <c r="AY77" s="204">
        <f t="shared" si="19"/>
        <v>14</v>
      </c>
      <c r="AZ77" s="204">
        <f t="shared" si="19"/>
        <v>14</v>
      </c>
      <c r="BA77" s="205">
        <f t="shared" si="19"/>
        <v>14</v>
      </c>
      <c r="BB77" s="206">
        <f t="shared" si="19"/>
        <v>14</v>
      </c>
      <c r="BC77" s="206"/>
      <c r="BF77" s="206"/>
      <c r="BG77" s="206"/>
      <c r="BH77" s="206"/>
      <c r="BI77" s="206"/>
      <c r="BJ77" s="206"/>
      <c r="BK77" s="206"/>
      <c r="BL77" s="206"/>
      <c r="BM77" s="206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</row>
    <row r="78" spans="2:89" s="192" customFormat="1" ht="15" customHeight="1" thickTop="1" x14ac:dyDescent="0.2">
      <c r="B78" s="189" t="str">
        <f>+'NTP or Sold'!H6</f>
        <v>LM6000</v>
      </c>
      <c r="C78" s="288" t="str">
        <f>+'NTP or Sold'!T6</f>
        <v>Sandhill Power / Austin (ENA)</v>
      </c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84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190"/>
      <c r="BA78" s="191"/>
    </row>
    <row r="79" spans="2:89" s="196" customFormat="1" x14ac:dyDescent="0.2">
      <c r="B79" s="193" t="s">
        <v>108</v>
      </c>
      <c r="C79" s="289"/>
      <c r="D79" s="194">
        <v>0</v>
      </c>
      <c r="E79" s="194">
        <v>0</v>
      </c>
      <c r="F79" s="194">
        <v>0</v>
      </c>
      <c r="G79" s="194">
        <v>0</v>
      </c>
      <c r="H79" s="194">
        <v>0</v>
      </c>
      <c r="I79" s="194">
        <v>0</v>
      </c>
      <c r="J79" s="194">
        <v>0</v>
      </c>
      <c r="K79" s="194">
        <v>0</v>
      </c>
      <c r="L79" s="194">
        <v>0</v>
      </c>
      <c r="M79" s="194">
        <v>0</v>
      </c>
      <c r="N79" s="194">
        <f>16.7/336</f>
        <v>4.9702380952380949E-2</v>
      </c>
      <c r="O79" s="194">
        <v>0</v>
      </c>
      <c r="P79" s="194">
        <v>0</v>
      </c>
      <c r="Q79" s="194">
        <v>0</v>
      </c>
      <c r="R79" s="194">
        <v>0</v>
      </c>
      <c r="S79" s="194">
        <v>0</v>
      </c>
      <c r="T79" s="194">
        <v>0</v>
      </c>
      <c r="U79" s="194">
        <v>0</v>
      </c>
      <c r="V79" s="194">
        <v>0</v>
      </c>
      <c r="W79" s="194">
        <v>0</v>
      </c>
      <c r="X79" s="194">
        <f t="shared" ref="X79:AO79" si="20">+(0.95-0.0497)/18</f>
        <v>5.0016666666666668E-2</v>
      </c>
      <c r="Y79" s="194">
        <f t="shared" si="20"/>
        <v>5.0016666666666668E-2</v>
      </c>
      <c r="Z79" s="82">
        <f t="shared" si="20"/>
        <v>5.0016666666666668E-2</v>
      </c>
      <c r="AA79" s="194">
        <f t="shared" si="20"/>
        <v>5.0016666666666668E-2</v>
      </c>
      <c r="AB79" s="194">
        <f t="shared" si="20"/>
        <v>5.0016666666666668E-2</v>
      </c>
      <c r="AC79" s="194">
        <f t="shared" si="20"/>
        <v>5.0016666666666668E-2</v>
      </c>
      <c r="AD79" s="194">
        <f t="shared" si="20"/>
        <v>5.0016666666666668E-2</v>
      </c>
      <c r="AE79" s="194">
        <f t="shared" si="20"/>
        <v>5.0016666666666668E-2</v>
      </c>
      <c r="AF79" s="194">
        <f t="shared" si="20"/>
        <v>5.0016666666666668E-2</v>
      </c>
      <c r="AG79" s="194">
        <f t="shared" si="20"/>
        <v>5.0016666666666668E-2</v>
      </c>
      <c r="AH79" s="194">
        <f t="shared" si="20"/>
        <v>5.0016666666666668E-2</v>
      </c>
      <c r="AI79" s="194">
        <f t="shared" si="20"/>
        <v>5.0016666666666668E-2</v>
      </c>
      <c r="AJ79" s="194">
        <f t="shared" si="20"/>
        <v>5.0016666666666668E-2</v>
      </c>
      <c r="AK79" s="194">
        <f t="shared" si="20"/>
        <v>5.0016666666666668E-2</v>
      </c>
      <c r="AL79" s="194">
        <f t="shared" si="20"/>
        <v>5.0016666666666668E-2</v>
      </c>
      <c r="AM79" s="194">
        <f t="shared" si="20"/>
        <v>5.0016666666666668E-2</v>
      </c>
      <c r="AN79" s="194">
        <f t="shared" si="20"/>
        <v>5.0016666666666668E-2</v>
      </c>
      <c r="AO79" s="194">
        <f t="shared" si="20"/>
        <v>5.0016666666666668E-2</v>
      </c>
      <c r="AP79" s="194">
        <v>0</v>
      </c>
      <c r="AQ79" s="194">
        <v>0</v>
      </c>
      <c r="AR79" s="194">
        <v>0</v>
      </c>
      <c r="AS79" s="194">
        <v>0</v>
      </c>
      <c r="AT79" s="194">
        <v>0.05</v>
      </c>
      <c r="AU79" s="194">
        <v>0</v>
      </c>
      <c r="AV79" s="194">
        <v>0</v>
      </c>
      <c r="AW79" s="194">
        <v>0</v>
      </c>
      <c r="AX79" s="194">
        <v>0</v>
      </c>
      <c r="AY79" s="194">
        <v>0</v>
      </c>
      <c r="AZ79" s="194">
        <v>0</v>
      </c>
      <c r="BA79" s="195">
        <v>0</v>
      </c>
      <c r="BB79" s="193">
        <v>0</v>
      </c>
      <c r="BC79" s="196">
        <f>SUM(N79:BB79)</f>
        <v>1.0000023809523813</v>
      </c>
    </row>
    <row r="80" spans="2:89" s="196" customFormat="1" x14ac:dyDescent="0.2">
      <c r="B80" s="193" t="s">
        <v>109</v>
      </c>
      <c r="C80" s="289"/>
      <c r="D80" s="194">
        <f>+D79</f>
        <v>0</v>
      </c>
      <c r="E80" s="194">
        <f t="shared" ref="E80:AJ80" si="21">+D80+E79</f>
        <v>0</v>
      </c>
      <c r="F80" s="194">
        <f t="shared" si="21"/>
        <v>0</v>
      </c>
      <c r="G80" s="194">
        <f t="shared" si="21"/>
        <v>0</v>
      </c>
      <c r="H80" s="194">
        <f t="shared" si="21"/>
        <v>0</v>
      </c>
      <c r="I80" s="194">
        <f t="shared" si="21"/>
        <v>0</v>
      </c>
      <c r="J80" s="194">
        <f t="shared" si="21"/>
        <v>0</v>
      </c>
      <c r="K80" s="194">
        <f t="shared" si="21"/>
        <v>0</v>
      </c>
      <c r="L80" s="194">
        <f t="shared" si="21"/>
        <v>0</v>
      </c>
      <c r="M80" s="194">
        <f t="shared" si="21"/>
        <v>0</v>
      </c>
      <c r="N80" s="194">
        <f t="shared" si="21"/>
        <v>4.9702380952380949E-2</v>
      </c>
      <c r="O80" s="194">
        <f t="shared" si="21"/>
        <v>4.9702380952380949E-2</v>
      </c>
      <c r="P80" s="194">
        <f t="shared" si="21"/>
        <v>4.9702380952380949E-2</v>
      </c>
      <c r="Q80" s="194">
        <f t="shared" si="21"/>
        <v>4.9702380952380949E-2</v>
      </c>
      <c r="R80" s="194">
        <f t="shared" si="21"/>
        <v>4.9702380952380949E-2</v>
      </c>
      <c r="S80" s="194">
        <f t="shared" si="21"/>
        <v>4.9702380952380949E-2</v>
      </c>
      <c r="T80" s="194">
        <f t="shared" si="21"/>
        <v>4.9702380952380949E-2</v>
      </c>
      <c r="U80" s="194">
        <f t="shared" si="21"/>
        <v>4.9702380952380949E-2</v>
      </c>
      <c r="V80" s="194">
        <f t="shared" si="21"/>
        <v>4.9702380952380949E-2</v>
      </c>
      <c r="W80" s="194">
        <f t="shared" si="21"/>
        <v>4.9702380952380949E-2</v>
      </c>
      <c r="X80" s="194">
        <f t="shared" si="21"/>
        <v>9.9719047619047624E-2</v>
      </c>
      <c r="Y80" s="194">
        <f t="shared" si="21"/>
        <v>0.14973571428571431</v>
      </c>
      <c r="Z80" s="82">
        <f t="shared" si="21"/>
        <v>0.19975238095238096</v>
      </c>
      <c r="AA80" s="194">
        <f t="shared" si="21"/>
        <v>0.24976904761904761</v>
      </c>
      <c r="AB80" s="194">
        <f t="shared" si="21"/>
        <v>0.29978571428571427</v>
      </c>
      <c r="AC80" s="194">
        <f t="shared" si="21"/>
        <v>0.34980238095238092</v>
      </c>
      <c r="AD80" s="194">
        <f t="shared" si="21"/>
        <v>0.39981904761904757</v>
      </c>
      <c r="AE80" s="194">
        <f t="shared" si="21"/>
        <v>0.44983571428571423</v>
      </c>
      <c r="AF80" s="194">
        <f t="shared" si="21"/>
        <v>0.49985238095238088</v>
      </c>
      <c r="AG80" s="194">
        <f t="shared" si="21"/>
        <v>0.54986904761904754</v>
      </c>
      <c r="AH80" s="194">
        <f t="shared" si="21"/>
        <v>0.59988571428571424</v>
      </c>
      <c r="AI80" s="194">
        <f t="shared" si="21"/>
        <v>0.64990238095238095</v>
      </c>
      <c r="AJ80" s="194">
        <f t="shared" si="21"/>
        <v>0.69991904761904766</v>
      </c>
      <c r="AK80" s="194">
        <f t="shared" ref="AK80:BB80" si="22">+AJ80+AK79</f>
        <v>0.74993571428571437</v>
      </c>
      <c r="AL80" s="194">
        <f t="shared" si="22"/>
        <v>0.79995238095238108</v>
      </c>
      <c r="AM80" s="194">
        <f t="shared" si="22"/>
        <v>0.84996904761904779</v>
      </c>
      <c r="AN80" s="194">
        <f t="shared" si="22"/>
        <v>0.8999857142857145</v>
      </c>
      <c r="AO80" s="194">
        <f t="shared" si="22"/>
        <v>0.95000238095238121</v>
      </c>
      <c r="AP80" s="194">
        <f t="shared" si="22"/>
        <v>0.95000238095238121</v>
      </c>
      <c r="AQ80" s="194">
        <f t="shared" si="22"/>
        <v>0.95000238095238121</v>
      </c>
      <c r="AR80" s="194">
        <f t="shared" si="22"/>
        <v>0.95000238095238121</v>
      </c>
      <c r="AS80" s="194">
        <f t="shared" si="22"/>
        <v>0.95000238095238121</v>
      </c>
      <c r="AT80" s="194">
        <f t="shared" si="22"/>
        <v>1.0000023809523813</v>
      </c>
      <c r="AU80" s="194">
        <f t="shared" si="22"/>
        <v>1.0000023809523813</v>
      </c>
      <c r="AV80" s="194">
        <f t="shared" si="22"/>
        <v>1.0000023809523813</v>
      </c>
      <c r="AW80" s="194">
        <f t="shared" si="22"/>
        <v>1.0000023809523813</v>
      </c>
      <c r="AX80" s="194">
        <f t="shared" si="22"/>
        <v>1.0000023809523813</v>
      </c>
      <c r="AY80" s="194">
        <f t="shared" si="22"/>
        <v>1.0000023809523813</v>
      </c>
      <c r="AZ80" s="194">
        <f t="shared" si="22"/>
        <v>1.0000023809523813</v>
      </c>
      <c r="BA80" s="195">
        <f t="shared" si="22"/>
        <v>1.0000023809523813</v>
      </c>
      <c r="BB80" s="193">
        <f t="shared" si="22"/>
        <v>1.0000023809523813</v>
      </c>
    </row>
    <row r="81" spans="2:89" s="196" customFormat="1" x14ac:dyDescent="0.2">
      <c r="B81" s="193" t="s">
        <v>110</v>
      </c>
      <c r="C81" s="289"/>
      <c r="D81" s="194">
        <v>0</v>
      </c>
      <c r="E81" s="194">
        <v>0</v>
      </c>
      <c r="F81" s="194">
        <v>0</v>
      </c>
      <c r="G81" s="194">
        <v>0</v>
      </c>
      <c r="H81" s="194">
        <v>0</v>
      </c>
      <c r="I81" s="194">
        <v>0</v>
      </c>
      <c r="J81" s="194">
        <v>0</v>
      </c>
      <c r="K81" s="194">
        <v>0</v>
      </c>
      <c r="L81" s="194">
        <v>0</v>
      </c>
      <c r="M81" s="194">
        <v>0</v>
      </c>
      <c r="N81" s="194">
        <v>0.05</v>
      </c>
      <c r="O81" s="194">
        <v>0</v>
      </c>
      <c r="P81" s="194">
        <v>0</v>
      </c>
      <c r="Q81" s="194">
        <v>0</v>
      </c>
      <c r="R81" s="194">
        <v>0</v>
      </c>
      <c r="S81" s="194">
        <v>0</v>
      </c>
      <c r="T81" s="194">
        <v>0</v>
      </c>
      <c r="U81" s="194">
        <v>0</v>
      </c>
      <c r="V81" s="194">
        <v>0</v>
      </c>
      <c r="W81" s="194">
        <v>0</v>
      </c>
      <c r="X81" s="194">
        <f t="shared" ref="X81:AO81" si="23">+(0.34-0.05)/18</f>
        <v>1.6111111111111114E-2</v>
      </c>
      <c r="Y81" s="194">
        <f t="shared" si="23"/>
        <v>1.6111111111111114E-2</v>
      </c>
      <c r="Z81" s="82">
        <f t="shared" si="23"/>
        <v>1.6111111111111114E-2</v>
      </c>
      <c r="AA81" s="194">
        <f t="shared" si="23"/>
        <v>1.6111111111111114E-2</v>
      </c>
      <c r="AB81" s="194">
        <f t="shared" si="23"/>
        <v>1.6111111111111114E-2</v>
      </c>
      <c r="AC81" s="194">
        <f t="shared" si="23"/>
        <v>1.6111111111111114E-2</v>
      </c>
      <c r="AD81" s="194">
        <f t="shared" si="23"/>
        <v>1.6111111111111114E-2</v>
      </c>
      <c r="AE81" s="194">
        <f t="shared" si="23"/>
        <v>1.6111111111111114E-2</v>
      </c>
      <c r="AF81" s="194">
        <f t="shared" si="23"/>
        <v>1.6111111111111114E-2</v>
      </c>
      <c r="AG81" s="194">
        <f t="shared" si="23"/>
        <v>1.6111111111111114E-2</v>
      </c>
      <c r="AH81" s="194">
        <f t="shared" si="23"/>
        <v>1.6111111111111114E-2</v>
      </c>
      <c r="AI81" s="194">
        <f t="shared" si="23"/>
        <v>1.6111111111111114E-2</v>
      </c>
      <c r="AJ81" s="194">
        <f t="shared" si="23"/>
        <v>1.6111111111111114E-2</v>
      </c>
      <c r="AK81" s="194">
        <f t="shared" si="23"/>
        <v>1.6111111111111114E-2</v>
      </c>
      <c r="AL81" s="194">
        <f t="shared" si="23"/>
        <v>1.6111111111111114E-2</v>
      </c>
      <c r="AM81" s="194">
        <f t="shared" si="23"/>
        <v>1.6111111111111114E-2</v>
      </c>
      <c r="AN81" s="194">
        <f t="shared" si="23"/>
        <v>1.6111111111111114E-2</v>
      </c>
      <c r="AO81" s="194">
        <f t="shared" si="23"/>
        <v>1.6111111111111114E-2</v>
      </c>
      <c r="AP81" s="194">
        <v>0.66</v>
      </c>
      <c r="AQ81" s="194">
        <v>0</v>
      </c>
      <c r="AR81" s="194">
        <v>0</v>
      </c>
      <c r="AS81" s="194">
        <v>0</v>
      </c>
      <c r="AT81" s="194">
        <v>0</v>
      </c>
      <c r="AU81" s="194">
        <v>0</v>
      </c>
      <c r="AV81" s="194">
        <v>0</v>
      </c>
      <c r="AW81" s="194">
        <v>0</v>
      </c>
      <c r="AX81" s="194">
        <v>0</v>
      </c>
      <c r="AY81" s="194">
        <v>0</v>
      </c>
      <c r="AZ81" s="194">
        <v>0</v>
      </c>
      <c r="BA81" s="195">
        <v>0</v>
      </c>
      <c r="BB81" s="193">
        <v>0</v>
      </c>
      <c r="BC81" s="196">
        <f>SUM(N81:BB81)</f>
        <v>1</v>
      </c>
    </row>
    <row r="82" spans="2:89" s="196" customFormat="1" x14ac:dyDescent="0.2">
      <c r="B82" s="193" t="s">
        <v>111</v>
      </c>
      <c r="C82" s="289"/>
      <c r="D82" s="194">
        <f>+D81</f>
        <v>0</v>
      </c>
      <c r="E82" s="194">
        <f t="shared" ref="E82:AJ82" si="24">+D82+E81</f>
        <v>0</v>
      </c>
      <c r="F82" s="194">
        <f t="shared" si="24"/>
        <v>0</v>
      </c>
      <c r="G82" s="194">
        <f t="shared" si="24"/>
        <v>0</v>
      </c>
      <c r="H82" s="194">
        <f t="shared" si="24"/>
        <v>0</v>
      </c>
      <c r="I82" s="194">
        <f t="shared" si="24"/>
        <v>0</v>
      </c>
      <c r="J82" s="194">
        <f t="shared" si="24"/>
        <v>0</v>
      </c>
      <c r="K82" s="194">
        <f t="shared" si="24"/>
        <v>0</v>
      </c>
      <c r="L82" s="194">
        <f t="shared" si="24"/>
        <v>0</v>
      </c>
      <c r="M82" s="194">
        <f t="shared" si="24"/>
        <v>0</v>
      </c>
      <c r="N82" s="194">
        <f t="shared" si="24"/>
        <v>0.05</v>
      </c>
      <c r="O82" s="194">
        <f t="shared" si="24"/>
        <v>0.05</v>
      </c>
      <c r="P82" s="194">
        <f t="shared" si="24"/>
        <v>0.05</v>
      </c>
      <c r="Q82" s="194">
        <f t="shared" si="24"/>
        <v>0.05</v>
      </c>
      <c r="R82" s="194">
        <f t="shared" si="24"/>
        <v>0.05</v>
      </c>
      <c r="S82" s="194">
        <f t="shared" si="24"/>
        <v>0.05</v>
      </c>
      <c r="T82" s="194">
        <f t="shared" si="24"/>
        <v>0.05</v>
      </c>
      <c r="U82" s="194">
        <f t="shared" si="24"/>
        <v>0.05</v>
      </c>
      <c r="V82" s="194">
        <f t="shared" si="24"/>
        <v>0.05</v>
      </c>
      <c r="W82" s="194">
        <f t="shared" si="24"/>
        <v>0.05</v>
      </c>
      <c r="X82" s="194">
        <f t="shared" si="24"/>
        <v>6.611111111111112E-2</v>
      </c>
      <c r="Y82" s="194">
        <f t="shared" si="24"/>
        <v>8.2222222222222238E-2</v>
      </c>
      <c r="Z82" s="82">
        <f t="shared" si="24"/>
        <v>9.8333333333333356E-2</v>
      </c>
      <c r="AA82" s="194">
        <f t="shared" si="24"/>
        <v>0.11444444444444447</v>
      </c>
      <c r="AB82" s="194">
        <f t="shared" si="24"/>
        <v>0.13055555555555559</v>
      </c>
      <c r="AC82" s="194">
        <f t="shared" si="24"/>
        <v>0.1466666666666667</v>
      </c>
      <c r="AD82" s="194">
        <f t="shared" si="24"/>
        <v>0.1627777777777778</v>
      </c>
      <c r="AE82" s="194">
        <f t="shared" si="24"/>
        <v>0.1788888888888889</v>
      </c>
      <c r="AF82" s="194">
        <f t="shared" si="24"/>
        <v>0.19500000000000001</v>
      </c>
      <c r="AG82" s="194">
        <f t="shared" si="24"/>
        <v>0.21111111111111111</v>
      </c>
      <c r="AH82" s="194">
        <f t="shared" si="24"/>
        <v>0.22722222222222221</v>
      </c>
      <c r="AI82" s="194">
        <f t="shared" si="24"/>
        <v>0.24333333333333332</v>
      </c>
      <c r="AJ82" s="194">
        <f t="shared" si="24"/>
        <v>0.25944444444444442</v>
      </c>
      <c r="AK82" s="194">
        <f t="shared" ref="AK82:BB82" si="25">+AJ82+AK81</f>
        <v>0.27555555555555555</v>
      </c>
      <c r="AL82" s="194">
        <f t="shared" si="25"/>
        <v>0.29166666666666669</v>
      </c>
      <c r="AM82" s="194">
        <f t="shared" si="25"/>
        <v>0.30777777777777782</v>
      </c>
      <c r="AN82" s="194">
        <f t="shared" si="25"/>
        <v>0.32388888888888895</v>
      </c>
      <c r="AO82" s="194">
        <f t="shared" si="25"/>
        <v>0.34000000000000008</v>
      </c>
      <c r="AP82" s="194">
        <f t="shared" si="25"/>
        <v>1</v>
      </c>
      <c r="AQ82" s="194">
        <f t="shared" si="25"/>
        <v>1</v>
      </c>
      <c r="AR82" s="194">
        <f t="shared" si="25"/>
        <v>1</v>
      </c>
      <c r="AS82" s="194">
        <f t="shared" si="25"/>
        <v>1</v>
      </c>
      <c r="AT82" s="194">
        <f t="shared" si="25"/>
        <v>1</v>
      </c>
      <c r="AU82" s="194">
        <f t="shared" si="25"/>
        <v>1</v>
      </c>
      <c r="AV82" s="194">
        <f t="shared" si="25"/>
        <v>1</v>
      </c>
      <c r="AW82" s="194">
        <f t="shared" si="25"/>
        <v>1</v>
      </c>
      <c r="AX82" s="194">
        <f t="shared" si="25"/>
        <v>1</v>
      </c>
      <c r="AY82" s="194">
        <f t="shared" si="25"/>
        <v>1</v>
      </c>
      <c r="AZ82" s="194">
        <f t="shared" si="25"/>
        <v>1</v>
      </c>
      <c r="BA82" s="195">
        <f t="shared" si="25"/>
        <v>1</v>
      </c>
      <c r="BB82" s="193">
        <f t="shared" si="25"/>
        <v>1</v>
      </c>
    </row>
    <row r="83" spans="2:89" s="211" customFormat="1" x14ac:dyDescent="0.2">
      <c r="B83" s="208"/>
      <c r="C83" s="28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83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10"/>
      <c r="BB83" s="208"/>
    </row>
    <row r="84" spans="2:89" s="197" customFormat="1" x14ac:dyDescent="0.2">
      <c r="B84" s="197" t="s">
        <v>112</v>
      </c>
      <c r="C84" s="198">
        <v>14</v>
      </c>
      <c r="D84" s="199">
        <f t="shared" ref="D84:AI84" si="26">+D80*$C84</f>
        <v>0</v>
      </c>
      <c r="E84" s="199">
        <f t="shared" si="26"/>
        <v>0</v>
      </c>
      <c r="F84" s="199">
        <f t="shared" si="26"/>
        <v>0</v>
      </c>
      <c r="G84" s="199">
        <f t="shared" si="26"/>
        <v>0</v>
      </c>
      <c r="H84" s="199">
        <f t="shared" si="26"/>
        <v>0</v>
      </c>
      <c r="I84" s="199">
        <f t="shared" si="26"/>
        <v>0</v>
      </c>
      <c r="J84" s="199">
        <f t="shared" si="26"/>
        <v>0</v>
      </c>
      <c r="K84" s="199">
        <f t="shared" si="26"/>
        <v>0</v>
      </c>
      <c r="L84" s="199">
        <f t="shared" si="26"/>
        <v>0</v>
      </c>
      <c r="M84" s="199">
        <f t="shared" si="26"/>
        <v>0</v>
      </c>
      <c r="N84" s="199">
        <f t="shared" si="26"/>
        <v>0.6958333333333333</v>
      </c>
      <c r="O84" s="199">
        <f t="shared" si="26"/>
        <v>0.6958333333333333</v>
      </c>
      <c r="P84" s="199">
        <f t="shared" si="26"/>
        <v>0.6958333333333333</v>
      </c>
      <c r="Q84" s="199">
        <f t="shared" si="26"/>
        <v>0.6958333333333333</v>
      </c>
      <c r="R84" s="199">
        <f t="shared" si="26"/>
        <v>0.6958333333333333</v>
      </c>
      <c r="S84" s="199">
        <f t="shared" si="26"/>
        <v>0.6958333333333333</v>
      </c>
      <c r="T84" s="199">
        <f t="shared" si="26"/>
        <v>0.6958333333333333</v>
      </c>
      <c r="U84" s="199">
        <f t="shared" si="26"/>
        <v>0.6958333333333333</v>
      </c>
      <c r="V84" s="199">
        <f t="shared" si="26"/>
        <v>0.6958333333333333</v>
      </c>
      <c r="W84" s="199">
        <f t="shared" si="26"/>
        <v>0.6958333333333333</v>
      </c>
      <c r="X84" s="199">
        <f t="shared" si="26"/>
        <v>1.3960666666666668</v>
      </c>
      <c r="Y84" s="199">
        <f t="shared" si="26"/>
        <v>2.0963000000000003</v>
      </c>
      <c r="Z84" s="90">
        <f t="shared" si="26"/>
        <v>2.7965333333333335</v>
      </c>
      <c r="AA84" s="199">
        <f t="shared" si="26"/>
        <v>3.4967666666666668</v>
      </c>
      <c r="AB84" s="199">
        <f t="shared" si="26"/>
        <v>4.1970000000000001</v>
      </c>
      <c r="AC84" s="199">
        <f t="shared" si="26"/>
        <v>4.8972333333333324</v>
      </c>
      <c r="AD84" s="199">
        <f t="shared" si="26"/>
        <v>5.5974666666666657</v>
      </c>
      <c r="AE84" s="199">
        <f t="shared" si="26"/>
        <v>6.297699999999999</v>
      </c>
      <c r="AF84" s="199">
        <f t="shared" si="26"/>
        <v>6.9979333333333322</v>
      </c>
      <c r="AG84" s="199">
        <f t="shared" si="26"/>
        <v>7.6981666666666655</v>
      </c>
      <c r="AH84" s="199">
        <f t="shared" si="26"/>
        <v>8.3983999999999988</v>
      </c>
      <c r="AI84" s="199">
        <f t="shared" si="26"/>
        <v>9.0986333333333338</v>
      </c>
      <c r="AJ84" s="199">
        <f t="shared" ref="AJ84:BB84" si="27">+AJ80*$C84</f>
        <v>9.7988666666666671</v>
      </c>
      <c r="AK84" s="199">
        <f t="shared" si="27"/>
        <v>10.499100000000002</v>
      </c>
      <c r="AL84" s="199">
        <f t="shared" si="27"/>
        <v>11.199333333333335</v>
      </c>
      <c r="AM84" s="199">
        <f t="shared" si="27"/>
        <v>11.899566666666669</v>
      </c>
      <c r="AN84" s="199">
        <f t="shared" si="27"/>
        <v>12.599800000000004</v>
      </c>
      <c r="AO84" s="199">
        <f t="shared" si="27"/>
        <v>13.300033333333337</v>
      </c>
      <c r="AP84" s="199">
        <f t="shared" si="27"/>
        <v>13.300033333333337</v>
      </c>
      <c r="AQ84" s="199">
        <f t="shared" si="27"/>
        <v>13.300033333333337</v>
      </c>
      <c r="AR84" s="199">
        <f t="shared" si="27"/>
        <v>13.300033333333337</v>
      </c>
      <c r="AS84" s="199">
        <f t="shared" si="27"/>
        <v>13.300033333333337</v>
      </c>
      <c r="AT84" s="199">
        <f t="shared" si="27"/>
        <v>14.000033333333338</v>
      </c>
      <c r="AU84" s="199">
        <f t="shared" si="27"/>
        <v>14.000033333333338</v>
      </c>
      <c r="AV84" s="199">
        <f t="shared" si="27"/>
        <v>14.000033333333338</v>
      </c>
      <c r="AW84" s="199">
        <f t="shared" si="27"/>
        <v>14.000033333333338</v>
      </c>
      <c r="AX84" s="199">
        <f t="shared" si="27"/>
        <v>14.000033333333338</v>
      </c>
      <c r="AY84" s="199">
        <f t="shared" si="27"/>
        <v>14.000033333333338</v>
      </c>
      <c r="AZ84" s="199">
        <f t="shared" si="27"/>
        <v>14.000033333333338</v>
      </c>
      <c r="BA84" s="200">
        <f t="shared" si="27"/>
        <v>14.000033333333338</v>
      </c>
      <c r="BB84" s="201">
        <f t="shared" si="27"/>
        <v>14.000033333333338</v>
      </c>
      <c r="BC84" s="201"/>
      <c r="BF84" s="201"/>
      <c r="BG84" s="201"/>
      <c r="BH84" s="201"/>
      <c r="BI84" s="201"/>
      <c r="BJ84" s="201"/>
      <c r="BK84" s="201"/>
      <c r="BL84" s="201"/>
      <c r="BM84" s="201"/>
      <c r="BN84" s="201"/>
      <c r="BO84" s="201"/>
      <c r="BP84" s="201"/>
      <c r="BQ84" s="201"/>
      <c r="BR84" s="201"/>
      <c r="BS84" s="201"/>
      <c r="BT84" s="201"/>
      <c r="BU84" s="201"/>
      <c r="BV84" s="201"/>
      <c r="BW84" s="201"/>
      <c r="BX84" s="201"/>
      <c r="BY84" s="201"/>
      <c r="BZ84" s="201"/>
      <c r="CA84" s="201"/>
      <c r="CB84" s="201"/>
      <c r="CC84" s="201"/>
      <c r="CD84" s="201"/>
      <c r="CE84" s="201"/>
      <c r="CF84" s="201"/>
      <c r="CG84" s="201"/>
      <c r="CH84" s="201"/>
      <c r="CI84" s="201"/>
      <c r="CJ84" s="201"/>
      <c r="CK84" s="201"/>
    </row>
    <row r="85" spans="2:89" s="202" customFormat="1" ht="13.5" thickBot="1" x14ac:dyDescent="0.25">
      <c r="B85" s="202" t="s">
        <v>113</v>
      </c>
      <c r="C85" s="203" t="str">
        <f>+'NTP or Sold'!C6</f>
        <v>NTP</v>
      </c>
      <c r="D85" s="204">
        <f t="shared" ref="D85:AI85" si="28">+D82*$C84</f>
        <v>0</v>
      </c>
      <c r="E85" s="204">
        <f t="shared" si="28"/>
        <v>0</v>
      </c>
      <c r="F85" s="204">
        <f t="shared" si="28"/>
        <v>0</v>
      </c>
      <c r="G85" s="204">
        <f t="shared" si="28"/>
        <v>0</v>
      </c>
      <c r="H85" s="204">
        <f t="shared" si="28"/>
        <v>0</v>
      </c>
      <c r="I85" s="204">
        <f t="shared" si="28"/>
        <v>0</v>
      </c>
      <c r="J85" s="204">
        <f t="shared" si="28"/>
        <v>0</v>
      </c>
      <c r="K85" s="204">
        <f t="shared" si="28"/>
        <v>0</v>
      </c>
      <c r="L85" s="204">
        <f t="shared" si="28"/>
        <v>0</v>
      </c>
      <c r="M85" s="204">
        <f t="shared" si="28"/>
        <v>0</v>
      </c>
      <c r="N85" s="204">
        <f t="shared" si="28"/>
        <v>0.70000000000000007</v>
      </c>
      <c r="O85" s="204">
        <f t="shared" si="28"/>
        <v>0.70000000000000007</v>
      </c>
      <c r="P85" s="204">
        <f t="shared" si="28"/>
        <v>0.70000000000000007</v>
      </c>
      <c r="Q85" s="204">
        <f t="shared" si="28"/>
        <v>0.70000000000000007</v>
      </c>
      <c r="R85" s="204">
        <f t="shared" si="28"/>
        <v>0.70000000000000007</v>
      </c>
      <c r="S85" s="204">
        <f t="shared" si="28"/>
        <v>0.70000000000000007</v>
      </c>
      <c r="T85" s="204">
        <f t="shared" si="28"/>
        <v>0.70000000000000007</v>
      </c>
      <c r="U85" s="204">
        <f t="shared" si="28"/>
        <v>0.70000000000000007</v>
      </c>
      <c r="V85" s="204">
        <f t="shared" si="28"/>
        <v>0.70000000000000007</v>
      </c>
      <c r="W85" s="204">
        <f t="shared" si="28"/>
        <v>0.70000000000000007</v>
      </c>
      <c r="X85" s="204">
        <f t="shared" si="28"/>
        <v>0.92555555555555569</v>
      </c>
      <c r="Y85" s="204">
        <f t="shared" si="28"/>
        <v>1.1511111111111114</v>
      </c>
      <c r="Z85" s="136">
        <f t="shared" si="28"/>
        <v>1.3766666666666669</v>
      </c>
      <c r="AA85" s="204">
        <f t="shared" si="28"/>
        <v>1.6022222222222227</v>
      </c>
      <c r="AB85" s="204">
        <f t="shared" si="28"/>
        <v>1.8277777777777784</v>
      </c>
      <c r="AC85" s="204">
        <f t="shared" si="28"/>
        <v>2.0533333333333337</v>
      </c>
      <c r="AD85" s="204">
        <f t="shared" si="28"/>
        <v>2.278888888888889</v>
      </c>
      <c r="AE85" s="204">
        <f t="shared" si="28"/>
        <v>2.5044444444444447</v>
      </c>
      <c r="AF85" s="204">
        <f t="shared" si="28"/>
        <v>2.73</v>
      </c>
      <c r="AG85" s="204">
        <f t="shared" si="28"/>
        <v>2.9555555555555557</v>
      </c>
      <c r="AH85" s="204">
        <f t="shared" si="28"/>
        <v>3.181111111111111</v>
      </c>
      <c r="AI85" s="204">
        <f t="shared" si="28"/>
        <v>3.4066666666666663</v>
      </c>
      <c r="AJ85" s="204">
        <f t="shared" ref="AJ85:BB85" si="29">+AJ82*$C84</f>
        <v>3.632222222222222</v>
      </c>
      <c r="AK85" s="204">
        <f t="shared" si="29"/>
        <v>3.8577777777777778</v>
      </c>
      <c r="AL85" s="204">
        <f t="shared" si="29"/>
        <v>4.0833333333333339</v>
      </c>
      <c r="AM85" s="204">
        <f t="shared" si="29"/>
        <v>4.3088888888888892</v>
      </c>
      <c r="AN85" s="204">
        <f t="shared" si="29"/>
        <v>4.5344444444444454</v>
      </c>
      <c r="AO85" s="204">
        <f t="shared" si="29"/>
        <v>4.7600000000000016</v>
      </c>
      <c r="AP85" s="204">
        <f t="shared" si="29"/>
        <v>14</v>
      </c>
      <c r="AQ85" s="204">
        <f t="shared" si="29"/>
        <v>14</v>
      </c>
      <c r="AR85" s="204">
        <f t="shared" si="29"/>
        <v>14</v>
      </c>
      <c r="AS85" s="204">
        <f t="shared" si="29"/>
        <v>14</v>
      </c>
      <c r="AT85" s="204">
        <f t="shared" si="29"/>
        <v>14</v>
      </c>
      <c r="AU85" s="204">
        <f t="shared" si="29"/>
        <v>14</v>
      </c>
      <c r="AV85" s="204">
        <f t="shared" si="29"/>
        <v>14</v>
      </c>
      <c r="AW85" s="204">
        <f t="shared" si="29"/>
        <v>14</v>
      </c>
      <c r="AX85" s="204">
        <f t="shared" si="29"/>
        <v>14</v>
      </c>
      <c r="AY85" s="204">
        <f t="shared" si="29"/>
        <v>14</v>
      </c>
      <c r="AZ85" s="204">
        <f t="shared" si="29"/>
        <v>14</v>
      </c>
      <c r="BA85" s="205">
        <f t="shared" si="29"/>
        <v>14</v>
      </c>
      <c r="BB85" s="206">
        <f t="shared" si="29"/>
        <v>14</v>
      </c>
      <c r="BC85" s="206"/>
      <c r="BF85" s="206"/>
      <c r="BG85" s="206"/>
      <c r="BH85" s="206"/>
      <c r="BI85" s="206"/>
      <c r="BJ85" s="206"/>
      <c r="BK85" s="206"/>
      <c r="BL85" s="206"/>
      <c r="BM85" s="206"/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</row>
    <row r="86" spans="2:89" s="192" customFormat="1" ht="15" customHeight="1" thickTop="1" x14ac:dyDescent="0.2">
      <c r="B86" s="189" t="str">
        <f>+'NTP or Sold'!H7</f>
        <v>LM6000</v>
      </c>
      <c r="C86" s="288" t="str">
        <f>+'NTP or Sold'!T7</f>
        <v>Sandhill Power / Austin (ENA)</v>
      </c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84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1"/>
    </row>
    <row r="87" spans="2:89" s="196" customFormat="1" x14ac:dyDescent="0.2">
      <c r="B87" s="193" t="s">
        <v>108</v>
      </c>
      <c r="C87" s="289"/>
      <c r="D87" s="194">
        <v>0</v>
      </c>
      <c r="E87" s="194">
        <v>0</v>
      </c>
      <c r="F87" s="194">
        <v>0</v>
      </c>
      <c r="G87" s="194">
        <v>0</v>
      </c>
      <c r="H87" s="194">
        <v>0</v>
      </c>
      <c r="I87" s="194">
        <v>0</v>
      </c>
      <c r="J87" s="194">
        <v>0</v>
      </c>
      <c r="K87" s="194">
        <v>0</v>
      </c>
      <c r="L87" s="194">
        <v>0</v>
      </c>
      <c r="M87" s="194">
        <v>0</v>
      </c>
      <c r="N87" s="194">
        <f>16.7/336</f>
        <v>4.9702380952380949E-2</v>
      </c>
      <c r="O87" s="194">
        <v>0</v>
      </c>
      <c r="P87" s="194">
        <v>0</v>
      </c>
      <c r="Q87" s="194">
        <v>0</v>
      </c>
      <c r="R87" s="194">
        <v>0</v>
      </c>
      <c r="S87" s="194">
        <v>0</v>
      </c>
      <c r="T87" s="194">
        <v>0</v>
      </c>
      <c r="U87" s="194">
        <v>0</v>
      </c>
      <c r="V87" s="194">
        <v>0</v>
      </c>
      <c r="W87" s="194">
        <v>0</v>
      </c>
      <c r="X87" s="194">
        <f t="shared" ref="X87:AO87" si="30">+(0.95-0.0497)/18</f>
        <v>5.0016666666666668E-2</v>
      </c>
      <c r="Y87" s="194">
        <f t="shared" si="30"/>
        <v>5.0016666666666668E-2</v>
      </c>
      <c r="Z87" s="82">
        <f t="shared" si="30"/>
        <v>5.0016666666666668E-2</v>
      </c>
      <c r="AA87" s="194">
        <f t="shared" si="30"/>
        <v>5.0016666666666668E-2</v>
      </c>
      <c r="AB87" s="194">
        <f t="shared" si="30"/>
        <v>5.0016666666666668E-2</v>
      </c>
      <c r="AC87" s="194">
        <f t="shared" si="30"/>
        <v>5.0016666666666668E-2</v>
      </c>
      <c r="AD87" s="194">
        <f t="shared" si="30"/>
        <v>5.0016666666666668E-2</v>
      </c>
      <c r="AE87" s="194">
        <f t="shared" si="30"/>
        <v>5.0016666666666668E-2</v>
      </c>
      <c r="AF87" s="194">
        <f t="shared" si="30"/>
        <v>5.0016666666666668E-2</v>
      </c>
      <c r="AG87" s="194">
        <f t="shared" si="30"/>
        <v>5.0016666666666668E-2</v>
      </c>
      <c r="AH87" s="194">
        <f t="shared" si="30"/>
        <v>5.0016666666666668E-2</v>
      </c>
      <c r="AI87" s="194">
        <f t="shared" si="30"/>
        <v>5.0016666666666668E-2</v>
      </c>
      <c r="AJ87" s="194">
        <f t="shared" si="30"/>
        <v>5.0016666666666668E-2</v>
      </c>
      <c r="AK87" s="194">
        <f t="shared" si="30"/>
        <v>5.0016666666666668E-2</v>
      </c>
      <c r="AL87" s="194">
        <f t="shared" si="30"/>
        <v>5.0016666666666668E-2</v>
      </c>
      <c r="AM87" s="194">
        <f t="shared" si="30"/>
        <v>5.0016666666666668E-2</v>
      </c>
      <c r="AN87" s="194">
        <f t="shared" si="30"/>
        <v>5.0016666666666668E-2</v>
      </c>
      <c r="AO87" s="194">
        <f t="shared" si="30"/>
        <v>5.0016666666666668E-2</v>
      </c>
      <c r="AP87" s="194">
        <v>0</v>
      </c>
      <c r="AQ87" s="194">
        <v>0</v>
      </c>
      <c r="AR87" s="194">
        <v>0</v>
      </c>
      <c r="AS87" s="194">
        <v>0</v>
      </c>
      <c r="AT87" s="194">
        <v>0.05</v>
      </c>
      <c r="AU87" s="194">
        <v>0</v>
      </c>
      <c r="AV87" s="194">
        <v>0</v>
      </c>
      <c r="AW87" s="194">
        <v>0</v>
      </c>
      <c r="AX87" s="194">
        <v>0</v>
      </c>
      <c r="AY87" s="194">
        <v>0</v>
      </c>
      <c r="AZ87" s="194">
        <v>0</v>
      </c>
      <c r="BA87" s="195">
        <v>0</v>
      </c>
      <c r="BB87" s="193">
        <v>0</v>
      </c>
      <c r="BC87" s="196">
        <f>SUM(N87:BB87)</f>
        <v>1.0000023809523813</v>
      </c>
    </row>
    <row r="88" spans="2:89" s="196" customFormat="1" x14ac:dyDescent="0.2">
      <c r="B88" s="193" t="s">
        <v>109</v>
      </c>
      <c r="C88" s="289"/>
      <c r="D88" s="194">
        <f>+D87</f>
        <v>0</v>
      </c>
      <c r="E88" s="194">
        <f t="shared" ref="E88:AJ88" si="31">+D88+E87</f>
        <v>0</v>
      </c>
      <c r="F88" s="194">
        <f t="shared" si="31"/>
        <v>0</v>
      </c>
      <c r="G88" s="194">
        <f t="shared" si="31"/>
        <v>0</v>
      </c>
      <c r="H88" s="194">
        <f t="shared" si="31"/>
        <v>0</v>
      </c>
      <c r="I88" s="194">
        <f t="shared" si="31"/>
        <v>0</v>
      </c>
      <c r="J88" s="194">
        <f t="shared" si="31"/>
        <v>0</v>
      </c>
      <c r="K88" s="194">
        <f t="shared" si="31"/>
        <v>0</v>
      </c>
      <c r="L88" s="194">
        <f t="shared" si="31"/>
        <v>0</v>
      </c>
      <c r="M88" s="194">
        <f t="shared" si="31"/>
        <v>0</v>
      </c>
      <c r="N88" s="194">
        <f t="shared" si="31"/>
        <v>4.9702380952380949E-2</v>
      </c>
      <c r="O88" s="194">
        <f t="shared" si="31"/>
        <v>4.9702380952380949E-2</v>
      </c>
      <c r="P88" s="194">
        <f t="shared" si="31"/>
        <v>4.9702380952380949E-2</v>
      </c>
      <c r="Q88" s="194">
        <f t="shared" si="31"/>
        <v>4.9702380952380949E-2</v>
      </c>
      <c r="R88" s="194">
        <f t="shared" si="31"/>
        <v>4.9702380952380949E-2</v>
      </c>
      <c r="S88" s="194">
        <f t="shared" si="31"/>
        <v>4.9702380952380949E-2</v>
      </c>
      <c r="T88" s="194">
        <f t="shared" si="31"/>
        <v>4.9702380952380949E-2</v>
      </c>
      <c r="U88" s="194">
        <f t="shared" si="31"/>
        <v>4.9702380952380949E-2</v>
      </c>
      <c r="V88" s="194">
        <f t="shared" si="31"/>
        <v>4.9702380952380949E-2</v>
      </c>
      <c r="W88" s="194">
        <f t="shared" si="31"/>
        <v>4.9702380952380949E-2</v>
      </c>
      <c r="X88" s="194">
        <f t="shared" si="31"/>
        <v>9.9719047619047624E-2</v>
      </c>
      <c r="Y88" s="194">
        <f t="shared" si="31"/>
        <v>0.14973571428571431</v>
      </c>
      <c r="Z88" s="82">
        <f t="shared" si="31"/>
        <v>0.19975238095238096</v>
      </c>
      <c r="AA88" s="194">
        <f t="shared" si="31"/>
        <v>0.24976904761904761</v>
      </c>
      <c r="AB88" s="194">
        <f t="shared" si="31"/>
        <v>0.29978571428571427</v>
      </c>
      <c r="AC88" s="194">
        <f t="shared" si="31"/>
        <v>0.34980238095238092</v>
      </c>
      <c r="AD88" s="194">
        <f t="shared" si="31"/>
        <v>0.39981904761904757</v>
      </c>
      <c r="AE88" s="194">
        <f t="shared" si="31"/>
        <v>0.44983571428571423</v>
      </c>
      <c r="AF88" s="194">
        <f t="shared" si="31"/>
        <v>0.49985238095238088</v>
      </c>
      <c r="AG88" s="194">
        <f t="shared" si="31"/>
        <v>0.54986904761904754</v>
      </c>
      <c r="AH88" s="194">
        <f t="shared" si="31"/>
        <v>0.59988571428571424</v>
      </c>
      <c r="AI88" s="194">
        <f t="shared" si="31"/>
        <v>0.64990238095238095</v>
      </c>
      <c r="AJ88" s="194">
        <f t="shared" si="31"/>
        <v>0.69991904761904766</v>
      </c>
      <c r="AK88" s="194">
        <f t="shared" ref="AK88:BB88" si="32">+AJ88+AK87</f>
        <v>0.74993571428571437</v>
      </c>
      <c r="AL88" s="194">
        <f t="shared" si="32"/>
        <v>0.79995238095238108</v>
      </c>
      <c r="AM88" s="194">
        <f t="shared" si="32"/>
        <v>0.84996904761904779</v>
      </c>
      <c r="AN88" s="194">
        <f t="shared" si="32"/>
        <v>0.8999857142857145</v>
      </c>
      <c r="AO88" s="194">
        <f t="shared" si="32"/>
        <v>0.95000238095238121</v>
      </c>
      <c r="AP88" s="194">
        <f t="shared" si="32"/>
        <v>0.95000238095238121</v>
      </c>
      <c r="AQ88" s="194">
        <f t="shared" si="32"/>
        <v>0.95000238095238121</v>
      </c>
      <c r="AR88" s="194">
        <f t="shared" si="32"/>
        <v>0.95000238095238121</v>
      </c>
      <c r="AS88" s="194">
        <f t="shared" si="32"/>
        <v>0.95000238095238121</v>
      </c>
      <c r="AT88" s="194">
        <f t="shared" si="32"/>
        <v>1.0000023809523813</v>
      </c>
      <c r="AU88" s="194">
        <f t="shared" si="32"/>
        <v>1.0000023809523813</v>
      </c>
      <c r="AV88" s="194">
        <f t="shared" si="32"/>
        <v>1.0000023809523813</v>
      </c>
      <c r="AW88" s="194">
        <f t="shared" si="32"/>
        <v>1.0000023809523813</v>
      </c>
      <c r="AX88" s="194">
        <f t="shared" si="32"/>
        <v>1.0000023809523813</v>
      </c>
      <c r="AY88" s="194">
        <f t="shared" si="32"/>
        <v>1.0000023809523813</v>
      </c>
      <c r="AZ88" s="194">
        <f t="shared" si="32"/>
        <v>1.0000023809523813</v>
      </c>
      <c r="BA88" s="195">
        <f t="shared" si="32"/>
        <v>1.0000023809523813</v>
      </c>
      <c r="BB88" s="193">
        <f t="shared" si="32"/>
        <v>1.0000023809523813</v>
      </c>
    </row>
    <row r="89" spans="2:89" s="196" customFormat="1" x14ac:dyDescent="0.2">
      <c r="B89" s="193" t="s">
        <v>110</v>
      </c>
      <c r="C89" s="289"/>
      <c r="D89" s="194">
        <v>0</v>
      </c>
      <c r="E89" s="194">
        <v>0</v>
      </c>
      <c r="F89" s="194">
        <v>0</v>
      </c>
      <c r="G89" s="194">
        <v>0</v>
      </c>
      <c r="H89" s="194">
        <v>0</v>
      </c>
      <c r="I89" s="194">
        <v>0</v>
      </c>
      <c r="J89" s="194">
        <v>0</v>
      </c>
      <c r="K89" s="194">
        <v>0</v>
      </c>
      <c r="L89" s="194">
        <v>0</v>
      </c>
      <c r="M89" s="194">
        <v>0</v>
      </c>
      <c r="N89" s="194">
        <v>0.05</v>
      </c>
      <c r="O89" s="194">
        <v>0</v>
      </c>
      <c r="P89" s="194">
        <v>0</v>
      </c>
      <c r="Q89" s="194">
        <v>0</v>
      </c>
      <c r="R89" s="194">
        <v>0</v>
      </c>
      <c r="S89" s="194">
        <v>0</v>
      </c>
      <c r="T89" s="194">
        <v>0</v>
      </c>
      <c r="U89" s="194">
        <v>0</v>
      </c>
      <c r="V89" s="194">
        <v>0</v>
      </c>
      <c r="W89" s="194">
        <v>0</v>
      </c>
      <c r="X89" s="194">
        <f t="shared" ref="X89:AO89" si="33">+(0.34-0.05)/18</f>
        <v>1.6111111111111114E-2</v>
      </c>
      <c r="Y89" s="194">
        <f t="shared" si="33"/>
        <v>1.6111111111111114E-2</v>
      </c>
      <c r="Z89" s="82">
        <f t="shared" si="33"/>
        <v>1.6111111111111114E-2</v>
      </c>
      <c r="AA89" s="194">
        <f t="shared" si="33"/>
        <v>1.6111111111111114E-2</v>
      </c>
      <c r="AB89" s="194">
        <f t="shared" si="33"/>
        <v>1.6111111111111114E-2</v>
      </c>
      <c r="AC89" s="194">
        <f t="shared" si="33"/>
        <v>1.6111111111111114E-2</v>
      </c>
      <c r="AD89" s="194">
        <f t="shared" si="33"/>
        <v>1.6111111111111114E-2</v>
      </c>
      <c r="AE89" s="194">
        <f t="shared" si="33"/>
        <v>1.6111111111111114E-2</v>
      </c>
      <c r="AF89" s="194">
        <f t="shared" si="33"/>
        <v>1.6111111111111114E-2</v>
      </c>
      <c r="AG89" s="194">
        <f t="shared" si="33"/>
        <v>1.6111111111111114E-2</v>
      </c>
      <c r="AH89" s="194">
        <f t="shared" si="33"/>
        <v>1.6111111111111114E-2</v>
      </c>
      <c r="AI89" s="194">
        <f t="shared" si="33"/>
        <v>1.6111111111111114E-2</v>
      </c>
      <c r="AJ89" s="194">
        <f t="shared" si="33"/>
        <v>1.6111111111111114E-2</v>
      </c>
      <c r="AK89" s="194">
        <f t="shared" si="33"/>
        <v>1.6111111111111114E-2</v>
      </c>
      <c r="AL89" s="194">
        <f t="shared" si="33"/>
        <v>1.6111111111111114E-2</v>
      </c>
      <c r="AM89" s="194">
        <f t="shared" si="33"/>
        <v>1.6111111111111114E-2</v>
      </c>
      <c r="AN89" s="194">
        <f t="shared" si="33"/>
        <v>1.6111111111111114E-2</v>
      </c>
      <c r="AO89" s="194">
        <f t="shared" si="33"/>
        <v>1.6111111111111114E-2</v>
      </c>
      <c r="AP89" s="194">
        <v>0.66</v>
      </c>
      <c r="AQ89" s="194">
        <v>0</v>
      </c>
      <c r="AR89" s="194">
        <v>0</v>
      </c>
      <c r="AS89" s="194">
        <v>0</v>
      </c>
      <c r="AT89" s="194">
        <v>0</v>
      </c>
      <c r="AU89" s="194">
        <v>0</v>
      </c>
      <c r="AV89" s="194">
        <v>0</v>
      </c>
      <c r="AW89" s="194">
        <v>0</v>
      </c>
      <c r="AX89" s="194">
        <v>0</v>
      </c>
      <c r="AY89" s="194">
        <v>0</v>
      </c>
      <c r="AZ89" s="194">
        <v>0</v>
      </c>
      <c r="BA89" s="195">
        <v>0</v>
      </c>
      <c r="BB89" s="193">
        <v>0</v>
      </c>
      <c r="BC89" s="196">
        <f>SUM(N89:BB89)</f>
        <v>1</v>
      </c>
    </row>
    <row r="90" spans="2:89" s="196" customFormat="1" x14ac:dyDescent="0.2">
      <c r="B90" s="193" t="s">
        <v>111</v>
      </c>
      <c r="C90" s="289"/>
      <c r="D90" s="194">
        <f>+D89</f>
        <v>0</v>
      </c>
      <c r="E90" s="194">
        <f t="shared" ref="E90:AJ90" si="34">+D90+E89</f>
        <v>0</v>
      </c>
      <c r="F90" s="194">
        <f t="shared" si="34"/>
        <v>0</v>
      </c>
      <c r="G90" s="194">
        <f t="shared" si="34"/>
        <v>0</v>
      </c>
      <c r="H90" s="194">
        <f t="shared" si="34"/>
        <v>0</v>
      </c>
      <c r="I90" s="194">
        <f t="shared" si="34"/>
        <v>0</v>
      </c>
      <c r="J90" s="194">
        <f t="shared" si="34"/>
        <v>0</v>
      </c>
      <c r="K90" s="194">
        <f t="shared" si="34"/>
        <v>0</v>
      </c>
      <c r="L90" s="194">
        <f t="shared" si="34"/>
        <v>0</v>
      </c>
      <c r="M90" s="194">
        <f t="shared" si="34"/>
        <v>0</v>
      </c>
      <c r="N90" s="194">
        <f t="shared" si="34"/>
        <v>0.05</v>
      </c>
      <c r="O90" s="194">
        <f t="shared" si="34"/>
        <v>0.05</v>
      </c>
      <c r="P90" s="194">
        <f t="shared" si="34"/>
        <v>0.05</v>
      </c>
      <c r="Q90" s="194">
        <f t="shared" si="34"/>
        <v>0.05</v>
      </c>
      <c r="R90" s="194">
        <f t="shared" si="34"/>
        <v>0.05</v>
      </c>
      <c r="S90" s="194">
        <f t="shared" si="34"/>
        <v>0.05</v>
      </c>
      <c r="T90" s="194">
        <f t="shared" si="34"/>
        <v>0.05</v>
      </c>
      <c r="U90" s="194">
        <f t="shared" si="34"/>
        <v>0.05</v>
      </c>
      <c r="V90" s="194">
        <f t="shared" si="34"/>
        <v>0.05</v>
      </c>
      <c r="W90" s="194">
        <f t="shared" si="34"/>
        <v>0.05</v>
      </c>
      <c r="X90" s="194">
        <f t="shared" si="34"/>
        <v>6.611111111111112E-2</v>
      </c>
      <c r="Y90" s="194">
        <f t="shared" si="34"/>
        <v>8.2222222222222238E-2</v>
      </c>
      <c r="Z90" s="82">
        <f t="shared" si="34"/>
        <v>9.8333333333333356E-2</v>
      </c>
      <c r="AA90" s="194">
        <f t="shared" si="34"/>
        <v>0.11444444444444447</v>
      </c>
      <c r="AB90" s="194">
        <f t="shared" si="34"/>
        <v>0.13055555555555559</v>
      </c>
      <c r="AC90" s="194">
        <f t="shared" si="34"/>
        <v>0.1466666666666667</v>
      </c>
      <c r="AD90" s="194">
        <f t="shared" si="34"/>
        <v>0.1627777777777778</v>
      </c>
      <c r="AE90" s="194">
        <f t="shared" si="34"/>
        <v>0.1788888888888889</v>
      </c>
      <c r="AF90" s="194">
        <f t="shared" si="34"/>
        <v>0.19500000000000001</v>
      </c>
      <c r="AG90" s="194">
        <f t="shared" si="34"/>
        <v>0.21111111111111111</v>
      </c>
      <c r="AH90" s="194">
        <f t="shared" si="34"/>
        <v>0.22722222222222221</v>
      </c>
      <c r="AI90" s="194">
        <f t="shared" si="34"/>
        <v>0.24333333333333332</v>
      </c>
      <c r="AJ90" s="194">
        <f t="shared" si="34"/>
        <v>0.25944444444444442</v>
      </c>
      <c r="AK90" s="194">
        <f t="shared" ref="AK90:BB90" si="35">+AJ90+AK89</f>
        <v>0.27555555555555555</v>
      </c>
      <c r="AL90" s="194">
        <f t="shared" si="35"/>
        <v>0.29166666666666669</v>
      </c>
      <c r="AM90" s="194">
        <f t="shared" si="35"/>
        <v>0.30777777777777782</v>
      </c>
      <c r="AN90" s="194">
        <f t="shared" si="35"/>
        <v>0.32388888888888895</v>
      </c>
      <c r="AO90" s="194">
        <f t="shared" si="35"/>
        <v>0.34000000000000008</v>
      </c>
      <c r="AP90" s="194">
        <f t="shared" si="35"/>
        <v>1</v>
      </c>
      <c r="AQ90" s="194">
        <f t="shared" si="35"/>
        <v>1</v>
      </c>
      <c r="AR90" s="194">
        <f t="shared" si="35"/>
        <v>1</v>
      </c>
      <c r="AS90" s="194">
        <f t="shared" si="35"/>
        <v>1</v>
      </c>
      <c r="AT90" s="194">
        <f t="shared" si="35"/>
        <v>1</v>
      </c>
      <c r="AU90" s="194">
        <f t="shared" si="35"/>
        <v>1</v>
      </c>
      <c r="AV90" s="194">
        <f t="shared" si="35"/>
        <v>1</v>
      </c>
      <c r="AW90" s="194">
        <f t="shared" si="35"/>
        <v>1</v>
      </c>
      <c r="AX90" s="194">
        <f t="shared" si="35"/>
        <v>1</v>
      </c>
      <c r="AY90" s="194">
        <f t="shared" si="35"/>
        <v>1</v>
      </c>
      <c r="AZ90" s="194">
        <f t="shared" si="35"/>
        <v>1</v>
      </c>
      <c r="BA90" s="195">
        <f t="shared" si="35"/>
        <v>1</v>
      </c>
      <c r="BB90" s="193">
        <f t="shared" si="35"/>
        <v>1</v>
      </c>
    </row>
    <row r="91" spans="2:89" s="211" customFormat="1" x14ac:dyDescent="0.2">
      <c r="B91" s="208"/>
      <c r="C91" s="28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83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10"/>
      <c r="BB91" s="208"/>
    </row>
    <row r="92" spans="2:89" s="197" customFormat="1" x14ac:dyDescent="0.2">
      <c r="B92" s="197" t="s">
        <v>112</v>
      </c>
      <c r="C92" s="198">
        <v>14</v>
      </c>
      <c r="D92" s="199">
        <f t="shared" ref="D92:AI92" si="36">+D88*$C92</f>
        <v>0</v>
      </c>
      <c r="E92" s="199">
        <f t="shared" si="36"/>
        <v>0</v>
      </c>
      <c r="F92" s="199">
        <f t="shared" si="36"/>
        <v>0</v>
      </c>
      <c r="G92" s="199">
        <f t="shared" si="36"/>
        <v>0</v>
      </c>
      <c r="H92" s="199">
        <f t="shared" si="36"/>
        <v>0</v>
      </c>
      <c r="I92" s="199">
        <f t="shared" si="36"/>
        <v>0</v>
      </c>
      <c r="J92" s="199">
        <f t="shared" si="36"/>
        <v>0</v>
      </c>
      <c r="K92" s="199">
        <f t="shared" si="36"/>
        <v>0</v>
      </c>
      <c r="L92" s="199">
        <f t="shared" si="36"/>
        <v>0</v>
      </c>
      <c r="M92" s="199">
        <f t="shared" si="36"/>
        <v>0</v>
      </c>
      <c r="N92" s="199">
        <f t="shared" si="36"/>
        <v>0.6958333333333333</v>
      </c>
      <c r="O92" s="199">
        <f t="shared" si="36"/>
        <v>0.6958333333333333</v>
      </c>
      <c r="P92" s="199">
        <f t="shared" si="36"/>
        <v>0.6958333333333333</v>
      </c>
      <c r="Q92" s="199">
        <f t="shared" si="36"/>
        <v>0.6958333333333333</v>
      </c>
      <c r="R92" s="199">
        <f t="shared" si="36"/>
        <v>0.6958333333333333</v>
      </c>
      <c r="S92" s="199">
        <f t="shared" si="36"/>
        <v>0.6958333333333333</v>
      </c>
      <c r="T92" s="199">
        <f t="shared" si="36"/>
        <v>0.6958333333333333</v>
      </c>
      <c r="U92" s="199">
        <f t="shared" si="36"/>
        <v>0.6958333333333333</v>
      </c>
      <c r="V92" s="199">
        <f t="shared" si="36"/>
        <v>0.6958333333333333</v>
      </c>
      <c r="W92" s="199">
        <f t="shared" si="36"/>
        <v>0.6958333333333333</v>
      </c>
      <c r="X92" s="199">
        <f t="shared" si="36"/>
        <v>1.3960666666666668</v>
      </c>
      <c r="Y92" s="199">
        <f t="shared" si="36"/>
        <v>2.0963000000000003</v>
      </c>
      <c r="Z92" s="90">
        <f t="shared" si="36"/>
        <v>2.7965333333333335</v>
      </c>
      <c r="AA92" s="199">
        <f t="shared" si="36"/>
        <v>3.4967666666666668</v>
      </c>
      <c r="AB92" s="199">
        <f t="shared" si="36"/>
        <v>4.1970000000000001</v>
      </c>
      <c r="AC92" s="199">
        <f t="shared" si="36"/>
        <v>4.8972333333333324</v>
      </c>
      <c r="AD92" s="199">
        <f t="shared" si="36"/>
        <v>5.5974666666666657</v>
      </c>
      <c r="AE92" s="199">
        <f t="shared" si="36"/>
        <v>6.297699999999999</v>
      </c>
      <c r="AF92" s="199">
        <f t="shared" si="36"/>
        <v>6.9979333333333322</v>
      </c>
      <c r="AG92" s="199">
        <f t="shared" si="36"/>
        <v>7.6981666666666655</v>
      </c>
      <c r="AH92" s="199">
        <f t="shared" si="36"/>
        <v>8.3983999999999988</v>
      </c>
      <c r="AI92" s="199">
        <f t="shared" si="36"/>
        <v>9.0986333333333338</v>
      </c>
      <c r="AJ92" s="199">
        <f t="shared" ref="AJ92:BB92" si="37">+AJ88*$C92</f>
        <v>9.7988666666666671</v>
      </c>
      <c r="AK92" s="199">
        <f t="shared" si="37"/>
        <v>10.499100000000002</v>
      </c>
      <c r="AL92" s="199">
        <f t="shared" si="37"/>
        <v>11.199333333333335</v>
      </c>
      <c r="AM92" s="199">
        <f t="shared" si="37"/>
        <v>11.899566666666669</v>
      </c>
      <c r="AN92" s="199">
        <f t="shared" si="37"/>
        <v>12.599800000000004</v>
      </c>
      <c r="AO92" s="199">
        <f t="shared" si="37"/>
        <v>13.300033333333337</v>
      </c>
      <c r="AP92" s="199">
        <f t="shared" si="37"/>
        <v>13.300033333333337</v>
      </c>
      <c r="AQ92" s="199">
        <f t="shared" si="37"/>
        <v>13.300033333333337</v>
      </c>
      <c r="AR92" s="199">
        <f t="shared" si="37"/>
        <v>13.300033333333337</v>
      </c>
      <c r="AS92" s="199">
        <f t="shared" si="37"/>
        <v>13.300033333333337</v>
      </c>
      <c r="AT92" s="199">
        <f t="shared" si="37"/>
        <v>14.000033333333338</v>
      </c>
      <c r="AU92" s="199">
        <f t="shared" si="37"/>
        <v>14.000033333333338</v>
      </c>
      <c r="AV92" s="199">
        <f t="shared" si="37"/>
        <v>14.000033333333338</v>
      </c>
      <c r="AW92" s="199">
        <f t="shared" si="37"/>
        <v>14.000033333333338</v>
      </c>
      <c r="AX92" s="199">
        <f t="shared" si="37"/>
        <v>14.000033333333338</v>
      </c>
      <c r="AY92" s="199">
        <f t="shared" si="37"/>
        <v>14.000033333333338</v>
      </c>
      <c r="AZ92" s="199">
        <f t="shared" si="37"/>
        <v>14.000033333333338</v>
      </c>
      <c r="BA92" s="200">
        <f t="shared" si="37"/>
        <v>14.000033333333338</v>
      </c>
      <c r="BB92" s="201">
        <f t="shared" si="37"/>
        <v>14.000033333333338</v>
      </c>
      <c r="BC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201"/>
      <c r="CB92" s="201"/>
      <c r="CC92" s="201"/>
      <c r="CD92" s="201"/>
      <c r="CE92" s="201"/>
      <c r="CF92" s="201"/>
      <c r="CG92" s="201"/>
      <c r="CH92" s="201"/>
      <c r="CI92" s="201"/>
      <c r="CJ92" s="201"/>
      <c r="CK92" s="201"/>
    </row>
    <row r="93" spans="2:89" s="202" customFormat="1" ht="13.5" thickBot="1" x14ac:dyDescent="0.25">
      <c r="B93" s="202" t="s">
        <v>113</v>
      </c>
      <c r="C93" s="203" t="str">
        <f>+'NTP or Sold'!C7</f>
        <v>NTP</v>
      </c>
      <c r="D93" s="204">
        <f t="shared" ref="D93:AI93" si="38">+D90*$C92</f>
        <v>0</v>
      </c>
      <c r="E93" s="204">
        <f t="shared" si="38"/>
        <v>0</v>
      </c>
      <c r="F93" s="204">
        <f t="shared" si="38"/>
        <v>0</v>
      </c>
      <c r="G93" s="204">
        <f t="shared" si="38"/>
        <v>0</v>
      </c>
      <c r="H93" s="204">
        <f t="shared" si="38"/>
        <v>0</v>
      </c>
      <c r="I93" s="204">
        <f t="shared" si="38"/>
        <v>0</v>
      </c>
      <c r="J93" s="204">
        <f t="shared" si="38"/>
        <v>0</v>
      </c>
      <c r="K93" s="204">
        <f t="shared" si="38"/>
        <v>0</v>
      </c>
      <c r="L93" s="204">
        <f t="shared" si="38"/>
        <v>0</v>
      </c>
      <c r="M93" s="204">
        <f t="shared" si="38"/>
        <v>0</v>
      </c>
      <c r="N93" s="204">
        <f t="shared" si="38"/>
        <v>0.70000000000000007</v>
      </c>
      <c r="O93" s="204">
        <f t="shared" si="38"/>
        <v>0.70000000000000007</v>
      </c>
      <c r="P93" s="204">
        <f t="shared" si="38"/>
        <v>0.70000000000000007</v>
      </c>
      <c r="Q93" s="204">
        <f t="shared" si="38"/>
        <v>0.70000000000000007</v>
      </c>
      <c r="R93" s="204">
        <f t="shared" si="38"/>
        <v>0.70000000000000007</v>
      </c>
      <c r="S93" s="204">
        <f t="shared" si="38"/>
        <v>0.70000000000000007</v>
      </c>
      <c r="T93" s="204">
        <f t="shared" si="38"/>
        <v>0.70000000000000007</v>
      </c>
      <c r="U93" s="204">
        <f t="shared" si="38"/>
        <v>0.70000000000000007</v>
      </c>
      <c r="V93" s="204">
        <f t="shared" si="38"/>
        <v>0.70000000000000007</v>
      </c>
      <c r="W93" s="204">
        <f t="shared" si="38"/>
        <v>0.70000000000000007</v>
      </c>
      <c r="X93" s="204">
        <f t="shared" si="38"/>
        <v>0.92555555555555569</v>
      </c>
      <c r="Y93" s="204">
        <f t="shared" si="38"/>
        <v>1.1511111111111114</v>
      </c>
      <c r="Z93" s="136">
        <f t="shared" si="38"/>
        <v>1.3766666666666669</v>
      </c>
      <c r="AA93" s="204">
        <f t="shared" si="38"/>
        <v>1.6022222222222227</v>
      </c>
      <c r="AB93" s="204">
        <f t="shared" si="38"/>
        <v>1.8277777777777784</v>
      </c>
      <c r="AC93" s="204">
        <f t="shared" si="38"/>
        <v>2.0533333333333337</v>
      </c>
      <c r="AD93" s="204">
        <f t="shared" si="38"/>
        <v>2.278888888888889</v>
      </c>
      <c r="AE93" s="204">
        <f t="shared" si="38"/>
        <v>2.5044444444444447</v>
      </c>
      <c r="AF93" s="204">
        <f t="shared" si="38"/>
        <v>2.73</v>
      </c>
      <c r="AG93" s="204">
        <f t="shared" si="38"/>
        <v>2.9555555555555557</v>
      </c>
      <c r="AH93" s="204">
        <f t="shared" si="38"/>
        <v>3.181111111111111</v>
      </c>
      <c r="AI93" s="204">
        <f t="shared" si="38"/>
        <v>3.4066666666666663</v>
      </c>
      <c r="AJ93" s="204">
        <f t="shared" ref="AJ93:BB93" si="39">+AJ90*$C92</f>
        <v>3.632222222222222</v>
      </c>
      <c r="AK93" s="204">
        <f t="shared" si="39"/>
        <v>3.8577777777777778</v>
      </c>
      <c r="AL93" s="204">
        <f t="shared" si="39"/>
        <v>4.0833333333333339</v>
      </c>
      <c r="AM93" s="204">
        <f t="shared" si="39"/>
        <v>4.3088888888888892</v>
      </c>
      <c r="AN93" s="204">
        <f t="shared" si="39"/>
        <v>4.5344444444444454</v>
      </c>
      <c r="AO93" s="204">
        <f t="shared" si="39"/>
        <v>4.7600000000000016</v>
      </c>
      <c r="AP93" s="204">
        <f t="shared" si="39"/>
        <v>14</v>
      </c>
      <c r="AQ93" s="204">
        <f t="shared" si="39"/>
        <v>14</v>
      </c>
      <c r="AR93" s="204">
        <f t="shared" si="39"/>
        <v>14</v>
      </c>
      <c r="AS93" s="204">
        <f t="shared" si="39"/>
        <v>14</v>
      </c>
      <c r="AT93" s="204">
        <f t="shared" si="39"/>
        <v>14</v>
      </c>
      <c r="AU93" s="204">
        <f t="shared" si="39"/>
        <v>14</v>
      </c>
      <c r="AV93" s="204">
        <f t="shared" si="39"/>
        <v>14</v>
      </c>
      <c r="AW93" s="204">
        <f t="shared" si="39"/>
        <v>14</v>
      </c>
      <c r="AX93" s="204">
        <f t="shared" si="39"/>
        <v>14</v>
      </c>
      <c r="AY93" s="204">
        <f t="shared" si="39"/>
        <v>14</v>
      </c>
      <c r="AZ93" s="204">
        <f t="shared" si="39"/>
        <v>14</v>
      </c>
      <c r="BA93" s="205">
        <f t="shared" si="39"/>
        <v>14</v>
      </c>
      <c r="BB93" s="206">
        <f t="shared" si="39"/>
        <v>14</v>
      </c>
      <c r="BC93" s="206"/>
      <c r="BF93" s="206"/>
      <c r="BG93" s="206"/>
      <c r="BH93" s="206"/>
      <c r="BI93" s="206"/>
      <c r="BJ93" s="206"/>
      <c r="BK93" s="206"/>
      <c r="BL93" s="206"/>
      <c r="BM93" s="206"/>
      <c r="BN93" s="206"/>
      <c r="BO93" s="206"/>
      <c r="BP93" s="206"/>
      <c r="BQ93" s="206"/>
      <c r="BR93" s="206"/>
      <c r="BS93" s="206"/>
      <c r="BT93" s="206"/>
      <c r="BU93" s="206"/>
      <c r="BV93" s="206"/>
      <c r="BW93" s="206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</row>
    <row r="94" spans="2:89" s="192" customFormat="1" ht="15" customHeight="1" thickTop="1" x14ac:dyDescent="0.2">
      <c r="B94" s="189" t="str">
        <f>+'NTP or Sold'!H8</f>
        <v>LM6000</v>
      </c>
      <c r="C94" s="288" t="str">
        <f>+'NTP or Sold'!T8</f>
        <v>Sandhill Power / Austin (ENA)</v>
      </c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84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190"/>
      <c r="AV94" s="190"/>
      <c r="AW94" s="190"/>
      <c r="AX94" s="190"/>
      <c r="AY94" s="190"/>
      <c r="AZ94" s="190"/>
      <c r="BA94" s="191"/>
    </row>
    <row r="95" spans="2:89" s="196" customFormat="1" x14ac:dyDescent="0.2">
      <c r="B95" s="193" t="s">
        <v>108</v>
      </c>
      <c r="C95" s="289"/>
      <c r="D95" s="194">
        <v>0</v>
      </c>
      <c r="E95" s="194">
        <v>0</v>
      </c>
      <c r="F95" s="194">
        <v>0</v>
      </c>
      <c r="G95" s="194">
        <v>0</v>
      </c>
      <c r="H95" s="194">
        <v>0</v>
      </c>
      <c r="I95" s="194">
        <v>0</v>
      </c>
      <c r="J95" s="194">
        <v>0</v>
      </c>
      <c r="K95" s="194">
        <v>0</v>
      </c>
      <c r="L95" s="194">
        <v>0</v>
      </c>
      <c r="M95" s="194">
        <v>0</v>
      </c>
      <c r="N95" s="194">
        <f>16.7/336</f>
        <v>4.9702380952380949E-2</v>
      </c>
      <c r="O95" s="194">
        <v>0</v>
      </c>
      <c r="P95" s="194">
        <v>0</v>
      </c>
      <c r="Q95" s="194">
        <v>0</v>
      </c>
      <c r="R95" s="194">
        <v>0</v>
      </c>
      <c r="S95" s="194">
        <v>0</v>
      </c>
      <c r="T95" s="194">
        <v>0</v>
      </c>
      <c r="U95" s="194">
        <v>0</v>
      </c>
      <c r="V95" s="194">
        <v>0</v>
      </c>
      <c r="W95" s="194">
        <v>0</v>
      </c>
      <c r="X95" s="194">
        <f t="shared" ref="X95:AO95" si="40">+(0.95-0.0497)/18</f>
        <v>5.0016666666666668E-2</v>
      </c>
      <c r="Y95" s="194">
        <f t="shared" si="40"/>
        <v>5.0016666666666668E-2</v>
      </c>
      <c r="Z95" s="82">
        <f t="shared" si="40"/>
        <v>5.0016666666666668E-2</v>
      </c>
      <c r="AA95" s="194">
        <f t="shared" si="40"/>
        <v>5.0016666666666668E-2</v>
      </c>
      <c r="AB95" s="194">
        <f t="shared" si="40"/>
        <v>5.0016666666666668E-2</v>
      </c>
      <c r="AC95" s="194">
        <f t="shared" si="40"/>
        <v>5.0016666666666668E-2</v>
      </c>
      <c r="AD95" s="194">
        <f t="shared" si="40"/>
        <v>5.0016666666666668E-2</v>
      </c>
      <c r="AE95" s="194">
        <f t="shared" si="40"/>
        <v>5.0016666666666668E-2</v>
      </c>
      <c r="AF95" s="194">
        <f t="shared" si="40"/>
        <v>5.0016666666666668E-2</v>
      </c>
      <c r="AG95" s="194">
        <f t="shared" si="40"/>
        <v>5.0016666666666668E-2</v>
      </c>
      <c r="AH95" s="194">
        <f t="shared" si="40"/>
        <v>5.0016666666666668E-2</v>
      </c>
      <c r="AI95" s="194">
        <f t="shared" si="40"/>
        <v>5.0016666666666668E-2</v>
      </c>
      <c r="AJ95" s="194">
        <f t="shared" si="40"/>
        <v>5.0016666666666668E-2</v>
      </c>
      <c r="AK95" s="194">
        <f t="shared" si="40"/>
        <v>5.0016666666666668E-2</v>
      </c>
      <c r="AL95" s="194">
        <f t="shared" si="40"/>
        <v>5.0016666666666668E-2</v>
      </c>
      <c r="AM95" s="194">
        <f t="shared" si="40"/>
        <v>5.0016666666666668E-2</v>
      </c>
      <c r="AN95" s="194">
        <f t="shared" si="40"/>
        <v>5.0016666666666668E-2</v>
      </c>
      <c r="AO95" s="194">
        <f t="shared" si="40"/>
        <v>5.0016666666666668E-2</v>
      </c>
      <c r="AP95" s="194">
        <v>0</v>
      </c>
      <c r="AQ95" s="194">
        <v>0</v>
      </c>
      <c r="AR95" s="194">
        <v>0</v>
      </c>
      <c r="AS95" s="194">
        <v>0</v>
      </c>
      <c r="AT95" s="194">
        <v>0.05</v>
      </c>
      <c r="AU95" s="194">
        <v>0</v>
      </c>
      <c r="AV95" s="194">
        <v>0</v>
      </c>
      <c r="AW95" s="194">
        <v>0</v>
      </c>
      <c r="AX95" s="194">
        <v>0</v>
      </c>
      <c r="AY95" s="194">
        <v>0</v>
      </c>
      <c r="AZ95" s="194">
        <v>0</v>
      </c>
      <c r="BA95" s="195">
        <v>0</v>
      </c>
      <c r="BB95" s="193">
        <v>0</v>
      </c>
      <c r="BC95" s="196">
        <f>SUM(N95:BB95)</f>
        <v>1.0000023809523813</v>
      </c>
    </row>
    <row r="96" spans="2:89" s="196" customFormat="1" x14ac:dyDescent="0.2">
      <c r="B96" s="193" t="s">
        <v>109</v>
      </c>
      <c r="C96" s="289"/>
      <c r="D96" s="194">
        <f>+D95</f>
        <v>0</v>
      </c>
      <c r="E96" s="194">
        <f t="shared" ref="E96:AJ96" si="41">+D96+E95</f>
        <v>0</v>
      </c>
      <c r="F96" s="194">
        <f t="shared" si="41"/>
        <v>0</v>
      </c>
      <c r="G96" s="194">
        <f t="shared" si="41"/>
        <v>0</v>
      </c>
      <c r="H96" s="194">
        <f t="shared" si="41"/>
        <v>0</v>
      </c>
      <c r="I96" s="194">
        <f t="shared" si="41"/>
        <v>0</v>
      </c>
      <c r="J96" s="194">
        <f t="shared" si="41"/>
        <v>0</v>
      </c>
      <c r="K96" s="194">
        <f t="shared" si="41"/>
        <v>0</v>
      </c>
      <c r="L96" s="194">
        <f t="shared" si="41"/>
        <v>0</v>
      </c>
      <c r="M96" s="194">
        <f t="shared" si="41"/>
        <v>0</v>
      </c>
      <c r="N96" s="194">
        <f t="shared" si="41"/>
        <v>4.9702380952380949E-2</v>
      </c>
      <c r="O96" s="194">
        <f t="shared" si="41"/>
        <v>4.9702380952380949E-2</v>
      </c>
      <c r="P96" s="194">
        <f t="shared" si="41"/>
        <v>4.9702380952380949E-2</v>
      </c>
      <c r="Q96" s="194">
        <f t="shared" si="41"/>
        <v>4.9702380952380949E-2</v>
      </c>
      <c r="R96" s="194">
        <f t="shared" si="41"/>
        <v>4.9702380952380949E-2</v>
      </c>
      <c r="S96" s="194">
        <f t="shared" si="41"/>
        <v>4.9702380952380949E-2</v>
      </c>
      <c r="T96" s="194">
        <f t="shared" si="41"/>
        <v>4.9702380952380949E-2</v>
      </c>
      <c r="U96" s="194">
        <f t="shared" si="41"/>
        <v>4.9702380952380949E-2</v>
      </c>
      <c r="V96" s="194">
        <f t="shared" si="41"/>
        <v>4.9702380952380949E-2</v>
      </c>
      <c r="W96" s="194">
        <f t="shared" si="41"/>
        <v>4.9702380952380949E-2</v>
      </c>
      <c r="X96" s="194">
        <f t="shared" si="41"/>
        <v>9.9719047619047624E-2</v>
      </c>
      <c r="Y96" s="194">
        <f t="shared" si="41"/>
        <v>0.14973571428571431</v>
      </c>
      <c r="Z96" s="82">
        <f t="shared" si="41"/>
        <v>0.19975238095238096</v>
      </c>
      <c r="AA96" s="194">
        <f t="shared" si="41"/>
        <v>0.24976904761904761</v>
      </c>
      <c r="AB96" s="194">
        <f t="shared" si="41"/>
        <v>0.29978571428571427</v>
      </c>
      <c r="AC96" s="194">
        <f t="shared" si="41"/>
        <v>0.34980238095238092</v>
      </c>
      <c r="AD96" s="194">
        <f t="shared" si="41"/>
        <v>0.39981904761904757</v>
      </c>
      <c r="AE96" s="194">
        <f t="shared" si="41"/>
        <v>0.44983571428571423</v>
      </c>
      <c r="AF96" s="194">
        <f t="shared" si="41"/>
        <v>0.49985238095238088</v>
      </c>
      <c r="AG96" s="194">
        <f t="shared" si="41"/>
        <v>0.54986904761904754</v>
      </c>
      <c r="AH96" s="194">
        <f t="shared" si="41"/>
        <v>0.59988571428571424</v>
      </c>
      <c r="AI96" s="194">
        <f t="shared" si="41"/>
        <v>0.64990238095238095</v>
      </c>
      <c r="AJ96" s="194">
        <f t="shared" si="41"/>
        <v>0.69991904761904766</v>
      </c>
      <c r="AK96" s="194">
        <f t="shared" ref="AK96:BB96" si="42">+AJ96+AK95</f>
        <v>0.74993571428571437</v>
      </c>
      <c r="AL96" s="194">
        <f t="shared" si="42"/>
        <v>0.79995238095238108</v>
      </c>
      <c r="AM96" s="194">
        <f t="shared" si="42"/>
        <v>0.84996904761904779</v>
      </c>
      <c r="AN96" s="194">
        <f t="shared" si="42"/>
        <v>0.8999857142857145</v>
      </c>
      <c r="AO96" s="194">
        <f t="shared" si="42"/>
        <v>0.95000238095238121</v>
      </c>
      <c r="AP96" s="194">
        <f t="shared" si="42"/>
        <v>0.95000238095238121</v>
      </c>
      <c r="AQ96" s="194">
        <f t="shared" si="42"/>
        <v>0.95000238095238121</v>
      </c>
      <c r="AR96" s="194">
        <f t="shared" si="42"/>
        <v>0.95000238095238121</v>
      </c>
      <c r="AS96" s="194">
        <f t="shared" si="42"/>
        <v>0.95000238095238121</v>
      </c>
      <c r="AT96" s="194">
        <f t="shared" si="42"/>
        <v>1.0000023809523813</v>
      </c>
      <c r="AU96" s="194">
        <f t="shared" si="42"/>
        <v>1.0000023809523813</v>
      </c>
      <c r="AV96" s="194">
        <f t="shared" si="42"/>
        <v>1.0000023809523813</v>
      </c>
      <c r="AW96" s="194">
        <f t="shared" si="42"/>
        <v>1.0000023809523813</v>
      </c>
      <c r="AX96" s="194">
        <f t="shared" si="42"/>
        <v>1.0000023809523813</v>
      </c>
      <c r="AY96" s="194">
        <f t="shared" si="42"/>
        <v>1.0000023809523813</v>
      </c>
      <c r="AZ96" s="194">
        <f t="shared" si="42"/>
        <v>1.0000023809523813</v>
      </c>
      <c r="BA96" s="195">
        <f t="shared" si="42"/>
        <v>1.0000023809523813</v>
      </c>
      <c r="BB96" s="193">
        <f t="shared" si="42"/>
        <v>1.0000023809523813</v>
      </c>
    </row>
    <row r="97" spans="2:89" s="196" customFormat="1" x14ac:dyDescent="0.2">
      <c r="B97" s="193" t="s">
        <v>110</v>
      </c>
      <c r="C97" s="289"/>
      <c r="D97" s="194">
        <v>0</v>
      </c>
      <c r="E97" s="194">
        <v>0</v>
      </c>
      <c r="F97" s="194">
        <v>0</v>
      </c>
      <c r="G97" s="194">
        <v>0</v>
      </c>
      <c r="H97" s="194">
        <v>0</v>
      </c>
      <c r="I97" s="194">
        <v>0</v>
      </c>
      <c r="J97" s="194">
        <v>0</v>
      </c>
      <c r="K97" s="194">
        <v>0</v>
      </c>
      <c r="L97" s="194">
        <v>0</v>
      </c>
      <c r="M97" s="194">
        <v>0</v>
      </c>
      <c r="N97" s="194">
        <v>0.05</v>
      </c>
      <c r="O97" s="194">
        <v>0</v>
      </c>
      <c r="P97" s="194">
        <v>0</v>
      </c>
      <c r="Q97" s="194">
        <v>0</v>
      </c>
      <c r="R97" s="194">
        <v>0</v>
      </c>
      <c r="S97" s="194">
        <v>0</v>
      </c>
      <c r="T97" s="194">
        <v>0</v>
      </c>
      <c r="U97" s="194">
        <v>0</v>
      </c>
      <c r="V97" s="194">
        <v>0</v>
      </c>
      <c r="W97" s="194">
        <v>0</v>
      </c>
      <c r="X97" s="194">
        <f t="shared" ref="X97:AO97" si="43">+(0.34-0.05)/18</f>
        <v>1.6111111111111114E-2</v>
      </c>
      <c r="Y97" s="194">
        <f t="shared" si="43"/>
        <v>1.6111111111111114E-2</v>
      </c>
      <c r="Z97" s="82">
        <f t="shared" si="43"/>
        <v>1.6111111111111114E-2</v>
      </c>
      <c r="AA97" s="194">
        <f t="shared" si="43"/>
        <v>1.6111111111111114E-2</v>
      </c>
      <c r="AB97" s="194">
        <f t="shared" si="43"/>
        <v>1.6111111111111114E-2</v>
      </c>
      <c r="AC97" s="194">
        <f t="shared" si="43"/>
        <v>1.6111111111111114E-2</v>
      </c>
      <c r="AD97" s="194">
        <f t="shared" si="43"/>
        <v>1.6111111111111114E-2</v>
      </c>
      <c r="AE97" s="194">
        <f t="shared" si="43"/>
        <v>1.6111111111111114E-2</v>
      </c>
      <c r="AF97" s="194">
        <f t="shared" si="43"/>
        <v>1.6111111111111114E-2</v>
      </c>
      <c r="AG97" s="194">
        <f t="shared" si="43"/>
        <v>1.6111111111111114E-2</v>
      </c>
      <c r="AH97" s="194">
        <f t="shared" si="43"/>
        <v>1.6111111111111114E-2</v>
      </c>
      <c r="AI97" s="194">
        <f t="shared" si="43"/>
        <v>1.6111111111111114E-2</v>
      </c>
      <c r="AJ97" s="194">
        <f t="shared" si="43"/>
        <v>1.6111111111111114E-2</v>
      </c>
      <c r="AK97" s="194">
        <f t="shared" si="43"/>
        <v>1.6111111111111114E-2</v>
      </c>
      <c r="AL97" s="194">
        <f t="shared" si="43"/>
        <v>1.6111111111111114E-2</v>
      </c>
      <c r="AM97" s="194">
        <f t="shared" si="43"/>
        <v>1.6111111111111114E-2</v>
      </c>
      <c r="AN97" s="194">
        <f t="shared" si="43"/>
        <v>1.6111111111111114E-2</v>
      </c>
      <c r="AO97" s="194">
        <f t="shared" si="43"/>
        <v>1.6111111111111114E-2</v>
      </c>
      <c r="AP97" s="194">
        <v>0.66</v>
      </c>
      <c r="AQ97" s="194">
        <v>0</v>
      </c>
      <c r="AR97" s="194">
        <v>0</v>
      </c>
      <c r="AS97" s="194">
        <v>0</v>
      </c>
      <c r="AT97" s="194">
        <v>0</v>
      </c>
      <c r="AU97" s="194">
        <v>0</v>
      </c>
      <c r="AV97" s="194">
        <v>0</v>
      </c>
      <c r="AW97" s="194">
        <v>0</v>
      </c>
      <c r="AX97" s="194">
        <v>0</v>
      </c>
      <c r="AY97" s="194">
        <v>0</v>
      </c>
      <c r="AZ97" s="194">
        <v>0</v>
      </c>
      <c r="BA97" s="195">
        <v>0</v>
      </c>
      <c r="BB97" s="193">
        <v>0</v>
      </c>
      <c r="BC97" s="196">
        <f>SUM(N97:BB97)</f>
        <v>1</v>
      </c>
    </row>
    <row r="98" spans="2:89" s="196" customFormat="1" x14ac:dyDescent="0.2">
      <c r="B98" s="193" t="s">
        <v>111</v>
      </c>
      <c r="C98" s="289"/>
      <c r="D98" s="194">
        <f>+D97</f>
        <v>0</v>
      </c>
      <c r="E98" s="194">
        <f t="shared" ref="E98:AJ98" si="44">+D98+E97</f>
        <v>0</v>
      </c>
      <c r="F98" s="194">
        <f t="shared" si="44"/>
        <v>0</v>
      </c>
      <c r="G98" s="194">
        <f t="shared" si="44"/>
        <v>0</v>
      </c>
      <c r="H98" s="194">
        <f t="shared" si="44"/>
        <v>0</v>
      </c>
      <c r="I98" s="194">
        <f t="shared" si="44"/>
        <v>0</v>
      </c>
      <c r="J98" s="194">
        <f t="shared" si="44"/>
        <v>0</v>
      </c>
      <c r="K98" s="194">
        <f t="shared" si="44"/>
        <v>0</v>
      </c>
      <c r="L98" s="194">
        <f t="shared" si="44"/>
        <v>0</v>
      </c>
      <c r="M98" s="194">
        <f t="shared" si="44"/>
        <v>0</v>
      </c>
      <c r="N98" s="194">
        <f t="shared" si="44"/>
        <v>0.05</v>
      </c>
      <c r="O98" s="194">
        <f t="shared" si="44"/>
        <v>0.05</v>
      </c>
      <c r="P98" s="194">
        <f t="shared" si="44"/>
        <v>0.05</v>
      </c>
      <c r="Q98" s="194">
        <f t="shared" si="44"/>
        <v>0.05</v>
      </c>
      <c r="R98" s="194">
        <f t="shared" si="44"/>
        <v>0.05</v>
      </c>
      <c r="S98" s="194">
        <f t="shared" si="44"/>
        <v>0.05</v>
      </c>
      <c r="T98" s="194">
        <f t="shared" si="44"/>
        <v>0.05</v>
      </c>
      <c r="U98" s="194">
        <f t="shared" si="44"/>
        <v>0.05</v>
      </c>
      <c r="V98" s="194">
        <f t="shared" si="44"/>
        <v>0.05</v>
      </c>
      <c r="W98" s="194">
        <f t="shared" si="44"/>
        <v>0.05</v>
      </c>
      <c r="X98" s="194">
        <f t="shared" si="44"/>
        <v>6.611111111111112E-2</v>
      </c>
      <c r="Y98" s="194">
        <f t="shared" si="44"/>
        <v>8.2222222222222238E-2</v>
      </c>
      <c r="Z98" s="82">
        <f t="shared" si="44"/>
        <v>9.8333333333333356E-2</v>
      </c>
      <c r="AA98" s="194">
        <f t="shared" si="44"/>
        <v>0.11444444444444447</v>
      </c>
      <c r="AB98" s="194">
        <f t="shared" si="44"/>
        <v>0.13055555555555559</v>
      </c>
      <c r="AC98" s="194">
        <f t="shared" si="44"/>
        <v>0.1466666666666667</v>
      </c>
      <c r="AD98" s="194">
        <f t="shared" si="44"/>
        <v>0.1627777777777778</v>
      </c>
      <c r="AE98" s="194">
        <f t="shared" si="44"/>
        <v>0.1788888888888889</v>
      </c>
      <c r="AF98" s="194">
        <f t="shared" si="44"/>
        <v>0.19500000000000001</v>
      </c>
      <c r="AG98" s="194">
        <f t="shared" si="44"/>
        <v>0.21111111111111111</v>
      </c>
      <c r="AH98" s="194">
        <f t="shared" si="44"/>
        <v>0.22722222222222221</v>
      </c>
      <c r="AI98" s="194">
        <f t="shared" si="44"/>
        <v>0.24333333333333332</v>
      </c>
      <c r="AJ98" s="194">
        <f t="shared" si="44"/>
        <v>0.25944444444444442</v>
      </c>
      <c r="AK98" s="194">
        <f t="shared" ref="AK98:BB98" si="45">+AJ98+AK97</f>
        <v>0.27555555555555555</v>
      </c>
      <c r="AL98" s="194">
        <f t="shared" si="45"/>
        <v>0.29166666666666669</v>
      </c>
      <c r="AM98" s="194">
        <f t="shared" si="45"/>
        <v>0.30777777777777782</v>
      </c>
      <c r="AN98" s="194">
        <f t="shared" si="45"/>
        <v>0.32388888888888895</v>
      </c>
      <c r="AO98" s="194">
        <f t="shared" si="45"/>
        <v>0.34000000000000008</v>
      </c>
      <c r="AP98" s="194">
        <f t="shared" si="45"/>
        <v>1</v>
      </c>
      <c r="AQ98" s="194">
        <f t="shared" si="45"/>
        <v>1</v>
      </c>
      <c r="AR98" s="194">
        <f t="shared" si="45"/>
        <v>1</v>
      </c>
      <c r="AS98" s="194">
        <f t="shared" si="45"/>
        <v>1</v>
      </c>
      <c r="AT98" s="194">
        <f t="shared" si="45"/>
        <v>1</v>
      </c>
      <c r="AU98" s="194">
        <f t="shared" si="45"/>
        <v>1</v>
      </c>
      <c r="AV98" s="194">
        <f t="shared" si="45"/>
        <v>1</v>
      </c>
      <c r="AW98" s="194">
        <f t="shared" si="45"/>
        <v>1</v>
      </c>
      <c r="AX98" s="194">
        <f t="shared" si="45"/>
        <v>1</v>
      </c>
      <c r="AY98" s="194">
        <f t="shared" si="45"/>
        <v>1</v>
      </c>
      <c r="AZ98" s="194">
        <f t="shared" si="45"/>
        <v>1</v>
      </c>
      <c r="BA98" s="195">
        <f t="shared" si="45"/>
        <v>1</v>
      </c>
      <c r="BB98" s="193">
        <f t="shared" si="45"/>
        <v>1</v>
      </c>
    </row>
    <row r="99" spans="2:89" s="211" customFormat="1" x14ac:dyDescent="0.2">
      <c r="B99" s="208"/>
      <c r="C99" s="28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83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10"/>
      <c r="BB99" s="208"/>
    </row>
    <row r="100" spans="2:89" s="197" customFormat="1" x14ac:dyDescent="0.2">
      <c r="B100" s="197" t="s">
        <v>112</v>
      </c>
      <c r="C100" s="198">
        <v>14</v>
      </c>
      <c r="D100" s="199">
        <f t="shared" ref="D100:AI100" si="46">+D96*$C100</f>
        <v>0</v>
      </c>
      <c r="E100" s="199">
        <f t="shared" si="46"/>
        <v>0</v>
      </c>
      <c r="F100" s="199">
        <f t="shared" si="46"/>
        <v>0</v>
      </c>
      <c r="G100" s="199">
        <f t="shared" si="46"/>
        <v>0</v>
      </c>
      <c r="H100" s="199">
        <f t="shared" si="46"/>
        <v>0</v>
      </c>
      <c r="I100" s="199">
        <f t="shared" si="46"/>
        <v>0</v>
      </c>
      <c r="J100" s="199">
        <f t="shared" si="46"/>
        <v>0</v>
      </c>
      <c r="K100" s="199">
        <f t="shared" si="46"/>
        <v>0</v>
      </c>
      <c r="L100" s="199">
        <f t="shared" si="46"/>
        <v>0</v>
      </c>
      <c r="M100" s="199">
        <f t="shared" si="46"/>
        <v>0</v>
      </c>
      <c r="N100" s="199">
        <f t="shared" si="46"/>
        <v>0.6958333333333333</v>
      </c>
      <c r="O100" s="199">
        <f t="shared" si="46"/>
        <v>0.6958333333333333</v>
      </c>
      <c r="P100" s="199">
        <f t="shared" si="46"/>
        <v>0.6958333333333333</v>
      </c>
      <c r="Q100" s="199">
        <f t="shared" si="46"/>
        <v>0.6958333333333333</v>
      </c>
      <c r="R100" s="199">
        <f t="shared" si="46"/>
        <v>0.6958333333333333</v>
      </c>
      <c r="S100" s="199">
        <f t="shared" si="46"/>
        <v>0.6958333333333333</v>
      </c>
      <c r="T100" s="199">
        <f t="shared" si="46"/>
        <v>0.6958333333333333</v>
      </c>
      <c r="U100" s="199">
        <f t="shared" si="46"/>
        <v>0.6958333333333333</v>
      </c>
      <c r="V100" s="199">
        <f t="shared" si="46"/>
        <v>0.6958333333333333</v>
      </c>
      <c r="W100" s="199">
        <f t="shared" si="46"/>
        <v>0.6958333333333333</v>
      </c>
      <c r="X100" s="199">
        <f t="shared" si="46"/>
        <v>1.3960666666666668</v>
      </c>
      <c r="Y100" s="199">
        <f t="shared" si="46"/>
        <v>2.0963000000000003</v>
      </c>
      <c r="Z100" s="90">
        <f t="shared" si="46"/>
        <v>2.7965333333333335</v>
      </c>
      <c r="AA100" s="199">
        <f t="shared" si="46"/>
        <v>3.4967666666666668</v>
      </c>
      <c r="AB100" s="199">
        <f t="shared" si="46"/>
        <v>4.1970000000000001</v>
      </c>
      <c r="AC100" s="199">
        <f t="shared" si="46"/>
        <v>4.8972333333333324</v>
      </c>
      <c r="AD100" s="199">
        <f t="shared" si="46"/>
        <v>5.5974666666666657</v>
      </c>
      <c r="AE100" s="199">
        <f t="shared" si="46"/>
        <v>6.297699999999999</v>
      </c>
      <c r="AF100" s="199">
        <f t="shared" si="46"/>
        <v>6.9979333333333322</v>
      </c>
      <c r="AG100" s="199">
        <f t="shared" si="46"/>
        <v>7.6981666666666655</v>
      </c>
      <c r="AH100" s="199">
        <f t="shared" si="46"/>
        <v>8.3983999999999988</v>
      </c>
      <c r="AI100" s="199">
        <f t="shared" si="46"/>
        <v>9.0986333333333338</v>
      </c>
      <c r="AJ100" s="199">
        <f t="shared" ref="AJ100:BB100" si="47">+AJ96*$C100</f>
        <v>9.7988666666666671</v>
      </c>
      <c r="AK100" s="199">
        <f t="shared" si="47"/>
        <v>10.499100000000002</v>
      </c>
      <c r="AL100" s="199">
        <f t="shared" si="47"/>
        <v>11.199333333333335</v>
      </c>
      <c r="AM100" s="199">
        <f t="shared" si="47"/>
        <v>11.899566666666669</v>
      </c>
      <c r="AN100" s="199">
        <f t="shared" si="47"/>
        <v>12.599800000000004</v>
      </c>
      <c r="AO100" s="199">
        <f t="shared" si="47"/>
        <v>13.300033333333337</v>
      </c>
      <c r="AP100" s="199">
        <f t="shared" si="47"/>
        <v>13.300033333333337</v>
      </c>
      <c r="AQ100" s="199">
        <f t="shared" si="47"/>
        <v>13.300033333333337</v>
      </c>
      <c r="AR100" s="199">
        <f t="shared" si="47"/>
        <v>13.300033333333337</v>
      </c>
      <c r="AS100" s="199">
        <f t="shared" si="47"/>
        <v>13.300033333333337</v>
      </c>
      <c r="AT100" s="199">
        <f t="shared" si="47"/>
        <v>14.000033333333338</v>
      </c>
      <c r="AU100" s="199">
        <f t="shared" si="47"/>
        <v>14.000033333333338</v>
      </c>
      <c r="AV100" s="199">
        <f t="shared" si="47"/>
        <v>14.000033333333338</v>
      </c>
      <c r="AW100" s="199">
        <f t="shared" si="47"/>
        <v>14.000033333333338</v>
      </c>
      <c r="AX100" s="199">
        <f t="shared" si="47"/>
        <v>14.000033333333338</v>
      </c>
      <c r="AY100" s="199">
        <f t="shared" si="47"/>
        <v>14.000033333333338</v>
      </c>
      <c r="AZ100" s="199">
        <f t="shared" si="47"/>
        <v>14.000033333333338</v>
      </c>
      <c r="BA100" s="200">
        <f t="shared" si="47"/>
        <v>14.000033333333338</v>
      </c>
      <c r="BB100" s="201">
        <f t="shared" si="47"/>
        <v>14.000033333333338</v>
      </c>
      <c r="BC100" s="201"/>
      <c r="BF100" s="201"/>
      <c r="BG100" s="201"/>
      <c r="BH100" s="201"/>
      <c r="BI100" s="201"/>
      <c r="BJ100" s="201"/>
      <c r="BK100" s="201"/>
      <c r="BL100" s="201"/>
      <c r="BM100" s="201"/>
      <c r="BN100" s="201"/>
      <c r="BO100" s="201"/>
      <c r="BP100" s="201"/>
      <c r="BQ100" s="201"/>
      <c r="BR100" s="201"/>
      <c r="BS100" s="201"/>
      <c r="BT100" s="201"/>
      <c r="BU100" s="201"/>
      <c r="BV100" s="201"/>
      <c r="BW100" s="201"/>
      <c r="BX100" s="201"/>
      <c r="BY100" s="201"/>
      <c r="BZ100" s="201"/>
      <c r="CA100" s="201"/>
      <c r="CB100" s="201"/>
      <c r="CC100" s="201"/>
      <c r="CD100" s="201"/>
      <c r="CE100" s="201"/>
      <c r="CF100" s="201"/>
      <c r="CG100" s="201"/>
      <c r="CH100" s="201"/>
      <c r="CI100" s="201"/>
      <c r="CJ100" s="201"/>
      <c r="CK100" s="201"/>
    </row>
    <row r="101" spans="2:89" s="202" customFormat="1" ht="13.5" thickBot="1" x14ac:dyDescent="0.25">
      <c r="B101" s="202" t="s">
        <v>113</v>
      </c>
      <c r="C101" s="203" t="str">
        <f>+'NTP or Sold'!C8</f>
        <v>NTP</v>
      </c>
      <c r="D101" s="204">
        <f t="shared" ref="D101:AI101" si="48">+D98*$C100</f>
        <v>0</v>
      </c>
      <c r="E101" s="204">
        <f t="shared" si="48"/>
        <v>0</v>
      </c>
      <c r="F101" s="204">
        <f t="shared" si="48"/>
        <v>0</v>
      </c>
      <c r="G101" s="204">
        <f t="shared" si="48"/>
        <v>0</v>
      </c>
      <c r="H101" s="204">
        <f t="shared" si="48"/>
        <v>0</v>
      </c>
      <c r="I101" s="204">
        <f t="shared" si="48"/>
        <v>0</v>
      </c>
      <c r="J101" s="204">
        <f t="shared" si="48"/>
        <v>0</v>
      </c>
      <c r="K101" s="204">
        <f t="shared" si="48"/>
        <v>0</v>
      </c>
      <c r="L101" s="204">
        <f t="shared" si="48"/>
        <v>0</v>
      </c>
      <c r="M101" s="204">
        <f t="shared" si="48"/>
        <v>0</v>
      </c>
      <c r="N101" s="204">
        <f t="shared" si="48"/>
        <v>0.70000000000000007</v>
      </c>
      <c r="O101" s="204">
        <f t="shared" si="48"/>
        <v>0.70000000000000007</v>
      </c>
      <c r="P101" s="204">
        <f t="shared" si="48"/>
        <v>0.70000000000000007</v>
      </c>
      <c r="Q101" s="204">
        <f t="shared" si="48"/>
        <v>0.70000000000000007</v>
      </c>
      <c r="R101" s="204">
        <f t="shared" si="48"/>
        <v>0.70000000000000007</v>
      </c>
      <c r="S101" s="204">
        <f t="shared" si="48"/>
        <v>0.70000000000000007</v>
      </c>
      <c r="T101" s="204">
        <f t="shared" si="48"/>
        <v>0.70000000000000007</v>
      </c>
      <c r="U101" s="204">
        <f t="shared" si="48"/>
        <v>0.70000000000000007</v>
      </c>
      <c r="V101" s="204">
        <f t="shared" si="48"/>
        <v>0.70000000000000007</v>
      </c>
      <c r="W101" s="204">
        <f t="shared" si="48"/>
        <v>0.70000000000000007</v>
      </c>
      <c r="X101" s="204">
        <f t="shared" si="48"/>
        <v>0.92555555555555569</v>
      </c>
      <c r="Y101" s="204">
        <f t="shared" si="48"/>
        <v>1.1511111111111114</v>
      </c>
      <c r="Z101" s="136">
        <f t="shared" si="48"/>
        <v>1.3766666666666669</v>
      </c>
      <c r="AA101" s="204">
        <f t="shared" si="48"/>
        <v>1.6022222222222227</v>
      </c>
      <c r="AB101" s="204">
        <f t="shared" si="48"/>
        <v>1.8277777777777784</v>
      </c>
      <c r="AC101" s="204">
        <f t="shared" si="48"/>
        <v>2.0533333333333337</v>
      </c>
      <c r="AD101" s="204">
        <f t="shared" si="48"/>
        <v>2.278888888888889</v>
      </c>
      <c r="AE101" s="204">
        <f t="shared" si="48"/>
        <v>2.5044444444444447</v>
      </c>
      <c r="AF101" s="204">
        <f t="shared" si="48"/>
        <v>2.73</v>
      </c>
      <c r="AG101" s="204">
        <f t="shared" si="48"/>
        <v>2.9555555555555557</v>
      </c>
      <c r="AH101" s="204">
        <f t="shared" si="48"/>
        <v>3.181111111111111</v>
      </c>
      <c r="AI101" s="204">
        <f t="shared" si="48"/>
        <v>3.4066666666666663</v>
      </c>
      <c r="AJ101" s="204">
        <f t="shared" ref="AJ101:BB101" si="49">+AJ98*$C100</f>
        <v>3.632222222222222</v>
      </c>
      <c r="AK101" s="204">
        <f t="shared" si="49"/>
        <v>3.8577777777777778</v>
      </c>
      <c r="AL101" s="204">
        <f t="shared" si="49"/>
        <v>4.0833333333333339</v>
      </c>
      <c r="AM101" s="204">
        <f t="shared" si="49"/>
        <v>4.3088888888888892</v>
      </c>
      <c r="AN101" s="204">
        <f t="shared" si="49"/>
        <v>4.5344444444444454</v>
      </c>
      <c r="AO101" s="204">
        <f t="shared" si="49"/>
        <v>4.7600000000000016</v>
      </c>
      <c r="AP101" s="204">
        <f t="shared" si="49"/>
        <v>14</v>
      </c>
      <c r="AQ101" s="204">
        <f t="shared" si="49"/>
        <v>14</v>
      </c>
      <c r="AR101" s="204">
        <f t="shared" si="49"/>
        <v>14</v>
      </c>
      <c r="AS101" s="204">
        <f t="shared" si="49"/>
        <v>14</v>
      </c>
      <c r="AT101" s="204">
        <f t="shared" si="49"/>
        <v>14</v>
      </c>
      <c r="AU101" s="204">
        <f t="shared" si="49"/>
        <v>14</v>
      </c>
      <c r="AV101" s="204">
        <f t="shared" si="49"/>
        <v>14</v>
      </c>
      <c r="AW101" s="204">
        <f t="shared" si="49"/>
        <v>14</v>
      </c>
      <c r="AX101" s="204">
        <f t="shared" si="49"/>
        <v>14</v>
      </c>
      <c r="AY101" s="204">
        <f t="shared" si="49"/>
        <v>14</v>
      </c>
      <c r="AZ101" s="204">
        <f t="shared" si="49"/>
        <v>14</v>
      </c>
      <c r="BA101" s="205">
        <f t="shared" si="49"/>
        <v>14</v>
      </c>
      <c r="BB101" s="206">
        <f t="shared" si="49"/>
        <v>14</v>
      </c>
      <c r="BC101" s="206"/>
      <c r="BF101" s="206"/>
      <c r="BG101" s="206"/>
      <c r="BH101" s="206"/>
      <c r="BI101" s="206"/>
      <c r="BJ101" s="206"/>
      <c r="BK101" s="206"/>
      <c r="BL101" s="206"/>
      <c r="BM101" s="206"/>
      <c r="BN101" s="206"/>
      <c r="BO101" s="206"/>
      <c r="BP101" s="206"/>
      <c r="BQ101" s="206"/>
      <c r="BR101" s="206"/>
      <c r="BS101" s="206"/>
      <c r="BT101" s="206"/>
      <c r="BU101" s="206"/>
      <c r="BV101" s="206"/>
      <c r="BW101" s="206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</row>
    <row r="102" spans="2:89" s="192" customFormat="1" ht="15" customHeight="1" thickTop="1" x14ac:dyDescent="0.2">
      <c r="B102" s="197" t="str">
        <f>+'NTP or Sold'!H9</f>
        <v>Fr 6B 60 hz power barges</v>
      </c>
      <c r="C102" s="288" t="str">
        <f>+'NTP or Sold'!T9</f>
        <v>Nigeria Barge II (APACHI)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81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191"/>
    </row>
    <row r="103" spans="2:89" s="196" customFormat="1" x14ac:dyDescent="0.2">
      <c r="B103" s="193" t="s">
        <v>108</v>
      </c>
      <c r="C103" s="289"/>
      <c r="D103" s="194">
        <v>0</v>
      </c>
      <c r="E103" s="194">
        <v>0</v>
      </c>
      <c r="F103" s="194">
        <v>0</v>
      </c>
      <c r="G103" s="194">
        <v>0</v>
      </c>
      <c r="H103" s="194">
        <v>0</v>
      </c>
      <c r="I103" s="194">
        <v>0</v>
      </c>
      <c r="J103" s="194">
        <v>0</v>
      </c>
      <c r="K103" s="194">
        <v>0</v>
      </c>
      <c r="L103" s="194">
        <v>0</v>
      </c>
      <c r="M103" s="194">
        <v>0</v>
      </c>
      <c r="N103" s="194">
        <v>0</v>
      </c>
      <c r="O103" s="194">
        <v>0</v>
      </c>
      <c r="P103" s="194">
        <v>0</v>
      </c>
      <c r="Q103" s="194">
        <v>0</v>
      </c>
      <c r="R103" s="194">
        <v>0</v>
      </c>
      <c r="S103" s="194">
        <v>0</v>
      </c>
      <c r="T103" s="194">
        <v>0</v>
      </c>
      <c r="U103" s="194">
        <v>0</v>
      </c>
      <c r="V103" s="194">
        <v>0</v>
      </c>
      <c r="W103" s="194">
        <v>1</v>
      </c>
      <c r="X103" s="194">
        <v>0</v>
      </c>
      <c r="Y103" s="194">
        <v>0</v>
      </c>
      <c r="Z103" s="194">
        <v>0</v>
      </c>
      <c r="AA103" s="82">
        <v>0</v>
      </c>
      <c r="AB103" s="194">
        <v>0</v>
      </c>
      <c r="AC103" s="194">
        <v>0</v>
      </c>
      <c r="AD103" s="194">
        <v>0</v>
      </c>
      <c r="AE103" s="194">
        <v>0</v>
      </c>
      <c r="AF103" s="194">
        <v>0</v>
      </c>
      <c r="AG103" s="194">
        <v>0</v>
      </c>
      <c r="AH103" s="194">
        <v>0</v>
      </c>
      <c r="AI103" s="194">
        <v>0</v>
      </c>
      <c r="AJ103" s="194">
        <v>0</v>
      </c>
      <c r="AK103" s="194">
        <v>0</v>
      </c>
      <c r="AL103" s="194">
        <v>0</v>
      </c>
      <c r="AM103" s="194">
        <v>0</v>
      </c>
      <c r="AN103" s="194">
        <v>0</v>
      </c>
      <c r="AO103" s="194">
        <v>0</v>
      </c>
      <c r="AP103" s="194">
        <v>0</v>
      </c>
      <c r="AQ103" s="194">
        <v>0</v>
      </c>
      <c r="AR103" s="194">
        <v>0</v>
      </c>
      <c r="AS103" s="194">
        <v>0</v>
      </c>
      <c r="AT103" s="194">
        <v>0</v>
      </c>
      <c r="AU103" s="194">
        <v>0</v>
      </c>
      <c r="AV103" s="194">
        <v>0</v>
      </c>
      <c r="AW103" s="194">
        <v>0</v>
      </c>
      <c r="AX103" s="194">
        <v>0</v>
      </c>
      <c r="AY103" s="194">
        <v>0</v>
      </c>
      <c r="AZ103" s="194">
        <v>0</v>
      </c>
      <c r="BA103" s="195">
        <v>0</v>
      </c>
      <c r="BB103" s="193">
        <v>0</v>
      </c>
      <c r="BC103" s="196">
        <f>SUM(N103:BB103)</f>
        <v>1</v>
      </c>
    </row>
    <row r="104" spans="2:89" s="196" customFormat="1" x14ac:dyDescent="0.2">
      <c r="B104" s="193" t="s">
        <v>109</v>
      </c>
      <c r="C104" s="289"/>
      <c r="D104" s="194">
        <f>+D103</f>
        <v>0</v>
      </c>
      <c r="E104" s="194">
        <f t="shared" ref="E104:AJ104" si="50">+D104+E103</f>
        <v>0</v>
      </c>
      <c r="F104" s="194">
        <f t="shared" si="50"/>
        <v>0</v>
      </c>
      <c r="G104" s="194">
        <f t="shared" si="50"/>
        <v>0</v>
      </c>
      <c r="H104" s="194">
        <f t="shared" si="50"/>
        <v>0</v>
      </c>
      <c r="I104" s="194">
        <f t="shared" si="50"/>
        <v>0</v>
      </c>
      <c r="J104" s="194">
        <f t="shared" si="50"/>
        <v>0</v>
      </c>
      <c r="K104" s="194">
        <f t="shared" si="50"/>
        <v>0</v>
      </c>
      <c r="L104" s="194">
        <f t="shared" si="50"/>
        <v>0</v>
      </c>
      <c r="M104" s="194">
        <f t="shared" si="50"/>
        <v>0</v>
      </c>
      <c r="N104" s="194">
        <f t="shared" si="50"/>
        <v>0</v>
      </c>
      <c r="O104" s="194">
        <f t="shared" si="50"/>
        <v>0</v>
      </c>
      <c r="P104" s="194">
        <f t="shared" si="50"/>
        <v>0</v>
      </c>
      <c r="Q104" s="194">
        <f t="shared" si="50"/>
        <v>0</v>
      </c>
      <c r="R104" s="194">
        <f t="shared" si="50"/>
        <v>0</v>
      </c>
      <c r="S104" s="194">
        <f t="shared" si="50"/>
        <v>0</v>
      </c>
      <c r="T104" s="194">
        <f t="shared" si="50"/>
        <v>0</v>
      </c>
      <c r="U104" s="194">
        <f t="shared" si="50"/>
        <v>0</v>
      </c>
      <c r="V104" s="194">
        <f t="shared" si="50"/>
        <v>0</v>
      </c>
      <c r="W104" s="194">
        <f t="shared" si="50"/>
        <v>1</v>
      </c>
      <c r="X104" s="194">
        <f t="shared" si="50"/>
        <v>1</v>
      </c>
      <c r="Y104" s="194">
        <f t="shared" si="50"/>
        <v>1</v>
      </c>
      <c r="Z104" s="194">
        <f t="shared" si="50"/>
        <v>1</v>
      </c>
      <c r="AA104" s="82">
        <f t="shared" si="50"/>
        <v>1</v>
      </c>
      <c r="AB104" s="194">
        <f t="shared" si="50"/>
        <v>1</v>
      </c>
      <c r="AC104" s="194">
        <f t="shared" si="50"/>
        <v>1</v>
      </c>
      <c r="AD104" s="194">
        <f t="shared" si="50"/>
        <v>1</v>
      </c>
      <c r="AE104" s="194">
        <f t="shared" si="50"/>
        <v>1</v>
      </c>
      <c r="AF104" s="194">
        <f t="shared" si="50"/>
        <v>1</v>
      </c>
      <c r="AG104" s="194">
        <f t="shared" si="50"/>
        <v>1</v>
      </c>
      <c r="AH104" s="194">
        <f t="shared" si="50"/>
        <v>1</v>
      </c>
      <c r="AI104" s="194">
        <f t="shared" si="50"/>
        <v>1</v>
      </c>
      <c r="AJ104" s="194">
        <f t="shared" si="50"/>
        <v>1</v>
      </c>
      <c r="AK104" s="194">
        <f t="shared" ref="AK104:BB104" si="51">+AJ104+AK103</f>
        <v>1</v>
      </c>
      <c r="AL104" s="194">
        <f t="shared" si="51"/>
        <v>1</v>
      </c>
      <c r="AM104" s="194">
        <f t="shared" si="51"/>
        <v>1</v>
      </c>
      <c r="AN104" s="194">
        <f t="shared" si="51"/>
        <v>1</v>
      </c>
      <c r="AO104" s="194">
        <f t="shared" si="51"/>
        <v>1</v>
      </c>
      <c r="AP104" s="194">
        <f t="shared" si="51"/>
        <v>1</v>
      </c>
      <c r="AQ104" s="194">
        <f t="shared" si="51"/>
        <v>1</v>
      </c>
      <c r="AR104" s="194">
        <f t="shared" si="51"/>
        <v>1</v>
      </c>
      <c r="AS104" s="194">
        <f t="shared" si="51"/>
        <v>1</v>
      </c>
      <c r="AT104" s="194">
        <f t="shared" si="51"/>
        <v>1</v>
      </c>
      <c r="AU104" s="194">
        <f t="shared" si="51"/>
        <v>1</v>
      </c>
      <c r="AV104" s="194">
        <f t="shared" si="51"/>
        <v>1</v>
      </c>
      <c r="AW104" s="194">
        <f t="shared" si="51"/>
        <v>1</v>
      </c>
      <c r="AX104" s="194">
        <f t="shared" si="51"/>
        <v>1</v>
      </c>
      <c r="AY104" s="194">
        <f t="shared" si="51"/>
        <v>1</v>
      </c>
      <c r="AZ104" s="194">
        <f t="shared" si="51"/>
        <v>1</v>
      </c>
      <c r="BA104" s="195">
        <f t="shared" si="51"/>
        <v>1</v>
      </c>
      <c r="BB104" s="193">
        <f t="shared" si="51"/>
        <v>1</v>
      </c>
    </row>
    <row r="105" spans="2:89" s="196" customFormat="1" x14ac:dyDescent="0.2">
      <c r="B105" s="193" t="s">
        <v>110</v>
      </c>
      <c r="C105" s="289"/>
      <c r="D105" s="194">
        <v>0</v>
      </c>
      <c r="E105" s="194">
        <v>0</v>
      </c>
      <c r="F105" s="194">
        <v>0</v>
      </c>
      <c r="G105" s="194">
        <v>0</v>
      </c>
      <c r="H105" s="194">
        <v>0</v>
      </c>
      <c r="I105" s="194">
        <v>0</v>
      </c>
      <c r="J105" s="194">
        <v>0</v>
      </c>
      <c r="K105" s="194">
        <v>0</v>
      </c>
      <c r="L105" s="194">
        <v>0</v>
      </c>
      <c r="M105" s="194">
        <v>0</v>
      </c>
      <c r="N105" s="194">
        <v>0</v>
      </c>
      <c r="O105" s="194">
        <v>0</v>
      </c>
      <c r="P105" s="194">
        <v>0</v>
      </c>
      <c r="Q105" s="194">
        <v>0</v>
      </c>
      <c r="R105" s="194">
        <v>0</v>
      </c>
      <c r="S105" s="194">
        <v>0</v>
      </c>
      <c r="T105" s="194">
        <v>0</v>
      </c>
      <c r="U105" s="194">
        <v>0</v>
      </c>
      <c r="V105" s="194">
        <v>0</v>
      </c>
      <c r="W105" s="194">
        <v>1</v>
      </c>
      <c r="X105" s="194">
        <v>0</v>
      </c>
      <c r="Y105" s="194">
        <v>0</v>
      </c>
      <c r="Z105" s="194">
        <v>0</v>
      </c>
      <c r="AA105" s="82">
        <v>0</v>
      </c>
      <c r="AB105" s="194">
        <v>0</v>
      </c>
      <c r="AC105" s="194">
        <v>0</v>
      </c>
      <c r="AD105" s="194">
        <v>0</v>
      </c>
      <c r="AE105" s="194">
        <v>0</v>
      </c>
      <c r="AF105" s="194">
        <v>0</v>
      </c>
      <c r="AG105" s="194">
        <v>0</v>
      </c>
      <c r="AH105" s="194">
        <v>0</v>
      </c>
      <c r="AI105" s="194">
        <v>0</v>
      </c>
      <c r="AJ105" s="194">
        <v>0</v>
      </c>
      <c r="AK105" s="194">
        <v>0</v>
      </c>
      <c r="AL105" s="194">
        <v>0</v>
      </c>
      <c r="AM105" s="194">
        <v>0</v>
      </c>
      <c r="AN105" s="194">
        <v>0</v>
      </c>
      <c r="AO105" s="194">
        <v>0</v>
      </c>
      <c r="AP105" s="194">
        <v>0</v>
      </c>
      <c r="AQ105" s="194">
        <v>0</v>
      </c>
      <c r="AR105" s="194">
        <v>0</v>
      </c>
      <c r="AS105" s="194">
        <v>0</v>
      </c>
      <c r="AT105" s="194">
        <v>0</v>
      </c>
      <c r="AU105" s="194">
        <v>0</v>
      </c>
      <c r="AV105" s="194">
        <v>0</v>
      </c>
      <c r="AW105" s="194">
        <v>0</v>
      </c>
      <c r="AX105" s="194">
        <v>0</v>
      </c>
      <c r="AY105" s="194">
        <v>0</v>
      </c>
      <c r="AZ105" s="194">
        <v>0</v>
      </c>
      <c r="BA105" s="195">
        <v>0</v>
      </c>
      <c r="BB105" s="193">
        <v>0</v>
      </c>
      <c r="BC105" s="196">
        <f>SUM(N105:BB105)</f>
        <v>1</v>
      </c>
    </row>
    <row r="106" spans="2:89" s="196" customFormat="1" x14ac:dyDescent="0.2">
      <c r="B106" s="193" t="s">
        <v>111</v>
      </c>
      <c r="C106" s="289"/>
      <c r="D106" s="194">
        <f>+D105</f>
        <v>0</v>
      </c>
      <c r="E106" s="194">
        <f t="shared" ref="E106:AJ106" si="52">+D106+E105</f>
        <v>0</v>
      </c>
      <c r="F106" s="194">
        <f t="shared" si="52"/>
        <v>0</v>
      </c>
      <c r="G106" s="194">
        <f t="shared" si="52"/>
        <v>0</v>
      </c>
      <c r="H106" s="194">
        <f t="shared" si="52"/>
        <v>0</v>
      </c>
      <c r="I106" s="194">
        <f t="shared" si="52"/>
        <v>0</v>
      </c>
      <c r="J106" s="194">
        <f t="shared" si="52"/>
        <v>0</v>
      </c>
      <c r="K106" s="194">
        <f t="shared" si="52"/>
        <v>0</v>
      </c>
      <c r="L106" s="194">
        <f t="shared" si="52"/>
        <v>0</v>
      </c>
      <c r="M106" s="194">
        <f t="shared" si="52"/>
        <v>0</v>
      </c>
      <c r="N106" s="194">
        <f t="shared" si="52"/>
        <v>0</v>
      </c>
      <c r="O106" s="194">
        <f t="shared" si="52"/>
        <v>0</v>
      </c>
      <c r="P106" s="194">
        <f t="shared" si="52"/>
        <v>0</v>
      </c>
      <c r="Q106" s="194">
        <f t="shared" si="52"/>
        <v>0</v>
      </c>
      <c r="R106" s="194">
        <f t="shared" si="52"/>
        <v>0</v>
      </c>
      <c r="S106" s="194">
        <f t="shared" si="52"/>
        <v>0</v>
      </c>
      <c r="T106" s="194">
        <f t="shared" si="52"/>
        <v>0</v>
      </c>
      <c r="U106" s="194">
        <f t="shared" si="52"/>
        <v>0</v>
      </c>
      <c r="V106" s="194">
        <f t="shared" si="52"/>
        <v>0</v>
      </c>
      <c r="W106" s="194">
        <f t="shared" si="52"/>
        <v>1</v>
      </c>
      <c r="X106" s="194">
        <f t="shared" si="52"/>
        <v>1</v>
      </c>
      <c r="Y106" s="194">
        <f t="shared" si="52"/>
        <v>1</v>
      </c>
      <c r="Z106" s="194">
        <f t="shared" si="52"/>
        <v>1</v>
      </c>
      <c r="AA106" s="82">
        <f t="shared" si="52"/>
        <v>1</v>
      </c>
      <c r="AB106" s="194">
        <f t="shared" si="52"/>
        <v>1</v>
      </c>
      <c r="AC106" s="194">
        <f t="shared" si="52"/>
        <v>1</v>
      </c>
      <c r="AD106" s="194">
        <f t="shared" si="52"/>
        <v>1</v>
      </c>
      <c r="AE106" s="194">
        <f t="shared" si="52"/>
        <v>1</v>
      </c>
      <c r="AF106" s="194">
        <f t="shared" si="52"/>
        <v>1</v>
      </c>
      <c r="AG106" s="194">
        <f t="shared" si="52"/>
        <v>1</v>
      </c>
      <c r="AH106" s="194">
        <f t="shared" si="52"/>
        <v>1</v>
      </c>
      <c r="AI106" s="194">
        <f t="shared" si="52"/>
        <v>1</v>
      </c>
      <c r="AJ106" s="194">
        <f t="shared" si="52"/>
        <v>1</v>
      </c>
      <c r="AK106" s="194">
        <f t="shared" ref="AK106:BB106" si="53">+AJ106+AK105</f>
        <v>1</v>
      </c>
      <c r="AL106" s="194">
        <f t="shared" si="53"/>
        <v>1</v>
      </c>
      <c r="AM106" s="194">
        <f t="shared" si="53"/>
        <v>1</v>
      </c>
      <c r="AN106" s="194">
        <f t="shared" si="53"/>
        <v>1</v>
      </c>
      <c r="AO106" s="194">
        <f t="shared" si="53"/>
        <v>1</v>
      </c>
      <c r="AP106" s="194">
        <f t="shared" si="53"/>
        <v>1</v>
      </c>
      <c r="AQ106" s="194">
        <f t="shared" si="53"/>
        <v>1</v>
      </c>
      <c r="AR106" s="194">
        <f t="shared" si="53"/>
        <v>1</v>
      </c>
      <c r="AS106" s="194">
        <f t="shared" si="53"/>
        <v>1</v>
      </c>
      <c r="AT106" s="194">
        <f t="shared" si="53"/>
        <v>1</v>
      </c>
      <c r="AU106" s="194">
        <f t="shared" si="53"/>
        <v>1</v>
      </c>
      <c r="AV106" s="194">
        <f t="shared" si="53"/>
        <v>1</v>
      </c>
      <c r="AW106" s="194">
        <f t="shared" si="53"/>
        <v>1</v>
      </c>
      <c r="AX106" s="194">
        <f t="shared" si="53"/>
        <v>1</v>
      </c>
      <c r="AY106" s="194">
        <f t="shared" si="53"/>
        <v>1</v>
      </c>
      <c r="AZ106" s="194">
        <f t="shared" si="53"/>
        <v>1</v>
      </c>
      <c r="BA106" s="195">
        <f t="shared" si="53"/>
        <v>1</v>
      </c>
      <c r="BB106" s="193">
        <f t="shared" si="53"/>
        <v>1</v>
      </c>
    </row>
    <row r="107" spans="2:89" s="211" customFormat="1" x14ac:dyDescent="0.2">
      <c r="B107" s="208"/>
      <c r="C107" s="28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83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10"/>
      <c r="BB107" s="208"/>
    </row>
    <row r="108" spans="2:89" s="197" customFormat="1" x14ac:dyDescent="0.2">
      <c r="B108" s="197" t="s">
        <v>112</v>
      </c>
      <c r="C108" s="198">
        <v>8</v>
      </c>
      <c r="D108" s="199">
        <f t="shared" ref="D108:AI108" si="54">+D104*$C108</f>
        <v>0</v>
      </c>
      <c r="E108" s="199">
        <f t="shared" si="54"/>
        <v>0</v>
      </c>
      <c r="F108" s="199">
        <f t="shared" si="54"/>
        <v>0</v>
      </c>
      <c r="G108" s="199">
        <f t="shared" si="54"/>
        <v>0</v>
      </c>
      <c r="H108" s="199">
        <f t="shared" si="54"/>
        <v>0</v>
      </c>
      <c r="I108" s="199">
        <f t="shared" si="54"/>
        <v>0</v>
      </c>
      <c r="J108" s="199">
        <f t="shared" si="54"/>
        <v>0</v>
      </c>
      <c r="K108" s="199">
        <f t="shared" si="54"/>
        <v>0</v>
      </c>
      <c r="L108" s="199">
        <f t="shared" si="54"/>
        <v>0</v>
      </c>
      <c r="M108" s="199">
        <f t="shared" si="54"/>
        <v>0</v>
      </c>
      <c r="N108" s="199">
        <f t="shared" si="54"/>
        <v>0</v>
      </c>
      <c r="O108" s="199">
        <f t="shared" si="54"/>
        <v>0</v>
      </c>
      <c r="P108" s="199">
        <f t="shared" si="54"/>
        <v>0</v>
      </c>
      <c r="Q108" s="199">
        <f t="shared" si="54"/>
        <v>0</v>
      </c>
      <c r="R108" s="199">
        <f t="shared" si="54"/>
        <v>0</v>
      </c>
      <c r="S108" s="199">
        <f t="shared" si="54"/>
        <v>0</v>
      </c>
      <c r="T108" s="199">
        <f t="shared" si="54"/>
        <v>0</v>
      </c>
      <c r="U108" s="199">
        <f t="shared" si="54"/>
        <v>0</v>
      </c>
      <c r="V108" s="199">
        <f t="shared" si="54"/>
        <v>0</v>
      </c>
      <c r="W108" s="199">
        <f t="shared" si="54"/>
        <v>8</v>
      </c>
      <c r="X108" s="199">
        <f t="shared" si="54"/>
        <v>8</v>
      </c>
      <c r="Y108" s="199">
        <f t="shared" si="54"/>
        <v>8</v>
      </c>
      <c r="Z108" s="199">
        <f t="shared" si="54"/>
        <v>8</v>
      </c>
      <c r="AA108" s="90">
        <f t="shared" si="54"/>
        <v>8</v>
      </c>
      <c r="AB108" s="199">
        <f t="shared" si="54"/>
        <v>8</v>
      </c>
      <c r="AC108" s="199">
        <f t="shared" si="54"/>
        <v>8</v>
      </c>
      <c r="AD108" s="199">
        <f t="shared" si="54"/>
        <v>8</v>
      </c>
      <c r="AE108" s="199">
        <f t="shared" si="54"/>
        <v>8</v>
      </c>
      <c r="AF108" s="199">
        <f t="shared" si="54"/>
        <v>8</v>
      </c>
      <c r="AG108" s="199">
        <f t="shared" si="54"/>
        <v>8</v>
      </c>
      <c r="AH108" s="199">
        <f t="shared" si="54"/>
        <v>8</v>
      </c>
      <c r="AI108" s="199">
        <f t="shared" si="54"/>
        <v>8</v>
      </c>
      <c r="AJ108" s="199">
        <f t="shared" ref="AJ108:BB108" si="55">+AJ104*$C108</f>
        <v>8</v>
      </c>
      <c r="AK108" s="199">
        <f t="shared" si="55"/>
        <v>8</v>
      </c>
      <c r="AL108" s="199">
        <f t="shared" si="55"/>
        <v>8</v>
      </c>
      <c r="AM108" s="199">
        <f t="shared" si="55"/>
        <v>8</v>
      </c>
      <c r="AN108" s="199">
        <f t="shared" si="55"/>
        <v>8</v>
      </c>
      <c r="AO108" s="199">
        <f t="shared" si="55"/>
        <v>8</v>
      </c>
      <c r="AP108" s="199">
        <f t="shared" si="55"/>
        <v>8</v>
      </c>
      <c r="AQ108" s="199">
        <f t="shared" si="55"/>
        <v>8</v>
      </c>
      <c r="AR108" s="199">
        <f t="shared" si="55"/>
        <v>8</v>
      </c>
      <c r="AS108" s="199">
        <f t="shared" si="55"/>
        <v>8</v>
      </c>
      <c r="AT108" s="199">
        <f t="shared" si="55"/>
        <v>8</v>
      </c>
      <c r="AU108" s="199">
        <f t="shared" si="55"/>
        <v>8</v>
      </c>
      <c r="AV108" s="199">
        <f t="shared" si="55"/>
        <v>8</v>
      </c>
      <c r="AW108" s="199">
        <f t="shared" si="55"/>
        <v>8</v>
      </c>
      <c r="AX108" s="199">
        <f t="shared" si="55"/>
        <v>8</v>
      </c>
      <c r="AY108" s="199">
        <f t="shared" si="55"/>
        <v>8</v>
      </c>
      <c r="AZ108" s="199">
        <f t="shared" si="55"/>
        <v>8</v>
      </c>
      <c r="BA108" s="200">
        <f t="shared" si="55"/>
        <v>8</v>
      </c>
      <c r="BB108" s="201">
        <f t="shared" si="55"/>
        <v>8</v>
      </c>
      <c r="BC108" s="201"/>
      <c r="BF108" s="201"/>
      <c r="BG108" s="201"/>
      <c r="BH108" s="201"/>
      <c r="BI108" s="201"/>
      <c r="BJ108" s="201"/>
      <c r="BK108" s="201"/>
      <c r="BL108" s="201"/>
      <c r="BM108" s="201"/>
      <c r="BN108" s="201"/>
      <c r="BO108" s="201"/>
      <c r="BP108" s="201"/>
      <c r="BQ108" s="201"/>
      <c r="BR108" s="201"/>
      <c r="BS108" s="201"/>
      <c r="BT108" s="201"/>
      <c r="BU108" s="201"/>
      <c r="BV108" s="201"/>
      <c r="BW108" s="201"/>
      <c r="BX108" s="201"/>
      <c r="BY108" s="201"/>
      <c r="BZ108" s="201"/>
      <c r="CA108" s="201"/>
      <c r="CB108" s="201"/>
      <c r="CC108" s="201"/>
      <c r="CD108" s="201"/>
      <c r="CE108" s="201"/>
      <c r="CF108" s="201"/>
      <c r="CG108" s="201"/>
      <c r="CH108" s="201"/>
      <c r="CI108" s="201"/>
      <c r="CJ108" s="201"/>
      <c r="CK108" s="201"/>
    </row>
    <row r="109" spans="2:89" s="202" customFormat="1" ht="13.5" thickBot="1" x14ac:dyDescent="0.25">
      <c r="B109" s="202" t="s">
        <v>113</v>
      </c>
      <c r="C109" s="203" t="str">
        <f>+'NTP or Sold'!C9</f>
        <v>NTP</v>
      </c>
      <c r="D109" s="204">
        <f t="shared" ref="D109:AI109" si="56">+D106*$C108</f>
        <v>0</v>
      </c>
      <c r="E109" s="204">
        <f t="shared" si="56"/>
        <v>0</v>
      </c>
      <c r="F109" s="204">
        <f t="shared" si="56"/>
        <v>0</v>
      </c>
      <c r="G109" s="204">
        <f t="shared" si="56"/>
        <v>0</v>
      </c>
      <c r="H109" s="204">
        <f t="shared" si="56"/>
        <v>0</v>
      </c>
      <c r="I109" s="204">
        <f t="shared" si="56"/>
        <v>0</v>
      </c>
      <c r="J109" s="204">
        <f t="shared" si="56"/>
        <v>0</v>
      </c>
      <c r="K109" s="204">
        <f t="shared" si="56"/>
        <v>0</v>
      </c>
      <c r="L109" s="204">
        <f t="shared" si="56"/>
        <v>0</v>
      </c>
      <c r="M109" s="204">
        <f t="shared" si="56"/>
        <v>0</v>
      </c>
      <c r="N109" s="204">
        <f t="shared" si="56"/>
        <v>0</v>
      </c>
      <c r="O109" s="204">
        <f t="shared" si="56"/>
        <v>0</v>
      </c>
      <c r="P109" s="204">
        <f t="shared" si="56"/>
        <v>0</v>
      </c>
      <c r="Q109" s="204">
        <f t="shared" si="56"/>
        <v>0</v>
      </c>
      <c r="R109" s="204">
        <f t="shared" si="56"/>
        <v>0</v>
      </c>
      <c r="S109" s="204">
        <f t="shared" si="56"/>
        <v>0</v>
      </c>
      <c r="T109" s="204">
        <f t="shared" si="56"/>
        <v>0</v>
      </c>
      <c r="U109" s="204">
        <f t="shared" si="56"/>
        <v>0</v>
      </c>
      <c r="V109" s="204">
        <f t="shared" si="56"/>
        <v>0</v>
      </c>
      <c r="W109" s="204">
        <f t="shared" si="56"/>
        <v>8</v>
      </c>
      <c r="X109" s="204">
        <f t="shared" si="56"/>
        <v>8</v>
      </c>
      <c r="Y109" s="204">
        <f t="shared" si="56"/>
        <v>8</v>
      </c>
      <c r="Z109" s="204">
        <f t="shared" si="56"/>
        <v>8</v>
      </c>
      <c r="AA109" s="136">
        <f t="shared" si="56"/>
        <v>8</v>
      </c>
      <c r="AB109" s="204">
        <f t="shared" si="56"/>
        <v>8</v>
      </c>
      <c r="AC109" s="204">
        <f t="shared" si="56"/>
        <v>8</v>
      </c>
      <c r="AD109" s="204">
        <f t="shared" si="56"/>
        <v>8</v>
      </c>
      <c r="AE109" s="204">
        <f t="shared" si="56"/>
        <v>8</v>
      </c>
      <c r="AF109" s="204">
        <f t="shared" si="56"/>
        <v>8</v>
      </c>
      <c r="AG109" s="204">
        <f t="shared" si="56"/>
        <v>8</v>
      </c>
      <c r="AH109" s="204">
        <f t="shared" si="56"/>
        <v>8</v>
      </c>
      <c r="AI109" s="204">
        <f t="shared" si="56"/>
        <v>8</v>
      </c>
      <c r="AJ109" s="204">
        <f t="shared" ref="AJ109:BB109" si="57">+AJ106*$C108</f>
        <v>8</v>
      </c>
      <c r="AK109" s="204">
        <f t="shared" si="57"/>
        <v>8</v>
      </c>
      <c r="AL109" s="204">
        <f t="shared" si="57"/>
        <v>8</v>
      </c>
      <c r="AM109" s="204">
        <f t="shared" si="57"/>
        <v>8</v>
      </c>
      <c r="AN109" s="204">
        <f t="shared" si="57"/>
        <v>8</v>
      </c>
      <c r="AO109" s="204">
        <f t="shared" si="57"/>
        <v>8</v>
      </c>
      <c r="AP109" s="204">
        <f t="shared" si="57"/>
        <v>8</v>
      </c>
      <c r="AQ109" s="204">
        <f t="shared" si="57"/>
        <v>8</v>
      </c>
      <c r="AR109" s="204">
        <f t="shared" si="57"/>
        <v>8</v>
      </c>
      <c r="AS109" s="204">
        <f t="shared" si="57"/>
        <v>8</v>
      </c>
      <c r="AT109" s="204">
        <f t="shared" si="57"/>
        <v>8</v>
      </c>
      <c r="AU109" s="204">
        <f t="shared" si="57"/>
        <v>8</v>
      </c>
      <c r="AV109" s="204">
        <f t="shared" si="57"/>
        <v>8</v>
      </c>
      <c r="AW109" s="204">
        <f t="shared" si="57"/>
        <v>8</v>
      </c>
      <c r="AX109" s="204">
        <f t="shared" si="57"/>
        <v>8</v>
      </c>
      <c r="AY109" s="204">
        <f t="shared" si="57"/>
        <v>8</v>
      </c>
      <c r="AZ109" s="204">
        <f t="shared" si="57"/>
        <v>8</v>
      </c>
      <c r="BA109" s="205">
        <f t="shared" si="57"/>
        <v>8</v>
      </c>
      <c r="BB109" s="206">
        <f t="shared" si="57"/>
        <v>8</v>
      </c>
      <c r="BC109" s="206"/>
      <c r="BF109" s="206"/>
      <c r="BG109" s="206"/>
      <c r="BH109" s="206"/>
      <c r="BI109" s="206"/>
      <c r="BJ109" s="206"/>
      <c r="BK109" s="206"/>
      <c r="BL109" s="206"/>
      <c r="BM109" s="206"/>
      <c r="BN109" s="206"/>
      <c r="BO109" s="206"/>
      <c r="BP109" s="206"/>
      <c r="BQ109" s="206"/>
      <c r="BR109" s="206"/>
      <c r="BS109" s="206"/>
      <c r="BT109" s="206"/>
      <c r="BU109" s="206"/>
      <c r="BV109" s="206"/>
      <c r="BW109" s="206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</row>
    <row r="110" spans="2:89" s="192" customFormat="1" ht="15" customHeight="1" thickTop="1" x14ac:dyDescent="0.2">
      <c r="B110" s="197" t="str">
        <f>+'NTP or Sold'!H10</f>
        <v>Fr 6B 60 hz power barges</v>
      </c>
      <c r="C110" s="288" t="str">
        <f>+'NTP or Sold'!T10</f>
        <v>Nigeria Barge II (APACHI)</v>
      </c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1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191"/>
    </row>
    <row r="111" spans="2:89" s="196" customFormat="1" x14ac:dyDescent="0.2">
      <c r="B111" s="193" t="s">
        <v>108</v>
      </c>
      <c r="C111" s="289"/>
      <c r="D111" s="194">
        <v>0</v>
      </c>
      <c r="E111" s="194">
        <v>0</v>
      </c>
      <c r="F111" s="194">
        <v>0</v>
      </c>
      <c r="G111" s="194">
        <v>0</v>
      </c>
      <c r="H111" s="194">
        <v>0</v>
      </c>
      <c r="I111" s="194">
        <v>0</v>
      </c>
      <c r="J111" s="194">
        <v>0</v>
      </c>
      <c r="K111" s="194">
        <v>0</v>
      </c>
      <c r="L111" s="194">
        <v>0</v>
      </c>
      <c r="M111" s="194">
        <v>0</v>
      </c>
      <c r="N111" s="194">
        <v>0</v>
      </c>
      <c r="O111" s="194">
        <v>0</v>
      </c>
      <c r="P111" s="194">
        <v>0</v>
      </c>
      <c r="Q111" s="194">
        <v>0</v>
      </c>
      <c r="R111" s="194">
        <v>0</v>
      </c>
      <c r="S111" s="194">
        <v>0</v>
      </c>
      <c r="T111" s="194">
        <v>0</v>
      </c>
      <c r="U111" s="194">
        <v>0</v>
      </c>
      <c r="V111" s="194">
        <v>0</v>
      </c>
      <c r="W111" s="194">
        <v>1</v>
      </c>
      <c r="X111" s="194">
        <v>0</v>
      </c>
      <c r="Y111" s="194">
        <v>0</v>
      </c>
      <c r="Z111" s="194">
        <v>0</v>
      </c>
      <c r="AA111" s="82">
        <v>0</v>
      </c>
      <c r="AB111" s="194">
        <v>0</v>
      </c>
      <c r="AC111" s="194">
        <v>0</v>
      </c>
      <c r="AD111" s="194">
        <v>0</v>
      </c>
      <c r="AE111" s="194">
        <v>0</v>
      </c>
      <c r="AF111" s="194">
        <v>0</v>
      </c>
      <c r="AG111" s="194">
        <v>0</v>
      </c>
      <c r="AH111" s="194">
        <v>0</v>
      </c>
      <c r="AI111" s="194">
        <v>0</v>
      </c>
      <c r="AJ111" s="194">
        <v>0</v>
      </c>
      <c r="AK111" s="194">
        <v>0</v>
      </c>
      <c r="AL111" s="194">
        <v>0</v>
      </c>
      <c r="AM111" s="194">
        <v>0</v>
      </c>
      <c r="AN111" s="194">
        <v>0</v>
      </c>
      <c r="AO111" s="194">
        <v>0</v>
      </c>
      <c r="AP111" s="194">
        <v>0</v>
      </c>
      <c r="AQ111" s="194">
        <v>0</v>
      </c>
      <c r="AR111" s="194">
        <v>0</v>
      </c>
      <c r="AS111" s="194">
        <v>0</v>
      </c>
      <c r="AT111" s="194">
        <v>0</v>
      </c>
      <c r="AU111" s="194">
        <v>0</v>
      </c>
      <c r="AV111" s="194">
        <v>0</v>
      </c>
      <c r="AW111" s="194">
        <v>0</v>
      </c>
      <c r="AX111" s="194">
        <v>0</v>
      </c>
      <c r="AY111" s="194">
        <v>0</v>
      </c>
      <c r="AZ111" s="194">
        <v>0</v>
      </c>
      <c r="BA111" s="195">
        <v>0</v>
      </c>
      <c r="BB111" s="193">
        <v>0</v>
      </c>
      <c r="BC111" s="196">
        <f>SUM(N111:BB111)</f>
        <v>1</v>
      </c>
    </row>
    <row r="112" spans="2:89" s="196" customFormat="1" x14ac:dyDescent="0.2">
      <c r="B112" s="193" t="s">
        <v>109</v>
      </c>
      <c r="C112" s="289"/>
      <c r="D112" s="194">
        <f>+D111</f>
        <v>0</v>
      </c>
      <c r="E112" s="194">
        <f t="shared" ref="E112:AJ112" si="58">+D112+E111</f>
        <v>0</v>
      </c>
      <c r="F112" s="194">
        <f t="shared" si="58"/>
        <v>0</v>
      </c>
      <c r="G112" s="194">
        <f t="shared" si="58"/>
        <v>0</v>
      </c>
      <c r="H112" s="194">
        <f t="shared" si="58"/>
        <v>0</v>
      </c>
      <c r="I112" s="194">
        <f t="shared" si="58"/>
        <v>0</v>
      </c>
      <c r="J112" s="194">
        <f t="shared" si="58"/>
        <v>0</v>
      </c>
      <c r="K112" s="194">
        <f t="shared" si="58"/>
        <v>0</v>
      </c>
      <c r="L112" s="194">
        <f t="shared" si="58"/>
        <v>0</v>
      </c>
      <c r="M112" s="194">
        <f t="shared" si="58"/>
        <v>0</v>
      </c>
      <c r="N112" s="194">
        <f t="shared" si="58"/>
        <v>0</v>
      </c>
      <c r="O112" s="194">
        <f t="shared" si="58"/>
        <v>0</v>
      </c>
      <c r="P112" s="194">
        <f t="shared" si="58"/>
        <v>0</v>
      </c>
      <c r="Q112" s="194">
        <f t="shared" si="58"/>
        <v>0</v>
      </c>
      <c r="R112" s="194">
        <f t="shared" si="58"/>
        <v>0</v>
      </c>
      <c r="S112" s="194">
        <f t="shared" si="58"/>
        <v>0</v>
      </c>
      <c r="T112" s="194">
        <f t="shared" si="58"/>
        <v>0</v>
      </c>
      <c r="U112" s="194">
        <f t="shared" si="58"/>
        <v>0</v>
      </c>
      <c r="V112" s="194">
        <f t="shared" si="58"/>
        <v>0</v>
      </c>
      <c r="W112" s="194">
        <f t="shared" si="58"/>
        <v>1</v>
      </c>
      <c r="X112" s="194">
        <f t="shared" si="58"/>
        <v>1</v>
      </c>
      <c r="Y112" s="194">
        <f t="shared" si="58"/>
        <v>1</v>
      </c>
      <c r="Z112" s="194">
        <f t="shared" si="58"/>
        <v>1</v>
      </c>
      <c r="AA112" s="82">
        <f t="shared" si="58"/>
        <v>1</v>
      </c>
      <c r="AB112" s="194">
        <f t="shared" si="58"/>
        <v>1</v>
      </c>
      <c r="AC112" s="194">
        <f t="shared" si="58"/>
        <v>1</v>
      </c>
      <c r="AD112" s="194">
        <f t="shared" si="58"/>
        <v>1</v>
      </c>
      <c r="AE112" s="194">
        <f t="shared" si="58"/>
        <v>1</v>
      </c>
      <c r="AF112" s="194">
        <f t="shared" si="58"/>
        <v>1</v>
      </c>
      <c r="AG112" s="194">
        <f t="shared" si="58"/>
        <v>1</v>
      </c>
      <c r="AH112" s="194">
        <f t="shared" si="58"/>
        <v>1</v>
      </c>
      <c r="AI112" s="194">
        <f t="shared" si="58"/>
        <v>1</v>
      </c>
      <c r="AJ112" s="194">
        <f t="shared" si="58"/>
        <v>1</v>
      </c>
      <c r="AK112" s="194">
        <f t="shared" ref="AK112:BB112" si="59">+AJ112+AK111</f>
        <v>1</v>
      </c>
      <c r="AL112" s="194">
        <f t="shared" si="59"/>
        <v>1</v>
      </c>
      <c r="AM112" s="194">
        <f t="shared" si="59"/>
        <v>1</v>
      </c>
      <c r="AN112" s="194">
        <f t="shared" si="59"/>
        <v>1</v>
      </c>
      <c r="AO112" s="194">
        <f t="shared" si="59"/>
        <v>1</v>
      </c>
      <c r="AP112" s="194">
        <f t="shared" si="59"/>
        <v>1</v>
      </c>
      <c r="AQ112" s="194">
        <f t="shared" si="59"/>
        <v>1</v>
      </c>
      <c r="AR112" s="194">
        <f t="shared" si="59"/>
        <v>1</v>
      </c>
      <c r="AS112" s="194">
        <f t="shared" si="59"/>
        <v>1</v>
      </c>
      <c r="AT112" s="194">
        <f t="shared" si="59"/>
        <v>1</v>
      </c>
      <c r="AU112" s="194">
        <f t="shared" si="59"/>
        <v>1</v>
      </c>
      <c r="AV112" s="194">
        <f t="shared" si="59"/>
        <v>1</v>
      </c>
      <c r="AW112" s="194">
        <f t="shared" si="59"/>
        <v>1</v>
      </c>
      <c r="AX112" s="194">
        <f t="shared" si="59"/>
        <v>1</v>
      </c>
      <c r="AY112" s="194">
        <f t="shared" si="59"/>
        <v>1</v>
      </c>
      <c r="AZ112" s="194">
        <f t="shared" si="59"/>
        <v>1</v>
      </c>
      <c r="BA112" s="195">
        <f t="shared" si="59"/>
        <v>1</v>
      </c>
      <c r="BB112" s="193">
        <f t="shared" si="59"/>
        <v>1</v>
      </c>
    </row>
    <row r="113" spans="2:89" s="196" customFormat="1" x14ac:dyDescent="0.2">
      <c r="B113" s="193" t="s">
        <v>110</v>
      </c>
      <c r="C113" s="289"/>
      <c r="D113" s="194">
        <v>0</v>
      </c>
      <c r="E113" s="194">
        <v>0</v>
      </c>
      <c r="F113" s="194">
        <v>0</v>
      </c>
      <c r="G113" s="194">
        <v>0</v>
      </c>
      <c r="H113" s="194">
        <v>0</v>
      </c>
      <c r="I113" s="194">
        <v>0</v>
      </c>
      <c r="J113" s="194">
        <v>0</v>
      </c>
      <c r="K113" s="194">
        <v>0</v>
      </c>
      <c r="L113" s="194">
        <v>0</v>
      </c>
      <c r="M113" s="194">
        <v>0</v>
      </c>
      <c r="N113" s="194">
        <v>0</v>
      </c>
      <c r="O113" s="194">
        <v>0</v>
      </c>
      <c r="P113" s="194">
        <v>0</v>
      </c>
      <c r="Q113" s="194">
        <v>0</v>
      </c>
      <c r="R113" s="194">
        <v>0</v>
      </c>
      <c r="S113" s="194">
        <v>0</v>
      </c>
      <c r="T113" s="194">
        <v>0</v>
      </c>
      <c r="U113" s="194">
        <v>0</v>
      </c>
      <c r="V113" s="194">
        <v>0</v>
      </c>
      <c r="W113" s="194">
        <v>1</v>
      </c>
      <c r="X113" s="194">
        <v>0</v>
      </c>
      <c r="Y113" s="194">
        <v>0</v>
      </c>
      <c r="Z113" s="194">
        <v>0</v>
      </c>
      <c r="AA113" s="82">
        <v>0</v>
      </c>
      <c r="AB113" s="194">
        <v>0</v>
      </c>
      <c r="AC113" s="194">
        <v>0</v>
      </c>
      <c r="AD113" s="194">
        <v>0</v>
      </c>
      <c r="AE113" s="194">
        <v>0</v>
      </c>
      <c r="AF113" s="194">
        <v>0</v>
      </c>
      <c r="AG113" s="194">
        <v>0</v>
      </c>
      <c r="AH113" s="194">
        <v>0</v>
      </c>
      <c r="AI113" s="194">
        <v>0</v>
      </c>
      <c r="AJ113" s="194">
        <v>0</v>
      </c>
      <c r="AK113" s="194">
        <v>0</v>
      </c>
      <c r="AL113" s="194">
        <v>0</v>
      </c>
      <c r="AM113" s="194">
        <v>0</v>
      </c>
      <c r="AN113" s="194">
        <v>0</v>
      </c>
      <c r="AO113" s="194">
        <v>0</v>
      </c>
      <c r="AP113" s="194">
        <v>0</v>
      </c>
      <c r="AQ113" s="194">
        <v>0</v>
      </c>
      <c r="AR113" s="194">
        <v>0</v>
      </c>
      <c r="AS113" s="194">
        <v>0</v>
      </c>
      <c r="AT113" s="194">
        <v>0</v>
      </c>
      <c r="AU113" s="194">
        <v>0</v>
      </c>
      <c r="AV113" s="194">
        <v>0</v>
      </c>
      <c r="AW113" s="194">
        <v>0</v>
      </c>
      <c r="AX113" s="194">
        <v>0</v>
      </c>
      <c r="AY113" s="194">
        <v>0</v>
      </c>
      <c r="AZ113" s="194">
        <v>0</v>
      </c>
      <c r="BA113" s="195">
        <v>0</v>
      </c>
      <c r="BB113" s="193">
        <v>0</v>
      </c>
      <c r="BC113" s="196">
        <f>SUM(N113:BB113)</f>
        <v>1</v>
      </c>
    </row>
    <row r="114" spans="2:89" s="196" customFormat="1" x14ac:dyDescent="0.2">
      <c r="B114" s="193" t="s">
        <v>111</v>
      </c>
      <c r="C114" s="289"/>
      <c r="D114" s="194">
        <f>+D113</f>
        <v>0</v>
      </c>
      <c r="E114" s="194">
        <f t="shared" ref="E114:AJ114" si="60">+D114+E113</f>
        <v>0</v>
      </c>
      <c r="F114" s="194">
        <f t="shared" si="60"/>
        <v>0</v>
      </c>
      <c r="G114" s="194">
        <f t="shared" si="60"/>
        <v>0</v>
      </c>
      <c r="H114" s="194">
        <f t="shared" si="60"/>
        <v>0</v>
      </c>
      <c r="I114" s="194">
        <f t="shared" si="60"/>
        <v>0</v>
      </c>
      <c r="J114" s="194">
        <f t="shared" si="60"/>
        <v>0</v>
      </c>
      <c r="K114" s="194">
        <f t="shared" si="60"/>
        <v>0</v>
      </c>
      <c r="L114" s="194">
        <f t="shared" si="60"/>
        <v>0</v>
      </c>
      <c r="M114" s="194">
        <f t="shared" si="60"/>
        <v>0</v>
      </c>
      <c r="N114" s="194">
        <f t="shared" si="60"/>
        <v>0</v>
      </c>
      <c r="O114" s="194">
        <f t="shared" si="60"/>
        <v>0</v>
      </c>
      <c r="P114" s="194">
        <f t="shared" si="60"/>
        <v>0</v>
      </c>
      <c r="Q114" s="194">
        <f t="shared" si="60"/>
        <v>0</v>
      </c>
      <c r="R114" s="194">
        <f t="shared" si="60"/>
        <v>0</v>
      </c>
      <c r="S114" s="194">
        <f t="shared" si="60"/>
        <v>0</v>
      </c>
      <c r="T114" s="194">
        <f t="shared" si="60"/>
        <v>0</v>
      </c>
      <c r="U114" s="194">
        <f t="shared" si="60"/>
        <v>0</v>
      </c>
      <c r="V114" s="194">
        <f t="shared" si="60"/>
        <v>0</v>
      </c>
      <c r="W114" s="194">
        <f t="shared" si="60"/>
        <v>1</v>
      </c>
      <c r="X114" s="194">
        <f t="shared" si="60"/>
        <v>1</v>
      </c>
      <c r="Y114" s="194">
        <f t="shared" si="60"/>
        <v>1</v>
      </c>
      <c r="Z114" s="194">
        <f t="shared" si="60"/>
        <v>1</v>
      </c>
      <c r="AA114" s="82">
        <f t="shared" si="60"/>
        <v>1</v>
      </c>
      <c r="AB114" s="194">
        <f t="shared" si="60"/>
        <v>1</v>
      </c>
      <c r="AC114" s="194">
        <f t="shared" si="60"/>
        <v>1</v>
      </c>
      <c r="AD114" s="194">
        <f t="shared" si="60"/>
        <v>1</v>
      </c>
      <c r="AE114" s="194">
        <f t="shared" si="60"/>
        <v>1</v>
      </c>
      <c r="AF114" s="194">
        <f t="shared" si="60"/>
        <v>1</v>
      </c>
      <c r="AG114" s="194">
        <f t="shared" si="60"/>
        <v>1</v>
      </c>
      <c r="AH114" s="194">
        <f t="shared" si="60"/>
        <v>1</v>
      </c>
      <c r="AI114" s="194">
        <f t="shared" si="60"/>
        <v>1</v>
      </c>
      <c r="AJ114" s="194">
        <f t="shared" si="60"/>
        <v>1</v>
      </c>
      <c r="AK114" s="194">
        <f t="shared" ref="AK114:BB114" si="61">+AJ114+AK113</f>
        <v>1</v>
      </c>
      <c r="AL114" s="194">
        <f t="shared" si="61"/>
        <v>1</v>
      </c>
      <c r="AM114" s="194">
        <f t="shared" si="61"/>
        <v>1</v>
      </c>
      <c r="AN114" s="194">
        <f t="shared" si="61"/>
        <v>1</v>
      </c>
      <c r="AO114" s="194">
        <f t="shared" si="61"/>
        <v>1</v>
      </c>
      <c r="AP114" s="194">
        <f t="shared" si="61"/>
        <v>1</v>
      </c>
      <c r="AQ114" s="194">
        <f t="shared" si="61"/>
        <v>1</v>
      </c>
      <c r="AR114" s="194">
        <f t="shared" si="61"/>
        <v>1</v>
      </c>
      <c r="AS114" s="194">
        <f t="shared" si="61"/>
        <v>1</v>
      </c>
      <c r="AT114" s="194">
        <f t="shared" si="61"/>
        <v>1</v>
      </c>
      <c r="AU114" s="194">
        <f t="shared" si="61"/>
        <v>1</v>
      </c>
      <c r="AV114" s="194">
        <f t="shared" si="61"/>
        <v>1</v>
      </c>
      <c r="AW114" s="194">
        <f t="shared" si="61"/>
        <v>1</v>
      </c>
      <c r="AX114" s="194">
        <f t="shared" si="61"/>
        <v>1</v>
      </c>
      <c r="AY114" s="194">
        <f t="shared" si="61"/>
        <v>1</v>
      </c>
      <c r="AZ114" s="194">
        <f t="shared" si="61"/>
        <v>1</v>
      </c>
      <c r="BA114" s="195">
        <f t="shared" si="61"/>
        <v>1</v>
      </c>
      <c r="BB114" s="193">
        <f t="shared" si="61"/>
        <v>1</v>
      </c>
    </row>
    <row r="115" spans="2:89" s="211" customFormat="1" x14ac:dyDescent="0.2">
      <c r="B115" s="208"/>
      <c r="C115" s="28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83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10"/>
      <c r="BB115" s="208"/>
    </row>
    <row r="116" spans="2:89" s="197" customFormat="1" x14ac:dyDescent="0.2">
      <c r="B116" s="197" t="s">
        <v>112</v>
      </c>
      <c r="C116" s="198">
        <v>8</v>
      </c>
      <c r="D116" s="199">
        <f t="shared" ref="D116:AI116" si="62">+D112*$C116</f>
        <v>0</v>
      </c>
      <c r="E116" s="199">
        <f t="shared" si="62"/>
        <v>0</v>
      </c>
      <c r="F116" s="199">
        <f t="shared" si="62"/>
        <v>0</v>
      </c>
      <c r="G116" s="199">
        <f t="shared" si="62"/>
        <v>0</v>
      </c>
      <c r="H116" s="199">
        <f t="shared" si="62"/>
        <v>0</v>
      </c>
      <c r="I116" s="199">
        <f t="shared" si="62"/>
        <v>0</v>
      </c>
      <c r="J116" s="199">
        <f t="shared" si="62"/>
        <v>0</v>
      </c>
      <c r="K116" s="199">
        <f t="shared" si="62"/>
        <v>0</v>
      </c>
      <c r="L116" s="199">
        <f t="shared" si="62"/>
        <v>0</v>
      </c>
      <c r="M116" s="199">
        <f t="shared" si="62"/>
        <v>0</v>
      </c>
      <c r="N116" s="199">
        <f t="shared" si="62"/>
        <v>0</v>
      </c>
      <c r="O116" s="199">
        <f t="shared" si="62"/>
        <v>0</v>
      </c>
      <c r="P116" s="199">
        <f t="shared" si="62"/>
        <v>0</v>
      </c>
      <c r="Q116" s="199">
        <f t="shared" si="62"/>
        <v>0</v>
      </c>
      <c r="R116" s="199">
        <f t="shared" si="62"/>
        <v>0</v>
      </c>
      <c r="S116" s="199">
        <f t="shared" si="62"/>
        <v>0</v>
      </c>
      <c r="T116" s="199">
        <f t="shared" si="62"/>
        <v>0</v>
      </c>
      <c r="U116" s="199">
        <f t="shared" si="62"/>
        <v>0</v>
      </c>
      <c r="V116" s="199">
        <f t="shared" si="62"/>
        <v>0</v>
      </c>
      <c r="W116" s="199">
        <f t="shared" si="62"/>
        <v>8</v>
      </c>
      <c r="X116" s="199">
        <f t="shared" si="62"/>
        <v>8</v>
      </c>
      <c r="Y116" s="199">
        <f t="shared" si="62"/>
        <v>8</v>
      </c>
      <c r="Z116" s="199">
        <f t="shared" si="62"/>
        <v>8</v>
      </c>
      <c r="AA116" s="90">
        <f t="shared" si="62"/>
        <v>8</v>
      </c>
      <c r="AB116" s="199">
        <f t="shared" si="62"/>
        <v>8</v>
      </c>
      <c r="AC116" s="199">
        <f t="shared" si="62"/>
        <v>8</v>
      </c>
      <c r="AD116" s="199">
        <f t="shared" si="62"/>
        <v>8</v>
      </c>
      <c r="AE116" s="199">
        <f t="shared" si="62"/>
        <v>8</v>
      </c>
      <c r="AF116" s="199">
        <f t="shared" si="62"/>
        <v>8</v>
      </c>
      <c r="AG116" s="199">
        <f t="shared" si="62"/>
        <v>8</v>
      </c>
      <c r="AH116" s="199">
        <f t="shared" si="62"/>
        <v>8</v>
      </c>
      <c r="AI116" s="199">
        <f t="shared" si="62"/>
        <v>8</v>
      </c>
      <c r="AJ116" s="199">
        <f t="shared" ref="AJ116:BB116" si="63">+AJ112*$C116</f>
        <v>8</v>
      </c>
      <c r="AK116" s="199">
        <f t="shared" si="63"/>
        <v>8</v>
      </c>
      <c r="AL116" s="199">
        <f t="shared" si="63"/>
        <v>8</v>
      </c>
      <c r="AM116" s="199">
        <f t="shared" si="63"/>
        <v>8</v>
      </c>
      <c r="AN116" s="199">
        <f t="shared" si="63"/>
        <v>8</v>
      </c>
      <c r="AO116" s="199">
        <f t="shared" si="63"/>
        <v>8</v>
      </c>
      <c r="AP116" s="199">
        <f t="shared" si="63"/>
        <v>8</v>
      </c>
      <c r="AQ116" s="199">
        <f t="shared" si="63"/>
        <v>8</v>
      </c>
      <c r="AR116" s="199">
        <f t="shared" si="63"/>
        <v>8</v>
      </c>
      <c r="AS116" s="199">
        <f t="shared" si="63"/>
        <v>8</v>
      </c>
      <c r="AT116" s="199">
        <f t="shared" si="63"/>
        <v>8</v>
      </c>
      <c r="AU116" s="199">
        <f t="shared" si="63"/>
        <v>8</v>
      </c>
      <c r="AV116" s="199">
        <f t="shared" si="63"/>
        <v>8</v>
      </c>
      <c r="AW116" s="199">
        <f t="shared" si="63"/>
        <v>8</v>
      </c>
      <c r="AX116" s="199">
        <f t="shared" si="63"/>
        <v>8</v>
      </c>
      <c r="AY116" s="199">
        <f t="shared" si="63"/>
        <v>8</v>
      </c>
      <c r="AZ116" s="199">
        <f t="shared" si="63"/>
        <v>8</v>
      </c>
      <c r="BA116" s="200">
        <f t="shared" si="63"/>
        <v>8</v>
      </c>
      <c r="BB116" s="201">
        <f t="shared" si="63"/>
        <v>8</v>
      </c>
      <c r="BC116" s="201"/>
      <c r="BF116" s="201"/>
      <c r="BG116" s="201"/>
      <c r="BH116" s="201"/>
      <c r="BI116" s="201"/>
      <c r="BJ116" s="201"/>
      <c r="BK116" s="201"/>
      <c r="BL116" s="201"/>
      <c r="BM116" s="201"/>
      <c r="BN116" s="201"/>
      <c r="BO116" s="201"/>
      <c r="BP116" s="201"/>
      <c r="BQ116" s="201"/>
      <c r="BR116" s="201"/>
      <c r="BS116" s="201"/>
      <c r="BT116" s="201"/>
      <c r="BU116" s="201"/>
      <c r="BV116" s="201"/>
      <c r="BW116" s="201"/>
      <c r="BX116" s="201"/>
      <c r="BY116" s="201"/>
      <c r="BZ116" s="201"/>
      <c r="CA116" s="201"/>
      <c r="CB116" s="201"/>
      <c r="CC116" s="201"/>
      <c r="CD116" s="201"/>
      <c r="CE116" s="201"/>
      <c r="CF116" s="201"/>
      <c r="CG116" s="201"/>
      <c r="CH116" s="201"/>
      <c r="CI116" s="201"/>
      <c r="CJ116" s="201"/>
      <c r="CK116" s="201"/>
    </row>
    <row r="117" spans="2:89" s="202" customFormat="1" ht="13.5" thickBot="1" x14ac:dyDescent="0.25">
      <c r="B117" s="202" t="s">
        <v>113</v>
      </c>
      <c r="C117" s="203" t="str">
        <f>+'NTP or Sold'!C10</f>
        <v>NTP</v>
      </c>
      <c r="D117" s="204">
        <f t="shared" ref="D117:AI117" si="64">+D114*$C116</f>
        <v>0</v>
      </c>
      <c r="E117" s="204">
        <f t="shared" si="64"/>
        <v>0</v>
      </c>
      <c r="F117" s="204">
        <f t="shared" si="64"/>
        <v>0</v>
      </c>
      <c r="G117" s="204">
        <f t="shared" si="64"/>
        <v>0</v>
      </c>
      <c r="H117" s="204">
        <f t="shared" si="64"/>
        <v>0</v>
      </c>
      <c r="I117" s="204">
        <f t="shared" si="64"/>
        <v>0</v>
      </c>
      <c r="J117" s="204">
        <f t="shared" si="64"/>
        <v>0</v>
      </c>
      <c r="K117" s="204">
        <f t="shared" si="64"/>
        <v>0</v>
      </c>
      <c r="L117" s="204">
        <f t="shared" si="64"/>
        <v>0</v>
      </c>
      <c r="M117" s="204">
        <f t="shared" si="64"/>
        <v>0</v>
      </c>
      <c r="N117" s="204">
        <f t="shared" si="64"/>
        <v>0</v>
      </c>
      <c r="O117" s="204">
        <f t="shared" si="64"/>
        <v>0</v>
      </c>
      <c r="P117" s="204">
        <f t="shared" si="64"/>
        <v>0</v>
      </c>
      <c r="Q117" s="204">
        <f t="shared" si="64"/>
        <v>0</v>
      </c>
      <c r="R117" s="204">
        <f t="shared" si="64"/>
        <v>0</v>
      </c>
      <c r="S117" s="204">
        <f t="shared" si="64"/>
        <v>0</v>
      </c>
      <c r="T117" s="204">
        <f t="shared" si="64"/>
        <v>0</v>
      </c>
      <c r="U117" s="204">
        <f t="shared" si="64"/>
        <v>0</v>
      </c>
      <c r="V117" s="204">
        <f t="shared" si="64"/>
        <v>0</v>
      </c>
      <c r="W117" s="204">
        <f t="shared" si="64"/>
        <v>8</v>
      </c>
      <c r="X117" s="204">
        <f t="shared" si="64"/>
        <v>8</v>
      </c>
      <c r="Y117" s="204">
        <f t="shared" si="64"/>
        <v>8</v>
      </c>
      <c r="Z117" s="204">
        <f t="shared" si="64"/>
        <v>8</v>
      </c>
      <c r="AA117" s="136">
        <f t="shared" si="64"/>
        <v>8</v>
      </c>
      <c r="AB117" s="204">
        <f t="shared" si="64"/>
        <v>8</v>
      </c>
      <c r="AC117" s="204">
        <f t="shared" si="64"/>
        <v>8</v>
      </c>
      <c r="AD117" s="204">
        <f t="shared" si="64"/>
        <v>8</v>
      </c>
      <c r="AE117" s="204">
        <f t="shared" si="64"/>
        <v>8</v>
      </c>
      <c r="AF117" s="204">
        <f t="shared" si="64"/>
        <v>8</v>
      </c>
      <c r="AG117" s="204">
        <f t="shared" si="64"/>
        <v>8</v>
      </c>
      <c r="AH117" s="204">
        <f t="shared" si="64"/>
        <v>8</v>
      </c>
      <c r="AI117" s="204">
        <f t="shared" si="64"/>
        <v>8</v>
      </c>
      <c r="AJ117" s="204">
        <f t="shared" ref="AJ117:BB117" si="65">+AJ114*$C116</f>
        <v>8</v>
      </c>
      <c r="AK117" s="204">
        <f t="shared" si="65"/>
        <v>8</v>
      </c>
      <c r="AL117" s="204">
        <f t="shared" si="65"/>
        <v>8</v>
      </c>
      <c r="AM117" s="204">
        <f t="shared" si="65"/>
        <v>8</v>
      </c>
      <c r="AN117" s="204">
        <f t="shared" si="65"/>
        <v>8</v>
      </c>
      <c r="AO117" s="204">
        <f t="shared" si="65"/>
        <v>8</v>
      </c>
      <c r="AP117" s="204">
        <f t="shared" si="65"/>
        <v>8</v>
      </c>
      <c r="AQ117" s="204">
        <f t="shared" si="65"/>
        <v>8</v>
      </c>
      <c r="AR117" s="204">
        <f t="shared" si="65"/>
        <v>8</v>
      </c>
      <c r="AS117" s="204">
        <f t="shared" si="65"/>
        <v>8</v>
      </c>
      <c r="AT117" s="204">
        <f t="shared" si="65"/>
        <v>8</v>
      </c>
      <c r="AU117" s="204">
        <f t="shared" si="65"/>
        <v>8</v>
      </c>
      <c r="AV117" s="204">
        <f t="shared" si="65"/>
        <v>8</v>
      </c>
      <c r="AW117" s="204">
        <f t="shared" si="65"/>
        <v>8</v>
      </c>
      <c r="AX117" s="204">
        <f t="shared" si="65"/>
        <v>8</v>
      </c>
      <c r="AY117" s="204">
        <f t="shared" si="65"/>
        <v>8</v>
      </c>
      <c r="AZ117" s="204">
        <f t="shared" si="65"/>
        <v>8</v>
      </c>
      <c r="BA117" s="205">
        <f t="shared" si="65"/>
        <v>8</v>
      </c>
      <c r="BB117" s="206">
        <f t="shared" si="65"/>
        <v>8</v>
      </c>
      <c r="BC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</row>
    <row r="118" spans="2:89" s="192" customFormat="1" ht="15" customHeight="1" thickTop="1" x14ac:dyDescent="0.2">
      <c r="B118" s="197" t="str">
        <f>+'NTP or Sold'!H11</f>
        <v>Fr 6B 60 hz power barges</v>
      </c>
      <c r="C118" s="288" t="str">
        <f>+'NTP or Sold'!T11</f>
        <v>Nigeria Barge II (APACHI)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1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191"/>
    </row>
    <row r="119" spans="2:89" s="196" customFormat="1" x14ac:dyDescent="0.2">
      <c r="B119" s="193" t="s">
        <v>108</v>
      </c>
      <c r="C119" s="289"/>
      <c r="D119" s="194">
        <v>0</v>
      </c>
      <c r="E119" s="194">
        <v>0</v>
      </c>
      <c r="F119" s="194">
        <v>0</v>
      </c>
      <c r="G119" s="194">
        <v>0</v>
      </c>
      <c r="H119" s="194">
        <v>0</v>
      </c>
      <c r="I119" s="194">
        <v>0</v>
      </c>
      <c r="J119" s="194">
        <v>0</v>
      </c>
      <c r="K119" s="194">
        <v>0</v>
      </c>
      <c r="L119" s="194">
        <v>0</v>
      </c>
      <c r="M119" s="194">
        <v>0</v>
      </c>
      <c r="N119" s="194">
        <v>0</v>
      </c>
      <c r="O119" s="194">
        <v>0</v>
      </c>
      <c r="P119" s="194">
        <v>0</v>
      </c>
      <c r="Q119" s="194">
        <v>0</v>
      </c>
      <c r="R119" s="194">
        <v>0</v>
      </c>
      <c r="S119" s="194">
        <v>0</v>
      </c>
      <c r="T119" s="194">
        <v>0</v>
      </c>
      <c r="U119" s="194">
        <v>0</v>
      </c>
      <c r="V119" s="194">
        <v>0</v>
      </c>
      <c r="W119" s="194">
        <v>1</v>
      </c>
      <c r="X119" s="194">
        <v>0</v>
      </c>
      <c r="Y119" s="194">
        <v>0</v>
      </c>
      <c r="Z119" s="194">
        <v>0</v>
      </c>
      <c r="AA119" s="82">
        <v>0</v>
      </c>
      <c r="AB119" s="194">
        <v>0</v>
      </c>
      <c r="AC119" s="194">
        <v>0</v>
      </c>
      <c r="AD119" s="194">
        <v>0</v>
      </c>
      <c r="AE119" s="194">
        <v>0</v>
      </c>
      <c r="AF119" s="194">
        <v>0</v>
      </c>
      <c r="AG119" s="194">
        <v>0</v>
      </c>
      <c r="AH119" s="194">
        <v>0</v>
      </c>
      <c r="AI119" s="194">
        <v>0</v>
      </c>
      <c r="AJ119" s="194">
        <v>0</v>
      </c>
      <c r="AK119" s="194">
        <v>0</v>
      </c>
      <c r="AL119" s="194">
        <v>0</v>
      </c>
      <c r="AM119" s="194">
        <v>0</v>
      </c>
      <c r="AN119" s="194">
        <v>0</v>
      </c>
      <c r="AO119" s="194">
        <v>0</v>
      </c>
      <c r="AP119" s="194">
        <v>0</v>
      </c>
      <c r="AQ119" s="194">
        <v>0</v>
      </c>
      <c r="AR119" s="194">
        <v>0</v>
      </c>
      <c r="AS119" s="194">
        <v>0</v>
      </c>
      <c r="AT119" s="194">
        <v>0</v>
      </c>
      <c r="AU119" s="194">
        <v>0</v>
      </c>
      <c r="AV119" s="194">
        <v>0</v>
      </c>
      <c r="AW119" s="194">
        <v>0</v>
      </c>
      <c r="AX119" s="194">
        <v>0</v>
      </c>
      <c r="AY119" s="194">
        <v>0</v>
      </c>
      <c r="AZ119" s="194">
        <v>0</v>
      </c>
      <c r="BA119" s="195">
        <v>0</v>
      </c>
      <c r="BB119" s="193">
        <v>0</v>
      </c>
      <c r="BC119" s="196">
        <f>SUM(N119:BB119)</f>
        <v>1</v>
      </c>
    </row>
    <row r="120" spans="2:89" s="196" customFormat="1" x14ac:dyDescent="0.2">
      <c r="B120" s="193" t="s">
        <v>109</v>
      </c>
      <c r="C120" s="289"/>
      <c r="D120" s="194">
        <f>+D119</f>
        <v>0</v>
      </c>
      <c r="E120" s="194">
        <f t="shared" ref="E120:AJ120" si="66">+D120+E119</f>
        <v>0</v>
      </c>
      <c r="F120" s="194">
        <f t="shared" si="66"/>
        <v>0</v>
      </c>
      <c r="G120" s="194">
        <f t="shared" si="66"/>
        <v>0</v>
      </c>
      <c r="H120" s="194">
        <f t="shared" si="66"/>
        <v>0</v>
      </c>
      <c r="I120" s="194">
        <f t="shared" si="66"/>
        <v>0</v>
      </c>
      <c r="J120" s="194">
        <f t="shared" si="66"/>
        <v>0</v>
      </c>
      <c r="K120" s="194">
        <f t="shared" si="66"/>
        <v>0</v>
      </c>
      <c r="L120" s="194">
        <f t="shared" si="66"/>
        <v>0</v>
      </c>
      <c r="M120" s="194">
        <f t="shared" si="66"/>
        <v>0</v>
      </c>
      <c r="N120" s="194">
        <f t="shared" si="66"/>
        <v>0</v>
      </c>
      <c r="O120" s="194">
        <f t="shared" si="66"/>
        <v>0</v>
      </c>
      <c r="P120" s="194">
        <f t="shared" si="66"/>
        <v>0</v>
      </c>
      <c r="Q120" s="194">
        <f t="shared" si="66"/>
        <v>0</v>
      </c>
      <c r="R120" s="194">
        <f t="shared" si="66"/>
        <v>0</v>
      </c>
      <c r="S120" s="194">
        <f t="shared" si="66"/>
        <v>0</v>
      </c>
      <c r="T120" s="194">
        <f t="shared" si="66"/>
        <v>0</v>
      </c>
      <c r="U120" s="194">
        <f t="shared" si="66"/>
        <v>0</v>
      </c>
      <c r="V120" s="194">
        <f t="shared" si="66"/>
        <v>0</v>
      </c>
      <c r="W120" s="194">
        <f t="shared" si="66"/>
        <v>1</v>
      </c>
      <c r="X120" s="194">
        <f t="shared" si="66"/>
        <v>1</v>
      </c>
      <c r="Y120" s="194">
        <f t="shared" si="66"/>
        <v>1</v>
      </c>
      <c r="Z120" s="194">
        <f t="shared" si="66"/>
        <v>1</v>
      </c>
      <c r="AA120" s="82">
        <f t="shared" si="66"/>
        <v>1</v>
      </c>
      <c r="AB120" s="194">
        <f t="shared" si="66"/>
        <v>1</v>
      </c>
      <c r="AC120" s="194">
        <f t="shared" si="66"/>
        <v>1</v>
      </c>
      <c r="AD120" s="194">
        <f t="shared" si="66"/>
        <v>1</v>
      </c>
      <c r="AE120" s="194">
        <f t="shared" si="66"/>
        <v>1</v>
      </c>
      <c r="AF120" s="194">
        <f t="shared" si="66"/>
        <v>1</v>
      </c>
      <c r="AG120" s="194">
        <f t="shared" si="66"/>
        <v>1</v>
      </c>
      <c r="AH120" s="194">
        <f t="shared" si="66"/>
        <v>1</v>
      </c>
      <c r="AI120" s="194">
        <f t="shared" si="66"/>
        <v>1</v>
      </c>
      <c r="AJ120" s="194">
        <f t="shared" si="66"/>
        <v>1</v>
      </c>
      <c r="AK120" s="194">
        <f t="shared" ref="AK120:BB120" si="67">+AJ120+AK119</f>
        <v>1</v>
      </c>
      <c r="AL120" s="194">
        <f t="shared" si="67"/>
        <v>1</v>
      </c>
      <c r="AM120" s="194">
        <f t="shared" si="67"/>
        <v>1</v>
      </c>
      <c r="AN120" s="194">
        <f t="shared" si="67"/>
        <v>1</v>
      </c>
      <c r="AO120" s="194">
        <f t="shared" si="67"/>
        <v>1</v>
      </c>
      <c r="AP120" s="194">
        <f t="shared" si="67"/>
        <v>1</v>
      </c>
      <c r="AQ120" s="194">
        <f t="shared" si="67"/>
        <v>1</v>
      </c>
      <c r="AR120" s="194">
        <f t="shared" si="67"/>
        <v>1</v>
      </c>
      <c r="AS120" s="194">
        <f t="shared" si="67"/>
        <v>1</v>
      </c>
      <c r="AT120" s="194">
        <f t="shared" si="67"/>
        <v>1</v>
      </c>
      <c r="AU120" s="194">
        <f t="shared" si="67"/>
        <v>1</v>
      </c>
      <c r="AV120" s="194">
        <f t="shared" si="67"/>
        <v>1</v>
      </c>
      <c r="AW120" s="194">
        <f t="shared" si="67"/>
        <v>1</v>
      </c>
      <c r="AX120" s="194">
        <f t="shared" si="67"/>
        <v>1</v>
      </c>
      <c r="AY120" s="194">
        <f t="shared" si="67"/>
        <v>1</v>
      </c>
      <c r="AZ120" s="194">
        <f t="shared" si="67"/>
        <v>1</v>
      </c>
      <c r="BA120" s="195">
        <f t="shared" si="67"/>
        <v>1</v>
      </c>
      <c r="BB120" s="193">
        <f t="shared" si="67"/>
        <v>1</v>
      </c>
    </row>
    <row r="121" spans="2:89" s="196" customFormat="1" x14ac:dyDescent="0.2">
      <c r="B121" s="193" t="s">
        <v>110</v>
      </c>
      <c r="C121" s="289"/>
      <c r="D121" s="194">
        <v>0</v>
      </c>
      <c r="E121" s="194">
        <v>0</v>
      </c>
      <c r="F121" s="194">
        <v>0</v>
      </c>
      <c r="G121" s="194">
        <v>0</v>
      </c>
      <c r="H121" s="194">
        <v>0</v>
      </c>
      <c r="I121" s="194">
        <v>0</v>
      </c>
      <c r="J121" s="194">
        <v>0</v>
      </c>
      <c r="K121" s="194">
        <v>0</v>
      </c>
      <c r="L121" s="194">
        <v>0</v>
      </c>
      <c r="M121" s="194">
        <v>0</v>
      </c>
      <c r="N121" s="194">
        <v>0</v>
      </c>
      <c r="O121" s="194">
        <v>0</v>
      </c>
      <c r="P121" s="194">
        <v>0</v>
      </c>
      <c r="Q121" s="194">
        <v>0</v>
      </c>
      <c r="R121" s="194">
        <v>0</v>
      </c>
      <c r="S121" s="194">
        <v>0</v>
      </c>
      <c r="T121" s="194">
        <v>0</v>
      </c>
      <c r="U121" s="194">
        <v>0</v>
      </c>
      <c r="V121" s="194">
        <v>0</v>
      </c>
      <c r="W121" s="194">
        <v>1</v>
      </c>
      <c r="X121" s="194">
        <v>0</v>
      </c>
      <c r="Y121" s="194">
        <v>0</v>
      </c>
      <c r="Z121" s="194">
        <v>0</v>
      </c>
      <c r="AA121" s="82">
        <v>0</v>
      </c>
      <c r="AB121" s="194">
        <v>0</v>
      </c>
      <c r="AC121" s="194">
        <v>0</v>
      </c>
      <c r="AD121" s="194">
        <v>0</v>
      </c>
      <c r="AE121" s="194">
        <v>0</v>
      </c>
      <c r="AF121" s="194">
        <v>0</v>
      </c>
      <c r="AG121" s="194">
        <v>0</v>
      </c>
      <c r="AH121" s="194">
        <v>0</v>
      </c>
      <c r="AI121" s="194">
        <v>0</v>
      </c>
      <c r="AJ121" s="194">
        <v>0</v>
      </c>
      <c r="AK121" s="194">
        <v>0</v>
      </c>
      <c r="AL121" s="194">
        <v>0</v>
      </c>
      <c r="AM121" s="194">
        <v>0</v>
      </c>
      <c r="AN121" s="194">
        <v>0</v>
      </c>
      <c r="AO121" s="194">
        <v>0</v>
      </c>
      <c r="AP121" s="194">
        <v>0</v>
      </c>
      <c r="AQ121" s="194">
        <v>0</v>
      </c>
      <c r="AR121" s="194">
        <v>0</v>
      </c>
      <c r="AS121" s="194">
        <v>0</v>
      </c>
      <c r="AT121" s="194">
        <v>0</v>
      </c>
      <c r="AU121" s="194">
        <v>0</v>
      </c>
      <c r="AV121" s="194">
        <v>0</v>
      </c>
      <c r="AW121" s="194">
        <v>0</v>
      </c>
      <c r="AX121" s="194">
        <v>0</v>
      </c>
      <c r="AY121" s="194">
        <v>0</v>
      </c>
      <c r="AZ121" s="194">
        <v>0</v>
      </c>
      <c r="BA121" s="195">
        <v>0</v>
      </c>
      <c r="BB121" s="193">
        <v>0</v>
      </c>
      <c r="BC121" s="196">
        <f>SUM(N121:BB121)</f>
        <v>1</v>
      </c>
    </row>
    <row r="122" spans="2:89" s="196" customFormat="1" x14ac:dyDescent="0.2">
      <c r="B122" s="193" t="s">
        <v>111</v>
      </c>
      <c r="C122" s="289"/>
      <c r="D122" s="194">
        <f>+D121</f>
        <v>0</v>
      </c>
      <c r="E122" s="194">
        <f t="shared" ref="E122:AJ122" si="68">+D122+E121</f>
        <v>0</v>
      </c>
      <c r="F122" s="194">
        <f t="shared" si="68"/>
        <v>0</v>
      </c>
      <c r="G122" s="194">
        <f t="shared" si="68"/>
        <v>0</v>
      </c>
      <c r="H122" s="194">
        <f t="shared" si="68"/>
        <v>0</v>
      </c>
      <c r="I122" s="194">
        <f t="shared" si="68"/>
        <v>0</v>
      </c>
      <c r="J122" s="194">
        <f t="shared" si="68"/>
        <v>0</v>
      </c>
      <c r="K122" s="194">
        <f t="shared" si="68"/>
        <v>0</v>
      </c>
      <c r="L122" s="194">
        <f t="shared" si="68"/>
        <v>0</v>
      </c>
      <c r="M122" s="194">
        <f t="shared" si="68"/>
        <v>0</v>
      </c>
      <c r="N122" s="194">
        <f t="shared" si="68"/>
        <v>0</v>
      </c>
      <c r="O122" s="194">
        <f t="shared" si="68"/>
        <v>0</v>
      </c>
      <c r="P122" s="194">
        <f t="shared" si="68"/>
        <v>0</v>
      </c>
      <c r="Q122" s="194">
        <f t="shared" si="68"/>
        <v>0</v>
      </c>
      <c r="R122" s="194">
        <f t="shared" si="68"/>
        <v>0</v>
      </c>
      <c r="S122" s="194">
        <f t="shared" si="68"/>
        <v>0</v>
      </c>
      <c r="T122" s="194">
        <f t="shared" si="68"/>
        <v>0</v>
      </c>
      <c r="U122" s="194">
        <f t="shared" si="68"/>
        <v>0</v>
      </c>
      <c r="V122" s="194">
        <f t="shared" si="68"/>
        <v>0</v>
      </c>
      <c r="W122" s="194">
        <f t="shared" si="68"/>
        <v>1</v>
      </c>
      <c r="X122" s="194">
        <f t="shared" si="68"/>
        <v>1</v>
      </c>
      <c r="Y122" s="194">
        <f t="shared" si="68"/>
        <v>1</v>
      </c>
      <c r="Z122" s="194">
        <f t="shared" si="68"/>
        <v>1</v>
      </c>
      <c r="AA122" s="82">
        <f t="shared" si="68"/>
        <v>1</v>
      </c>
      <c r="AB122" s="194">
        <f t="shared" si="68"/>
        <v>1</v>
      </c>
      <c r="AC122" s="194">
        <f t="shared" si="68"/>
        <v>1</v>
      </c>
      <c r="AD122" s="194">
        <f t="shared" si="68"/>
        <v>1</v>
      </c>
      <c r="AE122" s="194">
        <f t="shared" si="68"/>
        <v>1</v>
      </c>
      <c r="AF122" s="194">
        <f t="shared" si="68"/>
        <v>1</v>
      </c>
      <c r="AG122" s="194">
        <f t="shared" si="68"/>
        <v>1</v>
      </c>
      <c r="AH122" s="194">
        <f t="shared" si="68"/>
        <v>1</v>
      </c>
      <c r="AI122" s="194">
        <f t="shared" si="68"/>
        <v>1</v>
      </c>
      <c r="AJ122" s="194">
        <f t="shared" si="68"/>
        <v>1</v>
      </c>
      <c r="AK122" s="194">
        <f t="shared" ref="AK122:BB122" si="69">+AJ122+AK121</f>
        <v>1</v>
      </c>
      <c r="AL122" s="194">
        <f t="shared" si="69"/>
        <v>1</v>
      </c>
      <c r="AM122" s="194">
        <f t="shared" si="69"/>
        <v>1</v>
      </c>
      <c r="AN122" s="194">
        <f t="shared" si="69"/>
        <v>1</v>
      </c>
      <c r="AO122" s="194">
        <f t="shared" si="69"/>
        <v>1</v>
      </c>
      <c r="AP122" s="194">
        <f t="shared" si="69"/>
        <v>1</v>
      </c>
      <c r="AQ122" s="194">
        <f t="shared" si="69"/>
        <v>1</v>
      </c>
      <c r="AR122" s="194">
        <f t="shared" si="69"/>
        <v>1</v>
      </c>
      <c r="AS122" s="194">
        <f t="shared" si="69"/>
        <v>1</v>
      </c>
      <c r="AT122" s="194">
        <f t="shared" si="69"/>
        <v>1</v>
      </c>
      <c r="AU122" s="194">
        <f t="shared" si="69"/>
        <v>1</v>
      </c>
      <c r="AV122" s="194">
        <f t="shared" si="69"/>
        <v>1</v>
      </c>
      <c r="AW122" s="194">
        <f t="shared" si="69"/>
        <v>1</v>
      </c>
      <c r="AX122" s="194">
        <f t="shared" si="69"/>
        <v>1</v>
      </c>
      <c r="AY122" s="194">
        <f t="shared" si="69"/>
        <v>1</v>
      </c>
      <c r="AZ122" s="194">
        <f t="shared" si="69"/>
        <v>1</v>
      </c>
      <c r="BA122" s="195">
        <f t="shared" si="69"/>
        <v>1</v>
      </c>
      <c r="BB122" s="193">
        <f t="shared" si="69"/>
        <v>1</v>
      </c>
    </row>
    <row r="123" spans="2:89" s="211" customFormat="1" x14ac:dyDescent="0.2">
      <c r="B123" s="208"/>
      <c r="C123" s="28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83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10"/>
      <c r="BB123" s="208"/>
    </row>
    <row r="124" spans="2:89" s="197" customFormat="1" x14ac:dyDescent="0.2">
      <c r="B124" s="197" t="s">
        <v>112</v>
      </c>
      <c r="C124" s="198">
        <v>8</v>
      </c>
      <c r="D124" s="199">
        <f t="shared" ref="D124:AI124" si="70">+D120*$C124</f>
        <v>0</v>
      </c>
      <c r="E124" s="199">
        <f t="shared" si="70"/>
        <v>0</v>
      </c>
      <c r="F124" s="199">
        <f t="shared" si="70"/>
        <v>0</v>
      </c>
      <c r="G124" s="199">
        <f t="shared" si="70"/>
        <v>0</v>
      </c>
      <c r="H124" s="199">
        <f t="shared" si="70"/>
        <v>0</v>
      </c>
      <c r="I124" s="199">
        <f t="shared" si="70"/>
        <v>0</v>
      </c>
      <c r="J124" s="199">
        <f t="shared" si="70"/>
        <v>0</v>
      </c>
      <c r="K124" s="199">
        <f t="shared" si="70"/>
        <v>0</v>
      </c>
      <c r="L124" s="199">
        <f t="shared" si="70"/>
        <v>0</v>
      </c>
      <c r="M124" s="199">
        <f t="shared" si="70"/>
        <v>0</v>
      </c>
      <c r="N124" s="199">
        <f t="shared" si="70"/>
        <v>0</v>
      </c>
      <c r="O124" s="199">
        <f t="shared" si="70"/>
        <v>0</v>
      </c>
      <c r="P124" s="199">
        <f t="shared" si="70"/>
        <v>0</v>
      </c>
      <c r="Q124" s="199">
        <f t="shared" si="70"/>
        <v>0</v>
      </c>
      <c r="R124" s="199">
        <f t="shared" si="70"/>
        <v>0</v>
      </c>
      <c r="S124" s="199">
        <f t="shared" si="70"/>
        <v>0</v>
      </c>
      <c r="T124" s="199">
        <f t="shared" si="70"/>
        <v>0</v>
      </c>
      <c r="U124" s="199">
        <f t="shared" si="70"/>
        <v>0</v>
      </c>
      <c r="V124" s="199">
        <f t="shared" si="70"/>
        <v>0</v>
      </c>
      <c r="W124" s="199">
        <f t="shared" si="70"/>
        <v>8</v>
      </c>
      <c r="X124" s="199">
        <f t="shared" si="70"/>
        <v>8</v>
      </c>
      <c r="Y124" s="199">
        <f t="shared" si="70"/>
        <v>8</v>
      </c>
      <c r="Z124" s="199">
        <f t="shared" si="70"/>
        <v>8</v>
      </c>
      <c r="AA124" s="90">
        <f t="shared" si="70"/>
        <v>8</v>
      </c>
      <c r="AB124" s="199">
        <f t="shared" si="70"/>
        <v>8</v>
      </c>
      <c r="AC124" s="199">
        <f t="shared" si="70"/>
        <v>8</v>
      </c>
      <c r="AD124" s="199">
        <f t="shared" si="70"/>
        <v>8</v>
      </c>
      <c r="AE124" s="199">
        <f t="shared" si="70"/>
        <v>8</v>
      </c>
      <c r="AF124" s="199">
        <f t="shared" si="70"/>
        <v>8</v>
      </c>
      <c r="AG124" s="199">
        <f t="shared" si="70"/>
        <v>8</v>
      </c>
      <c r="AH124" s="199">
        <f t="shared" si="70"/>
        <v>8</v>
      </c>
      <c r="AI124" s="199">
        <f t="shared" si="70"/>
        <v>8</v>
      </c>
      <c r="AJ124" s="199">
        <f t="shared" ref="AJ124:BB124" si="71">+AJ120*$C124</f>
        <v>8</v>
      </c>
      <c r="AK124" s="199">
        <f t="shared" si="71"/>
        <v>8</v>
      </c>
      <c r="AL124" s="199">
        <f t="shared" si="71"/>
        <v>8</v>
      </c>
      <c r="AM124" s="199">
        <f t="shared" si="71"/>
        <v>8</v>
      </c>
      <c r="AN124" s="199">
        <f t="shared" si="71"/>
        <v>8</v>
      </c>
      <c r="AO124" s="199">
        <f t="shared" si="71"/>
        <v>8</v>
      </c>
      <c r="AP124" s="199">
        <f t="shared" si="71"/>
        <v>8</v>
      </c>
      <c r="AQ124" s="199">
        <f t="shared" si="71"/>
        <v>8</v>
      </c>
      <c r="AR124" s="199">
        <f t="shared" si="71"/>
        <v>8</v>
      </c>
      <c r="AS124" s="199">
        <f t="shared" si="71"/>
        <v>8</v>
      </c>
      <c r="AT124" s="199">
        <f t="shared" si="71"/>
        <v>8</v>
      </c>
      <c r="AU124" s="199">
        <f t="shared" si="71"/>
        <v>8</v>
      </c>
      <c r="AV124" s="199">
        <f t="shared" si="71"/>
        <v>8</v>
      </c>
      <c r="AW124" s="199">
        <f t="shared" si="71"/>
        <v>8</v>
      </c>
      <c r="AX124" s="199">
        <f t="shared" si="71"/>
        <v>8</v>
      </c>
      <c r="AY124" s="199">
        <f t="shared" si="71"/>
        <v>8</v>
      </c>
      <c r="AZ124" s="199">
        <f t="shared" si="71"/>
        <v>8</v>
      </c>
      <c r="BA124" s="200">
        <f t="shared" si="71"/>
        <v>8</v>
      </c>
      <c r="BB124" s="201">
        <f t="shared" si="71"/>
        <v>8</v>
      </c>
      <c r="BC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/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</row>
    <row r="125" spans="2:89" s="202" customFormat="1" ht="13.5" thickBot="1" x14ac:dyDescent="0.25">
      <c r="B125" s="202" t="s">
        <v>113</v>
      </c>
      <c r="C125" s="203" t="str">
        <f>+'NTP or Sold'!C11</f>
        <v>NTP</v>
      </c>
      <c r="D125" s="204">
        <f t="shared" ref="D125:AI125" si="72">+D122*$C124</f>
        <v>0</v>
      </c>
      <c r="E125" s="204">
        <f t="shared" si="72"/>
        <v>0</v>
      </c>
      <c r="F125" s="204">
        <f t="shared" si="72"/>
        <v>0</v>
      </c>
      <c r="G125" s="204">
        <f t="shared" si="72"/>
        <v>0</v>
      </c>
      <c r="H125" s="204">
        <f t="shared" si="72"/>
        <v>0</v>
      </c>
      <c r="I125" s="204">
        <f t="shared" si="72"/>
        <v>0</v>
      </c>
      <c r="J125" s="204">
        <f t="shared" si="72"/>
        <v>0</v>
      </c>
      <c r="K125" s="204">
        <f t="shared" si="72"/>
        <v>0</v>
      </c>
      <c r="L125" s="204">
        <f t="shared" si="72"/>
        <v>0</v>
      </c>
      <c r="M125" s="204">
        <f t="shared" si="72"/>
        <v>0</v>
      </c>
      <c r="N125" s="204">
        <f t="shared" si="72"/>
        <v>0</v>
      </c>
      <c r="O125" s="204">
        <f t="shared" si="72"/>
        <v>0</v>
      </c>
      <c r="P125" s="204">
        <f t="shared" si="72"/>
        <v>0</v>
      </c>
      <c r="Q125" s="204">
        <f t="shared" si="72"/>
        <v>0</v>
      </c>
      <c r="R125" s="204">
        <f t="shared" si="72"/>
        <v>0</v>
      </c>
      <c r="S125" s="204">
        <f t="shared" si="72"/>
        <v>0</v>
      </c>
      <c r="T125" s="204">
        <f t="shared" si="72"/>
        <v>0</v>
      </c>
      <c r="U125" s="204">
        <f t="shared" si="72"/>
        <v>0</v>
      </c>
      <c r="V125" s="204">
        <f t="shared" si="72"/>
        <v>0</v>
      </c>
      <c r="W125" s="204">
        <f t="shared" si="72"/>
        <v>8</v>
      </c>
      <c r="X125" s="204">
        <f t="shared" si="72"/>
        <v>8</v>
      </c>
      <c r="Y125" s="204">
        <f t="shared" si="72"/>
        <v>8</v>
      </c>
      <c r="Z125" s="204">
        <f t="shared" si="72"/>
        <v>8</v>
      </c>
      <c r="AA125" s="136">
        <f t="shared" si="72"/>
        <v>8</v>
      </c>
      <c r="AB125" s="204">
        <f t="shared" si="72"/>
        <v>8</v>
      </c>
      <c r="AC125" s="204">
        <f t="shared" si="72"/>
        <v>8</v>
      </c>
      <c r="AD125" s="204">
        <f t="shared" si="72"/>
        <v>8</v>
      </c>
      <c r="AE125" s="204">
        <f t="shared" si="72"/>
        <v>8</v>
      </c>
      <c r="AF125" s="204">
        <f t="shared" si="72"/>
        <v>8</v>
      </c>
      <c r="AG125" s="204">
        <f t="shared" si="72"/>
        <v>8</v>
      </c>
      <c r="AH125" s="204">
        <f t="shared" si="72"/>
        <v>8</v>
      </c>
      <c r="AI125" s="204">
        <f t="shared" si="72"/>
        <v>8</v>
      </c>
      <c r="AJ125" s="204">
        <f t="shared" ref="AJ125:BB125" si="73">+AJ122*$C124</f>
        <v>8</v>
      </c>
      <c r="AK125" s="204">
        <f t="shared" si="73"/>
        <v>8</v>
      </c>
      <c r="AL125" s="204">
        <f t="shared" si="73"/>
        <v>8</v>
      </c>
      <c r="AM125" s="204">
        <f t="shared" si="73"/>
        <v>8</v>
      </c>
      <c r="AN125" s="204">
        <f t="shared" si="73"/>
        <v>8</v>
      </c>
      <c r="AO125" s="204">
        <f t="shared" si="73"/>
        <v>8</v>
      </c>
      <c r="AP125" s="204">
        <f t="shared" si="73"/>
        <v>8</v>
      </c>
      <c r="AQ125" s="204">
        <f t="shared" si="73"/>
        <v>8</v>
      </c>
      <c r="AR125" s="204">
        <f t="shared" si="73"/>
        <v>8</v>
      </c>
      <c r="AS125" s="204">
        <f t="shared" si="73"/>
        <v>8</v>
      </c>
      <c r="AT125" s="204">
        <f t="shared" si="73"/>
        <v>8</v>
      </c>
      <c r="AU125" s="204">
        <f t="shared" si="73"/>
        <v>8</v>
      </c>
      <c r="AV125" s="204">
        <f t="shared" si="73"/>
        <v>8</v>
      </c>
      <c r="AW125" s="204">
        <f t="shared" si="73"/>
        <v>8</v>
      </c>
      <c r="AX125" s="204">
        <f t="shared" si="73"/>
        <v>8</v>
      </c>
      <c r="AY125" s="204">
        <f t="shared" si="73"/>
        <v>8</v>
      </c>
      <c r="AZ125" s="204">
        <f t="shared" si="73"/>
        <v>8</v>
      </c>
      <c r="BA125" s="205">
        <f t="shared" si="73"/>
        <v>8</v>
      </c>
      <c r="BB125" s="206">
        <f t="shared" si="73"/>
        <v>8</v>
      </c>
      <c r="BC125" s="206"/>
      <c r="BF125" s="206"/>
      <c r="BG125" s="206"/>
      <c r="BH125" s="206"/>
      <c r="BI125" s="206"/>
      <c r="BJ125" s="206"/>
      <c r="BK125" s="206"/>
      <c r="BL125" s="206"/>
      <c r="BM125" s="206"/>
      <c r="BN125" s="206"/>
      <c r="BO125" s="206"/>
      <c r="BP125" s="206"/>
      <c r="BQ125" s="206"/>
      <c r="BR125" s="206"/>
      <c r="BS125" s="206"/>
      <c r="BT125" s="206"/>
      <c r="BU125" s="206"/>
      <c r="BV125" s="206"/>
      <c r="BW125" s="206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</row>
    <row r="126" spans="2:89" s="192" customFormat="1" ht="15" customHeight="1" thickTop="1" x14ac:dyDescent="0.2">
      <c r="B126" s="189" t="str">
        <f>+'NTP or Sold'!H24</f>
        <v>7FA</v>
      </c>
      <c r="C126" s="288" t="str">
        <f>+'NTP or Sold'!T24</f>
        <v>Vitro (ENA)</v>
      </c>
      <c r="D126" s="190"/>
      <c r="E126" s="190"/>
      <c r="F126" s="190"/>
      <c r="G126" s="190"/>
      <c r="H126" s="190"/>
      <c r="I126" s="190"/>
      <c r="J126" s="190"/>
      <c r="K126" s="190"/>
      <c r="L126" s="190"/>
      <c r="M126" s="190"/>
      <c r="N126" s="190"/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A126" s="190"/>
      <c r="AB126" s="190"/>
      <c r="AC126" s="190"/>
      <c r="AD126" s="84"/>
      <c r="AE126" s="190"/>
      <c r="AF126" s="190"/>
      <c r="AG126" s="190"/>
      <c r="AH126" s="190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AU126" s="190"/>
      <c r="AV126" s="190"/>
      <c r="AW126" s="190"/>
      <c r="AX126" s="190"/>
      <c r="AY126" s="190"/>
      <c r="AZ126" s="190"/>
      <c r="BA126" s="190"/>
      <c r="BB126" s="190"/>
      <c r="BC126" s="191"/>
    </row>
    <row r="127" spans="2:89" s="196" customFormat="1" x14ac:dyDescent="0.2">
      <c r="B127" s="193" t="s">
        <v>108</v>
      </c>
      <c r="C127" s="289"/>
      <c r="D127" s="194">
        <v>0</v>
      </c>
      <c r="E127" s="194">
        <v>0</v>
      </c>
      <c r="F127" s="194">
        <v>0</v>
      </c>
      <c r="G127" s="194">
        <v>0</v>
      </c>
      <c r="H127" s="194">
        <v>0</v>
      </c>
      <c r="I127" s="194">
        <v>0</v>
      </c>
      <c r="J127" s="194">
        <v>0</v>
      </c>
      <c r="K127" s="194">
        <v>0</v>
      </c>
      <c r="L127" s="194">
        <v>0</v>
      </c>
      <c r="M127" s="194">
        <v>0</v>
      </c>
      <c r="N127" s="194">
        <v>0</v>
      </c>
      <c r="O127" s="194">
        <v>0</v>
      </c>
      <c r="P127" s="194">
        <v>0</v>
      </c>
      <c r="Q127" s="194">
        <v>0</v>
      </c>
      <c r="R127" s="194">
        <v>0</v>
      </c>
      <c r="S127" s="194">
        <v>0</v>
      </c>
      <c r="T127" s="194">
        <v>0</v>
      </c>
      <c r="U127" s="194">
        <v>0</v>
      </c>
      <c r="V127" s="194">
        <v>0</v>
      </c>
      <c r="W127" s="194">
        <v>0</v>
      </c>
      <c r="X127" s="194">
        <v>0</v>
      </c>
      <c r="Y127" s="194">
        <v>0.77673999999999999</v>
      </c>
      <c r="Z127" s="194">
        <v>0</v>
      </c>
      <c r="AA127" s="194">
        <v>0.11162999999999999</v>
      </c>
      <c r="AB127" s="194">
        <v>0.11162999999999999</v>
      </c>
      <c r="AC127" s="194">
        <v>0</v>
      </c>
      <c r="AD127" s="82">
        <v>0</v>
      </c>
      <c r="AE127" s="194">
        <v>0</v>
      </c>
      <c r="AF127" s="194">
        <v>0</v>
      </c>
      <c r="AG127" s="194">
        <v>0</v>
      </c>
      <c r="AH127" s="194">
        <v>0</v>
      </c>
      <c r="AI127" s="194">
        <v>0</v>
      </c>
      <c r="AJ127" s="194">
        <v>0</v>
      </c>
      <c r="AK127" s="194">
        <v>0</v>
      </c>
      <c r="AL127" s="194">
        <v>0</v>
      </c>
      <c r="AM127" s="194">
        <v>0</v>
      </c>
      <c r="AN127" s="194">
        <v>0</v>
      </c>
      <c r="AO127" s="194">
        <v>0</v>
      </c>
      <c r="AP127" s="194">
        <v>0</v>
      </c>
      <c r="AQ127" s="194">
        <v>0</v>
      </c>
      <c r="AR127" s="194">
        <v>0</v>
      </c>
      <c r="AS127" s="194">
        <v>0</v>
      </c>
      <c r="AT127" s="194">
        <v>0</v>
      </c>
      <c r="AU127" s="194">
        <v>0</v>
      </c>
      <c r="AV127" s="194">
        <v>0</v>
      </c>
      <c r="AW127" s="194">
        <v>0</v>
      </c>
      <c r="AX127" s="194">
        <v>0</v>
      </c>
      <c r="AY127" s="194">
        <v>0</v>
      </c>
      <c r="AZ127" s="194">
        <v>0</v>
      </c>
      <c r="BA127" s="194">
        <v>0</v>
      </c>
      <c r="BB127" s="194">
        <v>0</v>
      </c>
      <c r="BC127" s="195">
        <f>SUM(D127:BB127)</f>
        <v>1</v>
      </c>
      <c r="BD127" s="193"/>
    </row>
    <row r="128" spans="2:89" s="196" customFormat="1" x14ac:dyDescent="0.2">
      <c r="B128" s="193" t="s">
        <v>109</v>
      </c>
      <c r="C128" s="289"/>
      <c r="D128" s="194">
        <f>D127</f>
        <v>0</v>
      </c>
      <c r="E128" s="194">
        <f t="shared" ref="E128:AJ128" si="74">+D128+E127</f>
        <v>0</v>
      </c>
      <c r="F128" s="194">
        <f t="shared" si="74"/>
        <v>0</v>
      </c>
      <c r="G128" s="194">
        <f t="shared" si="74"/>
        <v>0</v>
      </c>
      <c r="H128" s="194">
        <f t="shared" si="74"/>
        <v>0</v>
      </c>
      <c r="I128" s="194">
        <f t="shared" si="74"/>
        <v>0</v>
      </c>
      <c r="J128" s="194">
        <f t="shared" si="74"/>
        <v>0</v>
      </c>
      <c r="K128" s="194">
        <f t="shared" si="74"/>
        <v>0</v>
      </c>
      <c r="L128" s="194">
        <f t="shared" si="74"/>
        <v>0</v>
      </c>
      <c r="M128" s="194">
        <f t="shared" si="74"/>
        <v>0</v>
      </c>
      <c r="N128" s="194">
        <f t="shared" si="74"/>
        <v>0</v>
      </c>
      <c r="O128" s="194">
        <f t="shared" si="74"/>
        <v>0</v>
      </c>
      <c r="P128" s="194">
        <f t="shared" si="74"/>
        <v>0</v>
      </c>
      <c r="Q128" s="194">
        <f t="shared" si="74"/>
        <v>0</v>
      </c>
      <c r="R128" s="194">
        <f t="shared" si="74"/>
        <v>0</v>
      </c>
      <c r="S128" s="194">
        <f t="shared" si="74"/>
        <v>0</v>
      </c>
      <c r="T128" s="194">
        <f t="shared" si="74"/>
        <v>0</v>
      </c>
      <c r="U128" s="194">
        <f t="shared" si="74"/>
        <v>0</v>
      </c>
      <c r="V128" s="194">
        <f t="shared" si="74"/>
        <v>0</v>
      </c>
      <c r="W128" s="194">
        <f t="shared" si="74"/>
        <v>0</v>
      </c>
      <c r="X128" s="194">
        <f t="shared" si="74"/>
        <v>0</v>
      </c>
      <c r="Y128" s="194">
        <f t="shared" si="74"/>
        <v>0.77673999999999999</v>
      </c>
      <c r="Z128" s="194">
        <f t="shared" si="74"/>
        <v>0.77673999999999999</v>
      </c>
      <c r="AA128" s="194">
        <f t="shared" si="74"/>
        <v>0.88836999999999999</v>
      </c>
      <c r="AB128" s="194">
        <f t="shared" si="74"/>
        <v>1</v>
      </c>
      <c r="AC128" s="194">
        <f t="shared" si="74"/>
        <v>1</v>
      </c>
      <c r="AD128" s="82">
        <f t="shared" si="74"/>
        <v>1</v>
      </c>
      <c r="AE128" s="194">
        <f t="shared" si="74"/>
        <v>1</v>
      </c>
      <c r="AF128" s="194">
        <f t="shared" si="74"/>
        <v>1</v>
      </c>
      <c r="AG128" s="194">
        <f t="shared" si="74"/>
        <v>1</v>
      </c>
      <c r="AH128" s="194">
        <f t="shared" si="74"/>
        <v>1</v>
      </c>
      <c r="AI128" s="194">
        <f t="shared" si="74"/>
        <v>1</v>
      </c>
      <c r="AJ128" s="194">
        <f t="shared" si="74"/>
        <v>1</v>
      </c>
      <c r="AK128" s="194">
        <f t="shared" ref="AK128:BB128" si="75">+AJ128+AK127</f>
        <v>1</v>
      </c>
      <c r="AL128" s="194">
        <f t="shared" si="75"/>
        <v>1</v>
      </c>
      <c r="AM128" s="194">
        <f t="shared" si="75"/>
        <v>1</v>
      </c>
      <c r="AN128" s="194">
        <f t="shared" si="75"/>
        <v>1</v>
      </c>
      <c r="AO128" s="194">
        <f t="shared" si="75"/>
        <v>1</v>
      </c>
      <c r="AP128" s="194">
        <f t="shared" si="75"/>
        <v>1</v>
      </c>
      <c r="AQ128" s="194">
        <f t="shared" si="75"/>
        <v>1</v>
      </c>
      <c r="AR128" s="194">
        <f t="shared" si="75"/>
        <v>1</v>
      </c>
      <c r="AS128" s="194">
        <f t="shared" si="75"/>
        <v>1</v>
      </c>
      <c r="AT128" s="194">
        <f t="shared" si="75"/>
        <v>1</v>
      </c>
      <c r="AU128" s="194">
        <f t="shared" si="75"/>
        <v>1</v>
      </c>
      <c r="AV128" s="194">
        <f t="shared" si="75"/>
        <v>1</v>
      </c>
      <c r="AW128" s="194">
        <f t="shared" si="75"/>
        <v>1</v>
      </c>
      <c r="AX128" s="194">
        <f t="shared" si="75"/>
        <v>1</v>
      </c>
      <c r="AY128" s="194">
        <f t="shared" si="75"/>
        <v>1</v>
      </c>
      <c r="AZ128" s="194">
        <f t="shared" si="75"/>
        <v>1</v>
      </c>
      <c r="BA128" s="194">
        <f t="shared" si="75"/>
        <v>1</v>
      </c>
      <c r="BB128" s="194">
        <f t="shared" si="75"/>
        <v>1</v>
      </c>
      <c r="BC128" s="195"/>
      <c r="BD128" s="193"/>
    </row>
    <row r="129" spans="2:89" s="196" customFormat="1" x14ac:dyDescent="0.2">
      <c r="B129" s="193" t="s">
        <v>110</v>
      </c>
      <c r="C129" s="289"/>
      <c r="D129" s="194">
        <v>0</v>
      </c>
      <c r="E129" s="194">
        <v>0</v>
      </c>
      <c r="F129" s="194">
        <v>0</v>
      </c>
      <c r="G129" s="194">
        <v>0</v>
      </c>
      <c r="H129" s="194">
        <v>0</v>
      </c>
      <c r="I129" s="194">
        <v>0</v>
      </c>
      <c r="J129" s="194">
        <v>0</v>
      </c>
      <c r="K129" s="194">
        <v>0</v>
      </c>
      <c r="L129" s="194">
        <v>0</v>
      </c>
      <c r="M129" s="194">
        <v>0</v>
      </c>
      <c r="N129" s="194">
        <v>0</v>
      </c>
      <c r="O129" s="194">
        <v>0</v>
      </c>
      <c r="P129" s="194">
        <v>0</v>
      </c>
      <c r="Q129" s="194">
        <v>0</v>
      </c>
      <c r="R129" s="194">
        <v>0</v>
      </c>
      <c r="S129" s="194">
        <v>0</v>
      </c>
      <c r="T129" s="194">
        <f t="shared" ref="T129:BB129" si="76">T130-S130</f>
        <v>0.23200000000000001</v>
      </c>
      <c r="U129" s="194">
        <f t="shared" si="76"/>
        <v>1.7999999999999988E-2</v>
      </c>
      <c r="V129" s="194">
        <f t="shared" si="76"/>
        <v>1.5000000000000013E-2</v>
      </c>
      <c r="W129" s="194">
        <f t="shared" si="76"/>
        <v>1.9999999999999962E-2</v>
      </c>
      <c r="X129" s="194">
        <f t="shared" si="76"/>
        <v>2.5000000000000022E-2</v>
      </c>
      <c r="Y129" s="194">
        <f t="shared" si="76"/>
        <v>3.0000000000000027E-2</v>
      </c>
      <c r="Z129" s="194">
        <f t="shared" si="76"/>
        <v>0</v>
      </c>
      <c r="AA129" s="194">
        <f t="shared" si="76"/>
        <v>0.65999999999999992</v>
      </c>
      <c r="AB129" s="194">
        <f t="shared" si="76"/>
        <v>0</v>
      </c>
      <c r="AC129" s="194">
        <f t="shared" si="76"/>
        <v>0</v>
      </c>
      <c r="AD129" s="82">
        <f t="shared" si="76"/>
        <v>0</v>
      </c>
      <c r="AE129" s="194">
        <f t="shared" si="76"/>
        <v>0</v>
      </c>
      <c r="AF129" s="194">
        <f t="shared" si="76"/>
        <v>0</v>
      </c>
      <c r="AG129" s="194">
        <f t="shared" si="76"/>
        <v>0</v>
      </c>
      <c r="AH129" s="194">
        <f t="shared" si="76"/>
        <v>0</v>
      </c>
      <c r="AI129" s="194">
        <f t="shared" si="76"/>
        <v>0</v>
      </c>
      <c r="AJ129" s="194">
        <f t="shared" si="76"/>
        <v>0</v>
      </c>
      <c r="AK129" s="194">
        <f t="shared" si="76"/>
        <v>0</v>
      </c>
      <c r="AL129" s="194">
        <f t="shared" si="76"/>
        <v>0</v>
      </c>
      <c r="AM129" s="194">
        <f t="shared" si="76"/>
        <v>0</v>
      </c>
      <c r="AN129" s="194">
        <f t="shared" si="76"/>
        <v>0</v>
      </c>
      <c r="AO129" s="194">
        <f t="shared" si="76"/>
        <v>0</v>
      </c>
      <c r="AP129" s="194">
        <f t="shared" si="76"/>
        <v>0</v>
      </c>
      <c r="AQ129" s="194">
        <f t="shared" si="76"/>
        <v>0</v>
      </c>
      <c r="AR129" s="194">
        <f t="shared" si="76"/>
        <v>0</v>
      </c>
      <c r="AS129" s="194">
        <f t="shared" si="76"/>
        <v>0</v>
      </c>
      <c r="AT129" s="194">
        <f t="shared" si="76"/>
        <v>0</v>
      </c>
      <c r="AU129" s="194">
        <f t="shared" si="76"/>
        <v>0</v>
      </c>
      <c r="AV129" s="194">
        <f t="shared" si="76"/>
        <v>0</v>
      </c>
      <c r="AW129" s="194">
        <f t="shared" si="76"/>
        <v>0</v>
      </c>
      <c r="AX129" s="194">
        <f t="shared" si="76"/>
        <v>0</v>
      </c>
      <c r="AY129" s="194">
        <f t="shared" si="76"/>
        <v>0</v>
      </c>
      <c r="AZ129" s="194">
        <f t="shared" si="76"/>
        <v>0</v>
      </c>
      <c r="BA129" s="194">
        <f t="shared" si="76"/>
        <v>0</v>
      </c>
      <c r="BB129" s="194">
        <f t="shared" si="76"/>
        <v>0</v>
      </c>
      <c r="BC129" s="195">
        <f>SUM(D129:BB129)</f>
        <v>1</v>
      </c>
      <c r="BD129" s="193"/>
    </row>
    <row r="130" spans="2:89" s="196" customFormat="1" x14ac:dyDescent="0.2">
      <c r="B130" s="193" t="s">
        <v>111</v>
      </c>
      <c r="C130" s="289"/>
      <c r="D130" s="194">
        <f>D129</f>
        <v>0</v>
      </c>
      <c r="E130" s="194">
        <f t="shared" ref="E130:S130" si="77">+D130+E129</f>
        <v>0</v>
      </c>
      <c r="F130" s="194">
        <f t="shared" si="77"/>
        <v>0</v>
      </c>
      <c r="G130" s="194">
        <f t="shared" si="77"/>
        <v>0</v>
      </c>
      <c r="H130" s="194">
        <f t="shared" si="77"/>
        <v>0</v>
      </c>
      <c r="I130" s="194">
        <f t="shared" si="77"/>
        <v>0</v>
      </c>
      <c r="J130" s="194">
        <f t="shared" si="77"/>
        <v>0</v>
      </c>
      <c r="K130" s="194">
        <f t="shared" si="77"/>
        <v>0</v>
      </c>
      <c r="L130" s="194">
        <f t="shared" si="77"/>
        <v>0</v>
      </c>
      <c r="M130" s="194">
        <f t="shared" si="77"/>
        <v>0</v>
      </c>
      <c r="N130" s="194">
        <f t="shared" si="77"/>
        <v>0</v>
      </c>
      <c r="O130" s="194">
        <f t="shared" si="77"/>
        <v>0</v>
      </c>
      <c r="P130" s="194">
        <f t="shared" si="77"/>
        <v>0</v>
      </c>
      <c r="Q130" s="194">
        <f t="shared" si="77"/>
        <v>0</v>
      </c>
      <c r="R130" s="194">
        <f t="shared" si="77"/>
        <v>0</v>
      </c>
      <c r="S130" s="194">
        <f t="shared" si="77"/>
        <v>0</v>
      </c>
      <c r="T130" s="194">
        <v>0.23200000000000001</v>
      </c>
      <c r="U130" s="194">
        <v>0.25</v>
      </c>
      <c r="V130" s="194">
        <v>0.26500000000000001</v>
      </c>
      <c r="W130" s="194">
        <v>0.28499999999999998</v>
      </c>
      <c r="X130" s="194">
        <v>0.31</v>
      </c>
      <c r="Y130" s="194">
        <v>0.34</v>
      </c>
      <c r="Z130" s="194">
        <v>0.34</v>
      </c>
      <c r="AA130" s="194">
        <v>1</v>
      </c>
      <c r="AB130" s="194">
        <v>1</v>
      </c>
      <c r="AC130" s="194">
        <v>1</v>
      </c>
      <c r="AD130" s="82">
        <v>1</v>
      </c>
      <c r="AE130" s="194">
        <v>1</v>
      </c>
      <c r="AF130" s="194">
        <v>1</v>
      </c>
      <c r="AG130" s="194">
        <v>1</v>
      </c>
      <c r="AH130" s="194">
        <v>1</v>
      </c>
      <c r="AI130" s="194">
        <v>1</v>
      </c>
      <c r="AJ130" s="194">
        <v>1</v>
      </c>
      <c r="AK130" s="194">
        <v>1</v>
      </c>
      <c r="AL130" s="194">
        <v>1</v>
      </c>
      <c r="AM130" s="194">
        <v>1</v>
      </c>
      <c r="AN130" s="194">
        <v>1</v>
      </c>
      <c r="AO130" s="194">
        <v>1</v>
      </c>
      <c r="AP130" s="194">
        <v>1</v>
      </c>
      <c r="AQ130" s="194">
        <v>1</v>
      </c>
      <c r="AR130" s="194">
        <v>1</v>
      </c>
      <c r="AS130" s="194">
        <v>1</v>
      </c>
      <c r="AT130" s="194">
        <v>1</v>
      </c>
      <c r="AU130" s="194">
        <v>1</v>
      </c>
      <c r="AV130" s="194">
        <v>1</v>
      </c>
      <c r="AW130" s="194">
        <v>1</v>
      </c>
      <c r="AX130" s="194">
        <v>1</v>
      </c>
      <c r="AY130" s="194">
        <v>1</v>
      </c>
      <c r="AZ130" s="194">
        <v>1</v>
      </c>
      <c r="BA130" s="194">
        <v>1</v>
      </c>
      <c r="BB130" s="194">
        <v>1</v>
      </c>
      <c r="BC130" s="195"/>
      <c r="BD130" s="193"/>
    </row>
    <row r="131" spans="2:89" s="211" customFormat="1" x14ac:dyDescent="0.2">
      <c r="B131" s="208"/>
      <c r="C131" s="28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83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10"/>
      <c r="BD131" s="208"/>
    </row>
    <row r="132" spans="2:89" s="197" customFormat="1" x14ac:dyDescent="0.2">
      <c r="B132" s="197" t="s">
        <v>112</v>
      </c>
      <c r="C132" s="198">
        <v>31.246613</v>
      </c>
      <c r="D132" s="199">
        <f t="shared" ref="D132:AI132" si="78">+D128*$C132</f>
        <v>0</v>
      </c>
      <c r="E132" s="199">
        <f t="shared" si="78"/>
        <v>0</v>
      </c>
      <c r="F132" s="199">
        <f t="shared" si="78"/>
        <v>0</v>
      </c>
      <c r="G132" s="199">
        <f t="shared" si="78"/>
        <v>0</v>
      </c>
      <c r="H132" s="199">
        <f t="shared" si="78"/>
        <v>0</v>
      </c>
      <c r="I132" s="199">
        <f t="shared" si="78"/>
        <v>0</v>
      </c>
      <c r="J132" s="199">
        <f t="shared" si="78"/>
        <v>0</v>
      </c>
      <c r="K132" s="199">
        <f t="shared" si="78"/>
        <v>0</v>
      </c>
      <c r="L132" s="199">
        <f t="shared" si="78"/>
        <v>0</v>
      </c>
      <c r="M132" s="199">
        <f t="shared" si="78"/>
        <v>0</v>
      </c>
      <c r="N132" s="199">
        <f t="shared" si="78"/>
        <v>0</v>
      </c>
      <c r="O132" s="199">
        <f t="shared" si="78"/>
        <v>0</v>
      </c>
      <c r="P132" s="199">
        <f t="shared" si="78"/>
        <v>0</v>
      </c>
      <c r="Q132" s="199">
        <f t="shared" si="78"/>
        <v>0</v>
      </c>
      <c r="R132" s="199">
        <f t="shared" si="78"/>
        <v>0</v>
      </c>
      <c r="S132" s="199">
        <f t="shared" si="78"/>
        <v>0</v>
      </c>
      <c r="T132" s="199">
        <f t="shared" si="78"/>
        <v>0</v>
      </c>
      <c r="U132" s="199">
        <f t="shared" si="78"/>
        <v>0</v>
      </c>
      <c r="V132" s="199">
        <f t="shared" si="78"/>
        <v>0</v>
      </c>
      <c r="W132" s="199">
        <f t="shared" si="78"/>
        <v>0</v>
      </c>
      <c r="X132" s="199">
        <f t="shared" si="78"/>
        <v>0</v>
      </c>
      <c r="Y132" s="199">
        <f t="shared" si="78"/>
        <v>24.270494181619998</v>
      </c>
      <c r="Z132" s="199">
        <f t="shared" si="78"/>
        <v>24.270494181619998</v>
      </c>
      <c r="AA132" s="199">
        <f t="shared" si="78"/>
        <v>27.758553590809999</v>
      </c>
      <c r="AB132" s="199">
        <f t="shared" si="78"/>
        <v>31.246613</v>
      </c>
      <c r="AC132" s="199">
        <f t="shared" si="78"/>
        <v>31.246613</v>
      </c>
      <c r="AD132" s="90">
        <f t="shared" si="78"/>
        <v>31.246613</v>
      </c>
      <c r="AE132" s="199">
        <f t="shared" si="78"/>
        <v>31.246613</v>
      </c>
      <c r="AF132" s="199">
        <f t="shared" si="78"/>
        <v>31.246613</v>
      </c>
      <c r="AG132" s="199">
        <f t="shared" si="78"/>
        <v>31.246613</v>
      </c>
      <c r="AH132" s="199">
        <f t="shared" si="78"/>
        <v>31.246613</v>
      </c>
      <c r="AI132" s="199">
        <f t="shared" si="78"/>
        <v>31.246613</v>
      </c>
      <c r="AJ132" s="199">
        <f t="shared" ref="AJ132:BB132" si="79">+AJ128*$C132</f>
        <v>31.246613</v>
      </c>
      <c r="AK132" s="199">
        <f t="shared" si="79"/>
        <v>31.246613</v>
      </c>
      <c r="AL132" s="199">
        <f t="shared" si="79"/>
        <v>31.246613</v>
      </c>
      <c r="AM132" s="199">
        <f t="shared" si="79"/>
        <v>31.246613</v>
      </c>
      <c r="AN132" s="199">
        <f t="shared" si="79"/>
        <v>31.246613</v>
      </c>
      <c r="AO132" s="199">
        <f t="shared" si="79"/>
        <v>31.246613</v>
      </c>
      <c r="AP132" s="199">
        <f t="shared" si="79"/>
        <v>31.246613</v>
      </c>
      <c r="AQ132" s="199">
        <f t="shared" si="79"/>
        <v>31.246613</v>
      </c>
      <c r="AR132" s="199">
        <f t="shared" si="79"/>
        <v>31.246613</v>
      </c>
      <c r="AS132" s="199">
        <f t="shared" si="79"/>
        <v>31.246613</v>
      </c>
      <c r="AT132" s="199">
        <f t="shared" si="79"/>
        <v>31.246613</v>
      </c>
      <c r="AU132" s="199">
        <f t="shared" si="79"/>
        <v>31.246613</v>
      </c>
      <c r="AV132" s="199">
        <f t="shared" si="79"/>
        <v>31.246613</v>
      </c>
      <c r="AW132" s="199">
        <f t="shared" si="79"/>
        <v>31.246613</v>
      </c>
      <c r="AX132" s="199">
        <f t="shared" si="79"/>
        <v>31.246613</v>
      </c>
      <c r="AY132" s="199">
        <f t="shared" si="79"/>
        <v>31.246613</v>
      </c>
      <c r="AZ132" s="199">
        <f t="shared" si="79"/>
        <v>31.246613</v>
      </c>
      <c r="BA132" s="199">
        <f t="shared" si="79"/>
        <v>31.246613</v>
      </c>
      <c r="BB132" s="199">
        <f t="shared" si="79"/>
        <v>31.246613</v>
      </c>
      <c r="BC132" s="200"/>
      <c r="BD132" s="201"/>
      <c r="BE132" s="201"/>
      <c r="BF132" s="201"/>
      <c r="BG132" s="201"/>
      <c r="BH132" s="201"/>
      <c r="BI132" s="201"/>
      <c r="BJ132" s="201"/>
      <c r="BK132" s="201"/>
      <c r="BL132" s="201"/>
      <c r="BM132" s="201"/>
      <c r="BN132" s="201"/>
      <c r="BO132" s="201"/>
      <c r="BP132" s="201"/>
      <c r="BQ132" s="201"/>
      <c r="BR132" s="201"/>
      <c r="BS132" s="201"/>
      <c r="BT132" s="201"/>
      <c r="BU132" s="201"/>
      <c r="BV132" s="201"/>
      <c r="BW132" s="201"/>
      <c r="BX132" s="201"/>
      <c r="BY132" s="201"/>
      <c r="BZ132" s="201"/>
      <c r="CA132" s="201"/>
      <c r="CB132" s="201"/>
      <c r="CC132" s="201"/>
      <c r="CD132" s="201"/>
      <c r="CE132" s="201"/>
      <c r="CF132" s="201"/>
      <c r="CG132" s="201"/>
      <c r="CH132" s="201"/>
      <c r="CI132" s="201"/>
      <c r="CJ132" s="201"/>
      <c r="CK132" s="201"/>
    </row>
    <row r="133" spans="2:89" s="202" customFormat="1" ht="13.5" thickBot="1" x14ac:dyDescent="0.25">
      <c r="B133" s="202" t="s">
        <v>113</v>
      </c>
      <c r="C133" s="203" t="str">
        <f>+'NTP or Sold'!C24</f>
        <v>Committed</v>
      </c>
      <c r="D133" s="204">
        <f t="shared" ref="D133:AI133" si="80">+D130*$C132</f>
        <v>0</v>
      </c>
      <c r="E133" s="204">
        <f t="shared" si="80"/>
        <v>0</v>
      </c>
      <c r="F133" s="204">
        <f t="shared" si="80"/>
        <v>0</v>
      </c>
      <c r="G133" s="204">
        <f t="shared" si="80"/>
        <v>0</v>
      </c>
      <c r="H133" s="204">
        <f t="shared" si="80"/>
        <v>0</v>
      </c>
      <c r="I133" s="204">
        <f t="shared" si="80"/>
        <v>0</v>
      </c>
      <c r="J133" s="204">
        <f t="shared" si="80"/>
        <v>0</v>
      </c>
      <c r="K133" s="204">
        <f t="shared" si="80"/>
        <v>0</v>
      </c>
      <c r="L133" s="204">
        <f t="shared" si="80"/>
        <v>0</v>
      </c>
      <c r="M133" s="204">
        <f t="shared" si="80"/>
        <v>0</v>
      </c>
      <c r="N133" s="204">
        <f t="shared" si="80"/>
        <v>0</v>
      </c>
      <c r="O133" s="204">
        <f t="shared" si="80"/>
        <v>0</v>
      </c>
      <c r="P133" s="204">
        <f t="shared" si="80"/>
        <v>0</v>
      </c>
      <c r="Q133" s="204">
        <f t="shared" si="80"/>
        <v>0</v>
      </c>
      <c r="R133" s="204">
        <f t="shared" si="80"/>
        <v>0</v>
      </c>
      <c r="S133" s="204">
        <f t="shared" si="80"/>
        <v>0</v>
      </c>
      <c r="T133" s="204">
        <f t="shared" si="80"/>
        <v>7.2492142160000004</v>
      </c>
      <c r="U133" s="204">
        <f t="shared" si="80"/>
        <v>7.81165325</v>
      </c>
      <c r="V133" s="204">
        <f t="shared" si="80"/>
        <v>8.2803524450000001</v>
      </c>
      <c r="W133" s="204">
        <f t="shared" si="80"/>
        <v>8.9052847049999997</v>
      </c>
      <c r="X133" s="204">
        <f t="shared" si="80"/>
        <v>9.6864500299999996</v>
      </c>
      <c r="Y133" s="204">
        <f t="shared" si="80"/>
        <v>10.623848420000002</v>
      </c>
      <c r="Z133" s="204">
        <f t="shared" si="80"/>
        <v>10.623848420000002</v>
      </c>
      <c r="AA133" s="204">
        <f t="shared" si="80"/>
        <v>31.246613</v>
      </c>
      <c r="AB133" s="204">
        <f t="shared" si="80"/>
        <v>31.246613</v>
      </c>
      <c r="AC133" s="204">
        <f t="shared" si="80"/>
        <v>31.246613</v>
      </c>
      <c r="AD133" s="136">
        <f t="shared" si="80"/>
        <v>31.246613</v>
      </c>
      <c r="AE133" s="204">
        <f t="shared" si="80"/>
        <v>31.246613</v>
      </c>
      <c r="AF133" s="204">
        <f t="shared" si="80"/>
        <v>31.246613</v>
      </c>
      <c r="AG133" s="204">
        <f t="shared" si="80"/>
        <v>31.246613</v>
      </c>
      <c r="AH133" s="204">
        <f t="shared" si="80"/>
        <v>31.246613</v>
      </c>
      <c r="AI133" s="204">
        <f t="shared" si="80"/>
        <v>31.246613</v>
      </c>
      <c r="AJ133" s="204">
        <f t="shared" ref="AJ133:BB133" si="81">+AJ130*$C132</f>
        <v>31.246613</v>
      </c>
      <c r="AK133" s="204">
        <f t="shared" si="81"/>
        <v>31.246613</v>
      </c>
      <c r="AL133" s="204">
        <f t="shared" si="81"/>
        <v>31.246613</v>
      </c>
      <c r="AM133" s="204">
        <f t="shared" si="81"/>
        <v>31.246613</v>
      </c>
      <c r="AN133" s="204">
        <f t="shared" si="81"/>
        <v>31.246613</v>
      </c>
      <c r="AO133" s="204">
        <f t="shared" si="81"/>
        <v>31.246613</v>
      </c>
      <c r="AP133" s="204">
        <f t="shared" si="81"/>
        <v>31.246613</v>
      </c>
      <c r="AQ133" s="204">
        <f t="shared" si="81"/>
        <v>31.246613</v>
      </c>
      <c r="AR133" s="204">
        <f t="shared" si="81"/>
        <v>31.246613</v>
      </c>
      <c r="AS133" s="204">
        <f t="shared" si="81"/>
        <v>31.246613</v>
      </c>
      <c r="AT133" s="204">
        <f t="shared" si="81"/>
        <v>31.246613</v>
      </c>
      <c r="AU133" s="204">
        <f t="shared" si="81"/>
        <v>31.246613</v>
      </c>
      <c r="AV133" s="204">
        <f t="shared" si="81"/>
        <v>31.246613</v>
      </c>
      <c r="AW133" s="204">
        <f t="shared" si="81"/>
        <v>31.246613</v>
      </c>
      <c r="AX133" s="204">
        <f t="shared" si="81"/>
        <v>31.246613</v>
      </c>
      <c r="AY133" s="204">
        <f t="shared" si="81"/>
        <v>31.246613</v>
      </c>
      <c r="AZ133" s="204">
        <f t="shared" si="81"/>
        <v>31.246613</v>
      </c>
      <c r="BA133" s="204">
        <f t="shared" si="81"/>
        <v>31.246613</v>
      </c>
      <c r="BB133" s="204">
        <f t="shared" si="81"/>
        <v>31.246613</v>
      </c>
      <c r="BC133" s="205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06"/>
      <c r="BN133" s="206"/>
      <c r="BO133" s="206"/>
      <c r="BP133" s="206"/>
      <c r="BQ133" s="206"/>
      <c r="BR133" s="206"/>
      <c r="BS133" s="206"/>
      <c r="BT133" s="206"/>
      <c r="BU133" s="206"/>
      <c r="BV133" s="206"/>
      <c r="BW133" s="206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</row>
    <row r="134" spans="2:89" s="192" customFormat="1" ht="15" customHeight="1" thickTop="1" x14ac:dyDescent="0.2">
      <c r="B134" s="197" t="str">
        <f>+'NTP or Sold'!H12</f>
        <v>Fr 6B 60 hz power barges</v>
      </c>
      <c r="C134" s="288" t="str">
        <f>+'NTP or Sold'!T12</f>
        <v>Nigeria Barge II (APACHI)</v>
      </c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81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191"/>
    </row>
    <row r="135" spans="2:89" s="196" customFormat="1" x14ac:dyDescent="0.2">
      <c r="B135" s="193" t="s">
        <v>108</v>
      </c>
      <c r="C135" s="289"/>
      <c r="D135" s="194">
        <v>0</v>
      </c>
      <c r="E135" s="194">
        <v>0</v>
      </c>
      <c r="F135" s="194">
        <v>0</v>
      </c>
      <c r="G135" s="194">
        <v>0</v>
      </c>
      <c r="H135" s="194">
        <v>0</v>
      </c>
      <c r="I135" s="194">
        <v>0</v>
      </c>
      <c r="J135" s="194">
        <v>0</v>
      </c>
      <c r="K135" s="194">
        <v>0</v>
      </c>
      <c r="L135" s="194">
        <v>0</v>
      </c>
      <c r="M135" s="194">
        <v>0</v>
      </c>
      <c r="N135" s="194">
        <v>0</v>
      </c>
      <c r="O135" s="194">
        <v>0</v>
      </c>
      <c r="P135" s="194">
        <v>0</v>
      </c>
      <c r="Q135" s="194">
        <v>0</v>
      </c>
      <c r="R135" s="194">
        <v>0</v>
      </c>
      <c r="S135" s="194">
        <v>0</v>
      </c>
      <c r="T135" s="194">
        <v>0</v>
      </c>
      <c r="U135" s="194">
        <v>0</v>
      </c>
      <c r="V135" s="194">
        <v>0</v>
      </c>
      <c r="W135" s="194">
        <v>1</v>
      </c>
      <c r="X135" s="194">
        <v>0</v>
      </c>
      <c r="Y135" s="194">
        <v>0</v>
      </c>
      <c r="Z135" s="194">
        <v>0</v>
      </c>
      <c r="AA135" s="82">
        <v>0</v>
      </c>
      <c r="AB135" s="194">
        <v>0</v>
      </c>
      <c r="AC135" s="194">
        <v>0</v>
      </c>
      <c r="AD135" s="194">
        <v>0</v>
      </c>
      <c r="AE135" s="194">
        <v>0</v>
      </c>
      <c r="AF135" s="194">
        <v>0</v>
      </c>
      <c r="AG135" s="194">
        <v>0</v>
      </c>
      <c r="AH135" s="194">
        <v>0</v>
      </c>
      <c r="AI135" s="194">
        <v>0</v>
      </c>
      <c r="AJ135" s="194">
        <v>0</v>
      </c>
      <c r="AK135" s="194">
        <v>0</v>
      </c>
      <c r="AL135" s="194">
        <v>0</v>
      </c>
      <c r="AM135" s="194">
        <v>0</v>
      </c>
      <c r="AN135" s="194">
        <v>0</v>
      </c>
      <c r="AO135" s="194">
        <v>0</v>
      </c>
      <c r="AP135" s="194">
        <v>0</v>
      </c>
      <c r="AQ135" s="194">
        <v>0</v>
      </c>
      <c r="AR135" s="194">
        <v>0</v>
      </c>
      <c r="AS135" s="194">
        <v>0</v>
      </c>
      <c r="AT135" s="194">
        <v>0</v>
      </c>
      <c r="AU135" s="194">
        <v>0</v>
      </c>
      <c r="AV135" s="194">
        <v>0</v>
      </c>
      <c r="AW135" s="194">
        <v>0</v>
      </c>
      <c r="AX135" s="194">
        <v>0</v>
      </c>
      <c r="AY135" s="194">
        <v>0</v>
      </c>
      <c r="AZ135" s="194">
        <v>0</v>
      </c>
      <c r="BA135" s="195">
        <v>0</v>
      </c>
      <c r="BB135" s="193">
        <v>0</v>
      </c>
      <c r="BC135" s="196">
        <f>SUM(N135:BB135)</f>
        <v>1</v>
      </c>
    </row>
    <row r="136" spans="2:89" s="196" customFormat="1" x14ac:dyDescent="0.2">
      <c r="B136" s="193" t="s">
        <v>109</v>
      </c>
      <c r="C136" s="289"/>
      <c r="D136" s="194">
        <f>+D135</f>
        <v>0</v>
      </c>
      <c r="E136" s="194">
        <f t="shared" ref="E136:AJ136" si="82">+D136+E135</f>
        <v>0</v>
      </c>
      <c r="F136" s="194">
        <f t="shared" si="82"/>
        <v>0</v>
      </c>
      <c r="G136" s="194">
        <f t="shared" si="82"/>
        <v>0</v>
      </c>
      <c r="H136" s="194">
        <f t="shared" si="82"/>
        <v>0</v>
      </c>
      <c r="I136" s="194">
        <f t="shared" si="82"/>
        <v>0</v>
      </c>
      <c r="J136" s="194">
        <f t="shared" si="82"/>
        <v>0</v>
      </c>
      <c r="K136" s="194">
        <f t="shared" si="82"/>
        <v>0</v>
      </c>
      <c r="L136" s="194">
        <f t="shared" si="82"/>
        <v>0</v>
      </c>
      <c r="M136" s="194">
        <f t="shared" si="82"/>
        <v>0</v>
      </c>
      <c r="N136" s="194">
        <f t="shared" si="82"/>
        <v>0</v>
      </c>
      <c r="O136" s="194">
        <f t="shared" si="82"/>
        <v>0</v>
      </c>
      <c r="P136" s="194">
        <f t="shared" si="82"/>
        <v>0</v>
      </c>
      <c r="Q136" s="194">
        <f t="shared" si="82"/>
        <v>0</v>
      </c>
      <c r="R136" s="194">
        <f t="shared" si="82"/>
        <v>0</v>
      </c>
      <c r="S136" s="194">
        <f t="shared" si="82"/>
        <v>0</v>
      </c>
      <c r="T136" s="194">
        <f t="shared" si="82"/>
        <v>0</v>
      </c>
      <c r="U136" s="194">
        <f t="shared" si="82"/>
        <v>0</v>
      </c>
      <c r="V136" s="194">
        <f t="shared" si="82"/>
        <v>0</v>
      </c>
      <c r="W136" s="194">
        <f t="shared" si="82"/>
        <v>1</v>
      </c>
      <c r="X136" s="194">
        <f t="shared" si="82"/>
        <v>1</v>
      </c>
      <c r="Y136" s="194">
        <f t="shared" si="82"/>
        <v>1</v>
      </c>
      <c r="Z136" s="194">
        <f t="shared" si="82"/>
        <v>1</v>
      </c>
      <c r="AA136" s="82">
        <f t="shared" si="82"/>
        <v>1</v>
      </c>
      <c r="AB136" s="194">
        <f t="shared" si="82"/>
        <v>1</v>
      </c>
      <c r="AC136" s="194">
        <f t="shared" si="82"/>
        <v>1</v>
      </c>
      <c r="AD136" s="194">
        <f t="shared" si="82"/>
        <v>1</v>
      </c>
      <c r="AE136" s="194">
        <f t="shared" si="82"/>
        <v>1</v>
      </c>
      <c r="AF136" s="194">
        <f t="shared" si="82"/>
        <v>1</v>
      </c>
      <c r="AG136" s="194">
        <f t="shared" si="82"/>
        <v>1</v>
      </c>
      <c r="AH136" s="194">
        <f t="shared" si="82"/>
        <v>1</v>
      </c>
      <c r="AI136" s="194">
        <f t="shared" si="82"/>
        <v>1</v>
      </c>
      <c r="AJ136" s="194">
        <f t="shared" si="82"/>
        <v>1</v>
      </c>
      <c r="AK136" s="194">
        <f t="shared" ref="AK136:BB136" si="83">+AJ136+AK135</f>
        <v>1</v>
      </c>
      <c r="AL136" s="194">
        <f t="shared" si="83"/>
        <v>1</v>
      </c>
      <c r="AM136" s="194">
        <f t="shared" si="83"/>
        <v>1</v>
      </c>
      <c r="AN136" s="194">
        <f t="shared" si="83"/>
        <v>1</v>
      </c>
      <c r="AO136" s="194">
        <f t="shared" si="83"/>
        <v>1</v>
      </c>
      <c r="AP136" s="194">
        <f t="shared" si="83"/>
        <v>1</v>
      </c>
      <c r="AQ136" s="194">
        <f t="shared" si="83"/>
        <v>1</v>
      </c>
      <c r="AR136" s="194">
        <f t="shared" si="83"/>
        <v>1</v>
      </c>
      <c r="AS136" s="194">
        <f t="shared" si="83"/>
        <v>1</v>
      </c>
      <c r="AT136" s="194">
        <f t="shared" si="83"/>
        <v>1</v>
      </c>
      <c r="AU136" s="194">
        <f t="shared" si="83"/>
        <v>1</v>
      </c>
      <c r="AV136" s="194">
        <f t="shared" si="83"/>
        <v>1</v>
      </c>
      <c r="AW136" s="194">
        <f t="shared" si="83"/>
        <v>1</v>
      </c>
      <c r="AX136" s="194">
        <f t="shared" si="83"/>
        <v>1</v>
      </c>
      <c r="AY136" s="194">
        <f t="shared" si="83"/>
        <v>1</v>
      </c>
      <c r="AZ136" s="194">
        <f t="shared" si="83"/>
        <v>1</v>
      </c>
      <c r="BA136" s="195">
        <f t="shared" si="83"/>
        <v>1</v>
      </c>
      <c r="BB136" s="193">
        <f t="shared" si="83"/>
        <v>1</v>
      </c>
    </row>
    <row r="137" spans="2:89" s="196" customFormat="1" x14ac:dyDescent="0.2">
      <c r="B137" s="193" t="s">
        <v>110</v>
      </c>
      <c r="C137" s="289"/>
      <c r="D137" s="194">
        <v>0</v>
      </c>
      <c r="E137" s="194">
        <v>0</v>
      </c>
      <c r="F137" s="194">
        <v>0</v>
      </c>
      <c r="G137" s="194">
        <v>0</v>
      </c>
      <c r="H137" s="194">
        <v>0</v>
      </c>
      <c r="I137" s="194">
        <v>0</v>
      </c>
      <c r="J137" s="194">
        <v>0</v>
      </c>
      <c r="K137" s="194">
        <v>0</v>
      </c>
      <c r="L137" s="194">
        <v>0</v>
      </c>
      <c r="M137" s="194">
        <v>0</v>
      </c>
      <c r="N137" s="194">
        <v>0</v>
      </c>
      <c r="O137" s="194">
        <v>0</v>
      </c>
      <c r="P137" s="194">
        <v>0</v>
      </c>
      <c r="Q137" s="194">
        <v>0</v>
      </c>
      <c r="R137" s="194">
        <v>0</v>
      </c>
      <c r="S137" s="194">
        <v>0</v>
      </c>
      <c r="T137" s="194">
        <v>0</v>
      </c>
      <c r="U137" s="194">
        <v>0</v>
      </c>
      <c r="V137" s="194">
        <v>0</v>
      </c>
      <c r="W137" s="194">
        <v>1</v>
      </c>
      <c r="X137" s="194">
        <v>0</v>
      </c>
      <c r="Y137" s="194">
        <v>0</v>
      </c>
      <c r="Z137" s="194">
        <v>0</v>
      </c>
      <c r="AA137" s="82">
        <v>0</v>
      </c>
      <c r="AB137" s="194">
        <v>0</v>
      </c>
      <c r="AC137" s="194">
        <v>0</v>
      </c>
      <c r="AD137" s="194">
        <v>0</v>
      </c>
      <c r="AE137" s="194">
        <v>0</v>
      </c>
      <c r="AF137" s="194">
        <v>0</v>
      </c>
      <c r="AG137" s="194">
        <v>0</v>
      </c>
      <c r="AH137" s="194">
        <v>0</v>
      </c>
      <c r="AI137" s="194">
        <v>0</v>
      </c>
      <c r="AJ137" s="194">
        <v>0</v>
      </c>
      <c r="AK137" s="194">
        <v>0</v>
      </c>
      <c r="AL137" s="194">
        <v>0</v>
      </c>
      <c r="AM137" s="194">
        <v>0</v>
      </c>
      <c r="AN137" s="194">
        <v>0</v>
      </c>
      <c r="AO137" s="194">
        <v>0</v>
      </c>
      <c r="AP137" s="194">
        <v>0</v>
      </c>
      <c r="AQ137" s="194">
        <v>0</v>
      </c>
      <c r="AR137" s="194">
        <v>0</v>
      </c>
      <c r="AS137" s="194">
        <v>0</v>
      </c>
      <c r="AT137" s="194">
        <v>0</v>
      </c>
      <c r="AU137" s="194">
        <v>0</v>
      </c>
      <c r="AV137" s="194">
        <v>0</v>
      </c>
      <c r="AW137" s="194">
        <v>0</v>
      </c>
      <c r="AX137" s="194">
        <v>0</v>
      </c>
      <c r="AY137" s="194">
        <v>0</v>
      </c>
      <c r="AZ137" s="194">
        <v>0</v>
      </c>
      <c r="BA137" s="195">
        <v>0</v>
      </c>
      <c r="BB137" s="193">
        <v>0</v>
      </c>
      <c r="BC137" s="196">
        <f>SUM(N137:BB137)</f>
        <v>1</v>
      </c>
    </row>
    <row r="138" spans="2:89" s="196" customFormat="1" x14ac:dyDescent="0.2">
      <c r="B138" s="193" t="s">
        <v>111</v>
      </c>
      <c r="C138" s="289"/>
      <c r="D138" s="194">
        <f>+D137</f>
        <v>0</v>
      </c>
      <c r="E138" s="194">
        <f t="shared" ref="E138:AJ138" si="84">+D138+E137</f>
        <v>0</v>
      </c>
      <c r="F138" s="194">
        <f t="shared" si="84"/>
        <v>0</v>
      </c>
      <c r="G138" s="194">
        <f t="shared" si="84"/>
        <v>0</v>
      </c>
      <c r="H138" s="194">
        <f t="shared" si="84"/>
        <v>0</v>
      </c>
      <c r="I138" s="194">
        <f t="shared" si="84"/>
        <v>0</v>
      </c>
      <c r="J138" s="194">
        <f t="shared" si="84"/>
        <v>0</v>
      </c>
      <c r="K138" s="194">
        <f t="shared" si="84"/>
        <v>0</v>
      </c>
      <c r="L138" s="194">
        <f t="shared" si="84"/>
        <v>0</v>
      </c>
      <c r="M138" s="194">
        <f t="shared" si="84"/>
        <v>0</v>
      </c>
      <c r="N138" s="194">
        <f t="shared" si="84"/>
        <v>0</v>
      </c>
      <c r="O138" s="194">
        <f t="shared" si="84"/>
        <v>0</v>
      </c>
      <c r="P138" s="194">
        <f t="shared" si="84"/>
        <v>0</v>
      </c>
      <c r="Q138" s="194">
        <f t="shared" si="84"/>
        <v>0</v>
      </c>
      <c r="R138" s="194">
        <f t="shared" si="84"/>
        <v>0</v>
      </c>
      <c r="S138" s="194">
        <f t="shared" si="84"/>
        <v>0</v>
      </c>
      <c r="T138" s="194">
        <f t="shared" si="84"/>
        <v>0</v>
      </c>
      <c r="U138" s="194">
        <f t="shared" si="84"/>
        <v>0</v>
      </c>
      <c r="V138" s="194">
        <f t="shared" si="84"/>
        <v>0</v>
      </c>
      <c r="W138" s="194">
        <f t="shared" si="84"/>
        <v>1</v>
      </c>
      <c r="X138" s="194">
        <f t="shared" si="84"/>
        <v>1</v>
      </c>
      <c r="Y138" s="194">
        <f t="shared" si="84"/>
        <v>1</v>
      </c>
      <c r="Z138" s="194">
        <f t="shared" si="84"/>
        <v>1</v>
      </c>
      <c r="AA138" s="82">
        <f t="shared" si="84"/>
        <v>1</v>
      </c>
      <c r="AB138" s="194">
        <f t="shared" si="84"/>
        <v>1</v>
      </c>
      <c r="AC138" s="194">
        <f t="shared" si="84"/>
        <v>1</v>
      </c>
      <c r="AD138" s="194">
        <f t="shared" si="84"/>
        <v>1</v>
      </c>
      <c r="AE138" s="194">
        <f t="shared" si="84"/>
        <v>1</v>
      </c>
      <c r="AF138" s="194">
        <f t="shared" si="84"/>
        <v>1</v>
      </c>
      <c r="AG138" s="194">
        <f t="shared" si="84"/>
        <v>1</v>
      </c>
      <c r="AH138" s="194">
        <f t="shared" si="84"/>
        <v>1</v>
      </c>
      <c r="AI138" s="194">
        <f t="shared" si="84"/>
        <v>1</v>
      </c>
      <c r="AJ138" s="194">
        <f t="shared" si="84"/>
        <v>1</v>
      </c>
      <c r="AK138" s="194">
        <f t="shared" ref="AK138:BB138" si="85">+AJ138+AK137</f>
        <v>1</v>
      </c>
      <c r="AL138" s="194">
        <f t="shared" si="85"/>
        <v>1</v>
      </c>
      <c r="AM138" s="194">
        <f t="shared" si="85"/>
        <v>1</v>
      </c>
      <c r="AN138" s="194">
        <f t="shared" si="85"/>
        <v>1</v>
      </c>
      <c r="AO138" s="194">
        <f t="shared" si="85"/>
        <v>1</v>
      </c>
      <c r="AP138" s="194">
        <f t="shared" si="85"/>
        <v>1</v>
      </c>
      <c r="AQ138" s="194">
        <f t="shared" si="85"/>
        <v>1</v>
      </c>
      <c r="AR138" s="194">
        <f t="shared" si="85"/>
        <v>1</v>
      </c>
      <c r="AS138" s="194">
        <f t="shared" si="85"/>
        <v>1</v>
      </c>
      <c r="AT138" s="194">
        <f t="shared" si="85"/>
        <v>1</v>
      </c>
      <c r="AU138" s="194">
        <f t="shared" si="85"/>
        <v>1</v>
      </c>
      <c r="AV138" s="194">
        <f t="shared" si="85"/>
        <v>1</v>
      </c>
      <c r="AW138" s="194">
        <f t="shared" si="85"/>
        <v>1</v>
      </c>
      <c r="AX138" s="194">
        <f t="shared" si="85"/>
        <v>1</v>
      </c>
      <c r="AY138" s="194">
        <f t="shared" si="85"/>
        <v>1</v>
      </c>
      <c r="AZ138" s="194">
        <f t="shared" si="85"/>
        <v>1</v>
      </c>
      <c r="BA138" s="195">
        <f t="shared" si="85"/>
        <v>1</v>
      </c>
      <c r="BB138" s="193">
        <f t="shared" si="85"/>
        <v>1</v>
      </c>
    </row>
    <row r="139" spans="2:89" s="211" customFormat="1" x14ac:dyDescent="0.2">
      <c r="B139" s="208"/>
      <c r="C139" s="28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83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  <c r="AL139" s="209"/>
      <c r="AM139" s="209"/>
      <c r="AN139" s="209"/>
      <c r="AO139" s="209"/>
      <c r="AP139" s="209"/>
      <c r="AQ139" s="209"/>
      <c r="AR139" s="209"/>
      <c r="AS139" s="209"/>
      <c r="AT139" s="209"/>
      <c r="AU139" s="209"/>
      <c r="AV139" s="209"/>
      <c r="AW139" s="209"/>
      <c r="AX139" s="209"/>
      <c r="AY139" s="209"/>
      <c r="AZ139" s="209"/>
      <c r="BA139" s="210"/>
      <c r="BB139" s="208"/>
    </row>
    <row r="140" spans="2:89" s="197" customFormat="1" x14ac:dyDescent="0.2">
      <c r="B140" s="197" t="s">
        <v>112</v>
      </c>
      <c r="C140" s="198">
        <v>8</v>
      </c>
      <c r="D140" s="199">
        <f t="shared" ref="D140:AI140" si="86">+D136*$C140</f>
        <v>0</v>
      </c>
      <c r="E140" s="199">
        <f t="shared" si="86"/>
        <v>0</v>
      </c>
      <c r="F140" s="199">
        <f t="shared" si="86"/>
        <v>0</v>
      </c>
      <c r="G140" s="199">
        <f t="shared" si="86"/>
        <v>0</v>
      </c>
      <c r="H140" s="199">
        <f t="shared" si="86"/>
        <v>0</v>
      </c>
      <c r="I140" s="199">
        <f t="shared" si="86"/>
        <v>0</v>
      </c>
      <c r="J140" s="199">
        <f t="shared" si="86"/>
        <v>0</v>
      </c>
      <c r="K140" s="199">
        <f t="shared" si="86"/>
        <v>0</v>
      </c>
      <c r="L140" s="199">
        <f t="shared" si="86"/>
        <v>0</v>
      </c>
      <c r="M140" s="199">
        <f t="shared" si="86"/>
        <v>0</v>
      </c>
      <c r="N140" s="199">
        <f t="shared" si="86"/>
        <v>0</v>
      </c>
      <c r="O140" s="199">
        <f t="shared" si="86"/>
        <v>0</v>
      </c>
      <c r="P140" s="199">
        <f t="shared" si="86"/>
        <v>0</v>
      </c>
      <c r="Q140" s="199">
        <f t="shared" si="86"/>
        <v>0</v>
      </c>
      <c r="R140" s="199">
        <f t="shared" si="86"/>
        <v>0</v>
      </c>
      <c r="S140" s="199">
        <f t="shared" si="86"/>
        <v>0</v>
      </c>
      <c r="T140" s="199">
        <f t="shared" si="86"/>
        <v>0</v>
      </c>
      <c r="U140" s="199">
        <f t="shared" si="86"/>
        <v>0</v>
      </c>
      <c r="V140" s="199">
        <f t="shared" si="86"/>
        <v>0</v>
      </c>
      <c r="W140" s="199">
        <f t="shared" si="86"/>
        <v>8</v>
      </c>
      <c r="X140" s="199">
        <f t="shared" si="86"/>
        <v>8</v>
      </c>
      <c r="Y140" s="199">
        <f t="shared" si="86"/>
        <v>8</v>
      </c>
      <c r="Z140" s="199">
        <f t="shared" si="86"/>
        <v>8</v>
      </c>
      <c r="AA140" s="90">
        <f t="shared" si="86"/>
        <v>8</v>
      </c>
      <c r="AB140" s="199">
        <f t="shared" si="86"/>
        <v>8</v>
      </c>
      <c r="AC140" s="199">
        <f t="shared" si="86"/>
        <v>8</v>
      </c>
      <c r="AD140" s="199">
        <f t="shared" si="86"/>
        <v>8</v>
      </c>
      <c r="AE140" s="199">
        <f t="shared" si="86"/>
        <v>8</v>
      </c>
      <c r="AF140" s="199">
        <f t="shared" si="86"/>
        <v>8</v>
      </c>
      <c r="AG140" s="199">
        <f t="shared" si="86"/>
        <v>8</v>
      </c>
      <c r="AH140" s="199">
        <f t="shared" si="86"/>
        <v>8</v>
      </c>
      <c r="AI140" s="199">
        <f t="shared" si="86"/>
        <v>8</v>
      </c>
      <c r="AJ140" s="199">
        <f t="shared" ref="AJ140:BB140" si="87">+AJ136*$C140</f>
        <v>8</v>
      </c>
      <c r="AK140" s="199">
        <f t="shared" si="87"/>
        <v>8</v>
      </c>
      <c r="AL140" s="199">
        <f t="shared" si="87"/>
        <v>8</v>
      </c>
      <c r="AM140" s="199">
        <f t="shared" si="87"/>
        <v>8</v>
      </c>
      <c r="AN140" s="199">
        <f t="shared" si="87"/>
        <v>8</v>
      </c>
      <c r="AO140" s="199">
        <f t="shared" si="87"/>
        <v>8</v>
      </c>
      <c r="AP140" s="199">
        <f t="shared" si="87"/>
        <v>8</v>
      </c>
      <c r="AQ140" s="199">
        <f t="shared" si="87"/>
        <v>8</v>
      </c>
      <c r="AR140" s="199">
        <f t="shared" si="87"/>
        <v>8</v>
      </c>
      <c r="AS140" s="199">
        <f t="shared" si="87"/>
        <v>8</v>
      </c>
      <c r="AT140" s="199">
        <f t="shared" si="87"/>
        <v>8</v>
      </c>
      <c r="AU140" s="199">
        <f t="shared" si="87"/>
        <v>8</v>
      </c>
      <c r="AV140" s="199">
        <f t="shared" si="87"/>
        <v>8</v>
      </c>
      <c r="AW140" s="199">
        <f t="shared" si="87"/>
        <v>8</v>
      </c>
      <c r="AX140" s="199">
        <f t="shared" si="87"/>
        <v>8</v>
      </c>
      <c r="AY140" s="199">
        <f t="shared" si="87"/>
        <v>8</v>
      </c>
      <c r="AZ140" s="199">
        <f t="shared" si="87"/>
        <v>8</v>
      </c>
      <c r="BA140" s="200">
        <f t="shared" si="87"/>
        <v>8</v>
      </c>
      <c r="BB140" s="201">
        <f t="shared" si="87"/>
        <v>8</v>
      </c>
      <c r="BC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  <c r="BY140" s="201"/>
      <c r="BZ140" s="201"/>
      <c r="CA140" s="201"/>
      <c r="CB140" s="201"/>
      <c r="CC140" s="201"/>
      <c r="CD140" s="201"/>
      <c r="CE140" s="201"/>
      <c r="CF140" s="201"/>
      <c r="CG140" s="201"/>
      <c r="CH140" s="201"/>
      <c r="CI140" s="201"/>
      <c r="CJ140" s="201"/>
      <c r="CK140" s="201"/>
    </row>
    <row r="141" spans="2:89" s="202" customFormat="1" ht="13.5" thickBot="1" x14ac:dyDescent="0.25">
      <c r="B141" s="202" t="s">
        <v>113</v>
      </c>
      <c r="C141" s="203" t="str">
        <f>+'NTP or Sold'!C12</f>
        <v>NTP</v>
      </c>
      <c r="D141" s="204">
        <f t="shared" ref="D141:AI141" si="88">+D138*$C140</f>
        <v>0</v>
      </c>
      <c r="E141" s="204">
        <f t="shared" si="88"/>
        <v>0</v>
      </c>
      <c r="F141" s="204">
        <f t="shared" si="88"/>
        <v>0</v>
      </c>
      <c r="G141" s="204">
        <f t="shared" si="88"/>
        <v>0</v>
      </c>
      <c r="H141" s="204">
        <f t="shared" si="88"/>
        <v>0</v>
      </c>
      <c r="I141" s="204">
        <f t="shared" si="88"/>
        <v>0</v>
      </c>
      <c r="J141" s="204">
        <f t="shared" si="88"/>
        <v>0</v>
      </c>
      <c r="K141" s="204">
        <f t="shared" si="88"/>
        <v>0</v>
      </c>
      <c r="L141" s="204">
        <f t="shared" si="88"/>
        <v>0</v>
      </c>
      <c r="M141" s="204">
        <f t="shared" si="88"/>
        <v>0</v>
      </c>
      <c r="N141" s="204">
        <f t="shared" si="88"/>
        <v>0</v>
      </c>
      <c r="O141" s="204">
        <f t="shared" si="88"/>
        <v>0</v>
      </c>
      <c r="P141" s="204">
        <f t="shared" si="88"/>
        <v>0</v>
      </c>
      <c r="Q141" s="204">
        <f t="shared" si="88"/>
        <v>0</v>
      </c>
      <c r="R141" s="204">
        <f t="shared" si="88"/>
        <v>0</v>
      </c>
      <c r="S141" s="204">
        <f t="shared" si="88"/>
        <v>0</v>
      </c>
      <c r="T141" s="204">
        <f t="shared" si="88"/>
        <v>0</v>
      </c>
      <c r="U141" s="204">
        <f t="shared" si="88"/>
        <v>0</v>
      </c>
      <c r="V141" s="204">
        <f t="shared" si="88"/>
        <v>0</v>
      </c>
      <c r="W141" s="204">
        <f t="shared" si="88"/>
        <v>8</v>
      </c>
      <c r="X141" s="204">
        <f t="shared" si="88"/>
        <v>8</v>
      </c>
      <c r="Y141" s="204">
        <f t="shared" si="88"/>
        <v>8</v>
      </c>
      <c r="Z141" s="204">
        <f t="shared" si="88"/>
        <v>8</v>
      </c>
      <c r="AA141" s="136">
        <f t="shared" si="88"/>
        <v>8</v>
      </c>
      <c r="AB141" s="204">
        <f t="shared" si="88"/>
        <v>8</v>
      </c>
      <c r="AC141" s="204">
        <f t="shared" si="88"/>
        <v>8</v>
      </c>
      <c r="AD141" s="204">
        <f t="shared" si="88"/>
        <v>8</v>
      </c>
      <c r="AE141" s="204">
        <f t="shared" si="88"/>
        <v>8</v>
      </c>
      <c r="AF141" s="204">
        <f t="shared" si="88"/>
        <v>8</v>
      </c>
      <c r="AG141" s="204">
        <f t="shared" si="88"/>
        <v>8</v>
      </c>
      <c r="AH141" s="204">
        <f t="shared" si="88"/>
        <v>8</v>
      </c>
      <c r="AI141" s="204">
        <f t="shared" si="88"/>
        <v>8</v>
      </c>
      <c r="AJ141" s="204">
        <f t="shared" ref="AJ141:BB141" si="89">+AJ138*$C140</f>
        <v>8</v>
      </c>
      <c r="AK141" s="204">
        <f t="shared" si="89"/>
        <v>8</v>
      </c>
      <c r="AL141" s="204">
        <f t="shared" si="89"/>
        <v>8</v>
      </c>
      <c r="AM141" s="204">
        <f t="shared" si="89"/>
        <v>8</v>
      </c>
      <c r="AN141" s="204">
        <f t="shared" si="89"/>
        <v>8</v>
      </c>
      <c r="AO141" s="204">
        <f t="shared" si="89"/>
        <v>8</v>
      </c>
      <c r="AP141" s="204">
        <f t="shared" si="89"/>
        <v>8</v>
      </c>
      <c r="AQ141" s="204">
        <f t="shared" si="89"/>
        <v>8</v>
      </c>
      <c r="AR141" s="204">
        <f t="shared" si="89"/>
        <v>8</v>
      </c>
      <c r="AS141" s="204">
        <f t="shared" si="89"/>
        <v>8</v>
      </c>
      <c r="AT141" s="204">
        <f t="shared" si="89"/>
        <v>8</v>
      </c>
      <c r="AU141" s="204">
        <f t="shared" si="89"/>
        <v>8</v>
      </c>
      <c r="AV141" s="204">
        <f t="shared" si="89"/>
        <v>8</v>
      </c>
      <c r="AW141" s="204">
        <f t="shared" si="89"/>
        <v>8</v>
      </c>
      <c r="AX141" s="204">
        <f t="shared" si="89"/>
        <v>8</v>
      </c>
      <c r="AY141" s="204">
        <f t="shared" si="89"/>
        <v>8</v>
      </c>
      <c r="AZ141" s="204">
        <f t="shared" si="89"/>
        <v>8</v>
      </c>
      <c r="BA141" s="205">
        <f t="shared" si="89"/>
        <v>8</v>
      </c>
      <c r="BB141" s="206">
        <f t="shared" si="89"/>
        <v>8</v>
      </c>
      <c r="BC141" s="206"/>
      <c r="BF141" s="206"/>
      <c r="BG141" s="206"/>
      <c r="BH141" s="206"/>
      <c r="BI141" s="206"/>
      <c r="BJ141" s="206"/>
      <c r="BK141" s="206"/>
      <c r="BL141" s="206"/>
      <c r="BM141" s="206"/>
      <c r="BN141" s="206"/>
      <c r="BO141" s="206"/>
      <c r="BP141" s="206"/>
      <c r="BQ141" s="206"/>
      <c r="BR141" s="206"/>
      <c r="BS141" s="206"/>
      <c r="BT141" s="206"/>
      <c r="BU141" s="206"/>
      <c r="BV141" s="206"/>
      <c r="BW141" s="206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</row>
    <row r="142" spans="2:89" s="192" customFormat="1" ht="15" customHeight="1" thickTop="1" x14ac:dyDescent="0.2">
      <c r="B142" s="197" t="str">
        <f>+'NTP or Sold'!H13</f>
        <v>Fr 6B 60 hz power barges</v>
      </c>
      <c r="C142" s="288" t="str">
        <f>+'NTP or Sold'!T13</f>
        <v>Nigeria Barge II (APACHI)</v>
      </c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1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191"/>
    </row>
    <row r="143" spans="2:89" s="196" customFormat="1" x14ac:dyDescent="0.2">
      <c r="B143" s="193" t="s">
        <v>108</v>
      </c>
      <c r="C143" s="289"/>
      <c r="D143" s="194">
        <v>0</v>
      </c>
      <c r="E143" s="194">
        <v>0</v>
      </c>
      <c r="F143" s="194">
        <v>0</v>
      </c>
      <c r="G143" s="194">
        <v>0</v>
      </c>
      <c r="H143" s="194">
        <v>0</v>
      </c>
      <c r="I143" s="194">
        <v>0</v>
      </c>
      <c r="J143" s="194">
        <v>0</v>
      </c>
      <c r="K143" s="194">
        <v>0</v>
      </c>
      <c r="L143" s="194">
        <v>0</v>
      </c>
      <c r="M143" s="194">
        <v>0</v>
      </c>
      <c r="N143" s="194">
        <v>0</v>
      </c>
      <c r="O143" s="194">
        <v>0</v>
      </c>
      <c r="P143" s="194">
        <v>0</v>
      </c>
      <c r="Q143" s="194">
        <v>0</v>
      </c>
      <c r="R143" s="194">
        <v>0</v>
      </c>
      <c r="S143" s="194">
        <v>0</v>
      </c>
      <c r="T143" s="194">
        <v>0</v>
      </c>
      <c r="U143" s="194">
        <v>0</v>
      </c>
      <c r="V143" s="194">
        <v>0</v>
      </c>
      <c r="W143" s="194">
        <v>1</v>
      </c>
      <c r="X143" s="194">
        <v>0</v>
      </c>
      <c r="Y143" s="194">
        <v>0</v>
      </c>
      <c r="Z143" s="194">
        <v>0</v>
      </c>
      <c r="AA143" s="82">
        <v>0</v>
      </c>
      <c r="AB143" s="194">
        <v>0</v>
      </c>
      <c r="AC143" s="194">
        <v>0</v>
      </c>
      <c r="AD143" s="194">
        <v>0</v>
      </c>
      <c r="AE143" s="194">
        <v>0</v>
      </c>
      <c r="AF143" s="194">
        <v>0</v>
      </c>
      <c r="AG143" s="194">
        <v>0</v>
      </c>
      <c r="AH143" s="194">
        <v>0</v>
      </c>
      <c r="AI143" s="194">
        <v>0</v>
      </c>
      <c r="AJ143" s="194">
        <v>0</v>
      </c>
      <c r="AK143" s="194">
        <v>0</v>
      </c>
      <c r="AL143" s="194">
        <v>0</v>
      </c>
      <c r="AM143" s="194">
        <v>0</v>
      </c>
      <c r="AN143" s="194">
        <v>0</v>
      </c>
      <c r="AO143" s="194">
        <v>0</v>
      </c>
      <c r="AP143" s="194">
        <v>0</v>
      </c>
      <c r="AQ143" s="194">
        <v>0</v>
      </c>
      <c r="AR143" s="194">
        <v>0</v>
      </c>
      <c r="AS143" s="194">
        <v>0</v>
      </c>
      <c r="AT143" s="194">
        <v>0</v>
      </c>
      <c r="AU143" s="194">
        <v>0</v>
      </c>
      <c r="AV143" s="194">
        <v>0</v>
      </c>
      <c r="AW143" s="194">
        <v>0</v>
      </c>
      <c r="AX143" s="194">
        <v>0</v>
      </c>
      <c r="AY143" s="194">
        <v>0</v>
      </c>
      <c r="AZ143" s="194">
        <v>0</v>
      </c>
      <c r="BA143" s="195">
        <v>0</v>
      </c>
      <c r="BB143" s="193">
        <v>0</v>
      </c>
      <c r="BC143" s="196">
        <f>SUM(N143:BB143)</f>
        <v>1</v>
      </c>
    </row>
    <row r="144" spans="2:89" s="196" customFormat="1" x14ac:dyDescent="0.2">
      <c r="B144" s="193" t="s">
        <v>109</v>
      </c>
      <c r="C144" s="289"/>
      <c r="D144" s="194">
        <f>+D143</f>
        <v>0</v>
      </c>
      <c r="E144" s="194">
        <f t="shared" ref="E144:AJ144" si="90">+D144+E143</f>
        <v>0</v>
      </c>
      <c r="F144" s="194">
        <f t="shared" si="90"/>
        <v>0</v>
      </c>
      <c r="G144" s="194">
        <f t="shared" si="90"/>
        <v>0</v>
      </c>
      <c r="H144" s="194">
        <f t="shared" si="90"/>
        <v>0</v>
      </c>
      <c r="I144" s="194">
        <f t="shared" si="90"/>
        <v>0</v>
      </c>
      <c r="J144" s="194">
        <f t="shared" si="90"/>
        <v>0</v>
      </c>
      <c r="K144" s="194">
        <f t="shared" si="90"/>
        <v>0</v>
      </c>
      <c r="L144" s="194">
        <f t="shared" si="90"/>
        <v>0</v>
      </c>
      <c r="M144" s="194">
        <f t="shared" si="90"/>
        <v>0</v>
      </c>
      <c r="N144" s="194">
        <f t="shared" si="90"/>
        <v>0</v>
      </c>
      <c r="O144" s="194">
        <f t="shared" si="90"/>
        <v>0</v>
      </c>
      <c r="P144" s="194">
        <f t="shared" si="90"/>
        <v>0</v>
      </c>
      <c r="Q144" s="194">
        <f t="shared" si="90"/>
        <v>0</v>
      </c>
      <c r="R144" s="194">
        <f t="shared" si="90"/>
        <v>0</v>
      </c>
      <c r="S144" s="194">
        <f t="shared" si="90"/>
        <v>0</v>
      </c>
      <c r="T144" s="194">
        <f t="shared" si="90"/>
        <v>0</v>
      </c>
      <c r="U144" s="194">
        <f t="shared" si="90"/>
        <v>0</v>
      </c>
      <c r="V144" s="194">
        <f t="shared" si="90"/>
        <v>0</v>
      </c>
      <c r="W144" s="194">
        <f t="shared" si="90"/>
        <v>1</v>
      </c>
      <c r="X144" s="194">
        <f t="shared" si="90"/>
        <v>1</v>
      </c>
      <c r="Y144" s="194">
        <f t="shared" si="90"/>
        <v>1</v>
      </c>
      <c r="Z144" s="194">
        <f t="shared" si="90"/>
        <v>1</v>
      </c>
      <c r="AA144" s="82">
        <f t="shared" si="90"/>
        <v>1</v>
      </c>
      <c r="AB144" s="194">
        <f t="shared" si="90"/>
        <v>1</v>
      </c>
      <c r="AC144" s="194">
        <f t="shared" si="90"/>
        <v>1</v>
      </c>
      <c r="AD144" s="194">
        <f t="shared" si="90"/>
        <v>1</v>
      </c>
      <c r="AE144" s="194">
        <f t="shared" si="90"/>
        <v>1</v>
      </c>
      <c r="AF144" s="194">
        <f t="shared" si="90"/>
        <v>1</v>
      </c>
      <c r="AG144" s="194">
        <f t="shared" si="90"/>
        <v>1</v>
      </c>
      <c r="AH144" s="194">
        <f t="shared" si="90"/>
        <v>1</v>
      </c>
      <c r="AI144" s="194">
        <f t="shared" si="90"/>
        <v>1</v>
      </c>
      <c r="AJ144" s="194">
        <f t="shared" si="90"/>
        <v>1</v>
      </c>
      <c r="AK144" s="194">
        <f t="shared" ref="AK144:BB144" si="91">+AJ144+AK143</f>
        <v>1</v>
      </c>
      <c r="AL144" s="194">
        <f t="shared" si="91"/>
        <v>1</v>
      </c>
      <c r="AM144" s="194">
        <f t="shared" si="91"/>
        <v>1</v>
      </c>
      <c r="AN144" s="194">
        <f t="shared" si="91"/>
        <v>1</v>
      </c>
      <c r="AO144" s="194">
        <f t="shared" si="91"/>
        <v>1</v>
      </c>
      <c r="AP144" s="194">
        <f t="shared" si="91"/>
        <v>1</v>
      </c>
      <c r="AQ144" s="194">
        <f t="shared" si="91"/>
        <v>1</v>
      </c>
      <c r="AR144" s="194">
        <f t="shared" si="91"/>
        <v>1</v>
      </c>
      <c r="AS144" s="194">
        <f t="shared" si="91"/>
        <v>1</v>
      </c>
      <c r="AT144" s="194">
        <f t="shared" si="91"/>
        <v>1</v>
      </c>
      <c r="AU144" s="194">
        <f t="shared" si="91"/>
        <v>1</v>
      </c>
      <c r="AV144" s="194">
        <f t="shared" si="91"/>
        <v>1</v>
      </c>
      <c r="AW144" s="194">
        <f t="shared" si="91"/>
        <v>1</v>
      </c>
      <c r="AX144" s="194">
        <f t="shared" si="91"/>
        <v>1</v>
      </c>
      <c r="AY144" s="194">
        <f t="shared" si="91"/>
        <v>1</v>
      </c>
      <c r="AZ144" s="194">
        <f t="shared" si="91"/>
        <v>1</v>
      </c>
      <c r="BA144" s="195">
        <f t="shared" si="91"/>
        <v>1</v>
      </c>
      <c r="BB144" s="193">
        <f t="shared" si="91"/>
        <v>1</v>
      </c>
    </row>
    <row r="145" spans="2:89" s="196" customFormat="1" x14ac:dyDescent="0.2">
      <c r="B145" s="193" t="s">
        <v>110</v>
      </c>
      <c r="C145" s="289"/>
      <c r="D145" s="194">
        <v>0</v>
      </c>
      <c r="E145" s="194">
        <v>0</v>
      </c>
      <c r="F145" s="194">
        <v>0</v>
      </c>
      <c r="G145" s="194">
        <v>0</v>
      </c>
      <c r="H145" s="194">
        <v>0</v>
      </c>
      <c r="I145" s="194">
        <v>0</v>
      </c>
      <c r="J145" s="194">
        <v>0</v>
      </c>
      <c r="K145" s="194">
        <v>0</v>
      </c>
      <c r="L145" s="194">
        <v>0</v>
      </c>
      <c r="M145" s="194">
        <v>0</v>
      </c>
      <c r="N145" s="194">
        <v>0</v>
      </c>
      <c r="O145" s="194">
        <v>0</v>
      </c>
      <c r="P145" s="194">
        <v>0</v>
      </c>
      <c r="Q145" s="194">
        <v>0</v>
      </c>
      <c r="R145" s="194">
        <v>0</v>
      </c>
      <c r="S145" s="194">
        <v>0</v>
      </c>
      <c r="T145" s="194">
        <v>0</v>
      </c>
      <c r="U145" s="194">
        <v>0</v>
      </c>
      <c r="V145" s="194">
        <v>0</v>
      </c>
      <c r="W145" s="194">
        <v>1</v>
      </c>
      <c r="X145" s="194">
        <v>0</v>
      </c>
      <c r="Y145" s="194">
        <v>0</v>
      </c>
      <c r="Z145" s="194">
        <v>0</v>
      </c>
      <c r="AA145" s="82">
        <v>0</v>
      </c>
      <c r="AB145" s="194">
        <v>0</v>
      </c>
      <c r="AC145" s="194">
        <v>0</v>
      </c>
      <c r="AD145" s="194">
        <v>0</v>
      </c>
      <c r="AE145" s="194">
        <v>0</v>
      </c>
      <c r="AF145" s="194">
        <v>0</v>
      </c>
      <c r="AG145" s="194">
        <v>0</v>
      </c>
      <c r="AH145" s="194">
        <v>0</v>
      </c>
      <c r="AI145" s="194">
        <v>0</v>
      </c>
      <c r="AJ145" s="194">
        <v>0</v>
      </c>
      <c r="AK145" s="194">
        <v>0</v>
      </c>
      <c r="AL145" s="194">
        <v>0</v>
      </c>
      <c r="AM145" s="194">
        <v>0</v>
      </c>
      <c r="AN145" s="194">
        <v>0</v>
      </c>
      <c r="AO145" s="194">
        <v>0</v>
      </c>
      <c r="AP145" s="194">
        <v>0</v>
      </c>
      <c r="AQ145" s="194">
        <v>0</v>
      </c>
      <c r="AR145" s="194">
        <v>0</v>
      </c>
      <c r="AS145" s="194">
        <v>0</v>
      </c>
      <c r="AT145" s="194">
        <v>0</v>
      </c>
      <c r="AU145" s="194">
        <v>0</v>
      </c>
      <c r="AV145" s="194">
        <v>0</v>
      </c>
      <c r="AW145" s="194">
        <v>0</v>
      </c>
      <c r="AX145" s="194">
        <v>0</v>
      </c>
      <c r="AY145" s="194">
        <v>0</v>
      </c>
      <c r="AZ145" s="194">
        <v>0</v>
      </c>
      <c r="BA145" s="195">
        <v>0</v>
      </c>
      <c r="BB145" s="193">
        <v>0</v>
      </c>
      <c r="BC145" s="196">
        <f>SUM(N145:BB145)</f>
        <v>1</v>
      </c>
    </row>
    <row r="146" spans="2:89" s="196" customFormat="1" x14ac:dyDescent="0.2">
      <c r="B146" s="193" t="s">
        <v>111</v>
      </c>
      <c r="C146" s="289"/>
      <c r="D146" s="194">
        <f>+D145</f>
        <v>0</v>
      </c>
      <c r="E146" s="194">
        <f t="shared" ref="E146:AJ146" si="92">+D146+E145</f>
        <v>0</v>
      </c>
      <c r="F146" s="194">
        <f t="shared" si="92"/>
        <v>0</v>
      </c>
      <c r="G146" s="194">
        <f t="shared" si="92"/>
        <v>0</v>
      </c>
      <c r="H146" s="194">
        <f t="shared" si="92"/>
        <v>0</v>
      </c>
      <c r="I146" s="194">
        <f t="shared" si="92"/>
        <v>0</v>
      </c>
      <c r="J146" s="194">
        <f t="shared" si="92"/>
        <v>0</v>
      </c>
      <c r="K146" s="194">
        <f t="shared" si="92"/>
        <v>0</v>
      </c>
      <c r="L146" s="194">
        <f t="shared" si="92"/>
        <v>0</v>
      </c>
      <c r="M146" s="194">
        <f t="shared" si="92"/>
        <v>0</v>
      </c>
      <c r="N146" s="194">
        <f t="shared" si="92"/>
        <v>0</v>
      </c>
      <c r="O146" s="194">
        <f t="shared" si="92"/>
        <v>0</v>
      </c>
      <c r="P146" s="194">
        <f t="shared" si="92"/>
        <v>0</v>
      </c>
      <c r="Q146" s="194">
        <f t="shared" si="92"/>
        <v>0</v>
      </c>
      <c r="R146" s="194">
        <f t="shared" si="92"/>
        <v>0</v>
      </c>
      <c r="S146" s="194">
        <f t="shared" si="92"/>
        <v>0</v>
      </c>
      <c r="T146" s="194">
        <f t="shared" si="92"/>
        <v>0</v>
      </c>
      <c r="U146" s="194">
        <f t="shared" si="92"/>
        <v>0</v>
      </c>
      <c r="V146" s="194">
        <f t="shared" si="92"/>
        <v>0</v>
      </c>
      <c r="W146" s="194">
        <f t="shared" si="92"/>
        <v>1</v>
      </c>
      <c r="X146" s="194">
        <f t="shared" si="92"/>
        <v>1</v>
      </c>
      <c r="Y146" s="194">
        <f t="shared" si="92"/>
        <v>1</v>
      </c>
      <c r="Z146" s="194">
        <f t="shared" si="92"/>
        <v>1</v>
      </c>
      <c r="AA146" s="82">
        <f t="shared" si="92"/>
        <v>1</v>
      </c>
      <c r="AB146" s="194">
        <f t="shared" si="92"/>
        <v>1</v>
      </c>
      <c r="AC146" s="194">
        <f t="shared" si="92"/>
        <v>1</v>
      </c>
      <c r="AD146" s="194">
        <f t="shared" si="92"/>
        <v>1</v>
      </c>
      <c r="AE146" s="194">
        <f t="shared" si="92"/>
        <v>1</v>
      </c>
      <c r="AF146" s="194">
        <f t="shared" si="92"/>
        <v>1</v>
      </c>
      <c r="AG146" s="194">
        <f t="shared" si="92"/>
        <v>1</v>
      </c>
      <c r="AH146" s="194">
        <f t="shared" si="92"/>
        <v>1</v>
      </c>
      <c r="AI146" s="194">
        <f t="shared" si="92"/>
        <v>1</v>
      </c>
      <c r="AJ146" s="194">
        <f t="shared" si="92"/>
        <v>1</v>
      </c>
      <c r="AK146" s="194">
        <f t="shared" ref="AK146:BB146" si="93">+AJ146+AK145</f>
        <v>1</v>
      </c>
      <c r="AL146" s="194">
        <f t="shared" si="93"/>
        <v>1</v>
      </c>
      <c r="AM146" s="194">
        <f t="shared" si="93"/>
        <v>1</v>
      </c>
      <c r="AN146" s="194">
        <f t="shared" si="93"/>
        <v>1</v>
      </c>
      <c r="AO146" s="194">
        <f t="shared" si="93"/>
        <v>1</v>
      </c>
      <c r="AP146" s="194">
        <f t="shared" si="93"/>
        <v>1</v>
      </c>
      <c r="AQ146" s="194">
        <f t="shared" si="93"/>
        <v>1</v>
      </c>
      <c r="AR146" s="194">
        <f t="shared" si="93"/>
        <v>1</v>
      </c>
      <c r="AS146" s="194">
        <f t="shared" si="93"/>
        <v>1</v>
      </c>
      <c r="AT146" s="194">
        <f t="shared" si="93"/>
        <v>1</v>
      </c>
      <c r="AU146" s="194">
        <f t="shared" si="93"/>
        <v>1</v>
      </c>
      <c r="AV146" s="194">
        <f t="shared" si="93"/>
        <v>1</v>
      </c>
      <c r="AW146" s="194">
        <f t="shared" si="93"/>
        <v>1</v>
      </c>
      <c r="AX146" s="194">
        <f t="shared" si="93"/>
        <v>1</v>
      </c>
      <c r="AY146" s="194">
        <f t="shared" si="93"/>
        <v>1</v>
      </c>
      <c r="AZ146" s="194">
        <f t="shared" si="93"/>
        <v>1</v>
      </c>
      <c r="BA146" s="195">
        <f t="shared" si="93"/>
        <v>1</v>
      </c>
      <c r="BB146" s="193">
        <f t="shared" si="93"/>
        <v>1</v>
      </c>
    </row>
    <row r="147" spans="2:89" s="211" customFormat="1" x14ac:dyDescent="0.2">
      <c r="B147" s="208"/>
      <c r="C147" s="28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  <c r="AA147" s="83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  <c r="AL147" s="209"/>
      <c r="AM147" s="209"/>
      <c r="AN147" s="209"/>
      <c r="AO147" s="209"/>
      <c r="AP147" s="209"/>
      <c r="AQ147" s="209"/>
      <c r="AR147" s="209"/>
      <c r="AS147" s="209"/>
      <c r="AT147" s="209"/>
      <c r="AU147" s="209"/>
      <c r="AV147" s="209"/>
      <c r="AW147" s="209"/>
      <c r="AX147" s="209"/>
      <c r="AY147" s="209"/>
      <c r="AZ147" s="209"/>
      <c r="BA147" s="210"/>
      <c r="BB147" s="208"/>
    </row>
    <row r="148" spans="2:89" s="197" customFormat="1" x14ac:dyDescent="0.2">
      <c r="B148" s="197" t="s">
        <v>112</v>
      </c>
      <c r="C148" s="198">
        <v>8</v>
      </c>
      <c r="D148" s="199">
        <f t="shared" ref="D148:AI148" si="94">+D144*$C148</f>
        <v>0</v>
      </c>
      <c r="E148" s="199">
        <f t="shared" si="94"/>
        <v>0</v>
      </c>
      <c r="F148" s="199">
        <f t="shared" si="94"/>
        <v>0</v>
      </c>
      <c r="G148" s="199">
        <f t="shared" si="94"/>
        <v>0</v>
      </c>
      <c r="H148" s="199">
        <f t="shared" si="94"/>
        <v>0</v>
      </c>
      <c r="I148" s="199">
        <f t="shared" si="94"/>
        <v>0</v>
      </c>
      <c r="J148" s="199">
        <f t="shared" si="94"/>
        <v>0</v>
      </c>
      <c r="K148" s="199">
        <f t="shared" si="94"/>
        <v>0</v>
      </c>
      <c r="L148" s="199">
        <f t="shared" si="94"/>
        <v>0</v>
      </c>
      <c r="M148" s="199">
        <f t="shared" si="94"/>
        <v>0</v>
      </c>
      <c r="N148" s="199">
        <f t="shared" si="94"/>
        <v>0</v>
      </c>
      <c r="O148" s="199">
        <f t="shared" si="94"/>
        <v>0</v>
      </c>
      <c r="P148" s="199">
        <f t="shared" si="94"/>
        <v>0</v>
      </c>
      <c r="Q148" s="199">
        <f t="shared" si="94"/>
        <v>0</v>
      </c>
      <c r="R148" s="199">
        <f t="shared" si="94"/>
        <v>0</v>
      </c>
      <c r="S148" s="199">
        <f t="shared" si="94"/>
        <v>0</v>
      </c>
      <c r="T148" s="199">
        <f t="shared" si="94"/>
        <v>0</v>
      </c>
      <c r="U148" s="199">
        <f t="shared" si="94"/>
        <v>0</v>
      </c>
      <c r="V148" s="199">
        <f t="shared" si="94"/>
        <v>0</v>
      </c>
      <c r="W148" s="199">
        <f t="shared" si="94"/>
        <v>8</v>
      </c>
      <c r="X148" s="199">
        <f t="shared" si="94"/>
        <v>8</v>
      </c>
      <c r="Y148" s="199">
        <f t="shared" si="94"/>
        <v>8</v>
      </c>
      <c r="Z148" s="199">
        <f t="shared" si="94"/>
        <v>8</v>
      </c>
      <c r="AA148" s="90">
        <f t="shared" si="94"/>
        <v>8</v>
      </c>
      <c r="AB148" s="199">
        <f t="shared" si="94"/>
        <v>8</v>
      </c>
      <c r="AC148" s="199">
        <f t="shared" si="94"/>
        <v>8</v>
      </c>
      <c r="AD148" s="199">
        <f t="shared" si="94"/>
        <v>8</v>
      </c>
      <c r="AE148" s="199">
        <f t="shared" si="94"/>
        <v>8</v>
      </c>
      <c r="AF148" s="199">
        <f t="shared" si="94"/>
        <v>8</v>
      </c>
      <c r="AG148" s="199">
        <f t="shared" si="94"/>
        <v>8</v>
      </c>
      <c r="AH148" s="199">
        <f t="shared" si="94"/>
        <v>8</v>
      </c>
      <c r="AI148" s="199">
        <f t="shared" si="94"/>
        <v>8</v>
      </c>
      <c r="AJ148" s="199">
        <f t="shared" ref="AJ148:BB148" si="95">+AJ144*$C148</f>
        <v>8</v>
      </c>
      <c r="AK148" s="199">
        <f t="shared" si="95"/>
        <v>8</v>
      </c>
      <c r="AL148" s="199">
        <f t="shared" si="95"/>
        <v>8</v>
      </c>
      <c r="AM148" s="199">
        <f t="shared" si="95"/>
        <v>8</v>
      </c>
      <c r="AN148" s="199">
        <f t="shared" si="95"/>
        <v>8</v>
      </c>
      <c r="AO148" s="199">
        <f t="shared" si="95"/>
        <v>8</v>
      </c>
      <c r="AP148" s="199">
        <f t="shared" si="95"/>
        <v>8</v>
      </c>
      <c r="AQ148" s="199">
        <f t="shared" si="95"/>
        <v>8</v>
      </c>
      <c r="AR148" s="199">
        <f t="shared" si="95"/>
        <v>8</v>
      </c>
      <c r="AS148" s="199">
        <f t="shared" si="95"/>
        <v>8</v>
      </c>
      <c r="AT148" s="199">
        <f t="shared" si="95"/>
        <v>8</v>
      </c>
      <c r="AU148" s="199">
        <f t="shared" si="95"/>
        <v>8</v>
      </c>
      <c r="AV148" s="199">
        <f t="shared" si="95"/>
        <v>8</v>
      </c>
      <c r="AW148" s="199">
        <f t="shared" si="95"/>
        <v>8</v>
      </c>
      <c r="AX148" s="199">
        <f t="shared" si="95"/>
        <v>8</v>
      </c>
      <c r="AY148" s="199">
        <f t="shared" si="95"/>
        <v>8</v>
      </c>
      <c r="AZ148" s="199">
        <f t="shared" si="95"/>
        <v>8</v>
      </c>
      <c r="BA148" s="200">
        <f t="shared" si="95"/>
        <v>8</v>
      </c>
      <c r="BB148" s="201">
        <f t="shared" si="95"/>
        <v>8</v>
      </c>
      <c r="BC148" s="201"/>
      <c r="BF148" s="201"/>
      <c r="BG148" s="201"/>
      <c r="BH148" s="201"/>
      <c r="BI148" s="201"/>
      <c r="BJ148" s="201"/>
      <c r="BK148" s="201"/>
      <c r="BL148" s="201"/>
      <c r="BM148" s="201"/>
      <c r="BN148" s="201"/>
      <c r="BO148" s="201"/>
      <c r="BP148" s="201"/>
      <c r="BQ148" s="201"/>
      <c r="BR148" s="201"/>
      <c r="BS148" s="201"/>
      <c r="BT148" s="201"/>
      <c r="BU148" s="201"/>
      <c r="BV148" s="201"/>
      <c r="BW148" s="201"/>
      <c r="BX148" s="201"/>
      <c r="BY148" s="201"/>
      <c r="BZ148" s="201"/>
      <c r="CA148" s="201"/>
      <c r="CB148" s="201"/>
      <c r="CC148" s="201"/>
      <c r="CD148" s="201"/>
      <c r="CE148" s="201"/>
      <c r="CF148" s="201"/>
      <c r="CG148" s="201"/>
      <c r="CH148" s="201"/>
      <c r="CI148" s="201"/>
      <c r="CJ148" s="201"/>
      <c r="CK148" s="201"/>
    </row>
    <row r="149" spans="2:89" s="202" customFormat="1" ht="13.5" thickBot="1" x14ac:dyDescent="0.25">
      <c r="B149" s="202" t="s">
        <v>113</v>
      </c>
      <c r="C149" s="203" t="str">
        <f>+'NTP or Sold'!C13</f>
        <v>NTP</v>
      </c>
      <c r="D149" s="204">
        <f t="shared" ref="D149:AI149" si="96">+D146*$C148</f>
        <v>0</v>
      </c>
      <c r="E149" s="204">
        <f t="shared" si="96"/>
        <v>0</v>
      </c>
      <c r="F149" s="204">
        <f t="shared" si="96"/>
        <v>0</v>
      </c>
      <c r="G149" s="204">
        <f t="shared" si="96"/>
        <v>0</v>
      </c>
      <c r="H149" s="204">
        <f t="shared" si="96"/>
        <v>0</v>
      </c>
      <c r="I149" s="204">
        <f t="shared" si="96"/>
        <v>0</v>
      </c>
      <c r="J149" s="204">
        <f t="shared" si="96"/>
        <v>0</v>
      </c>
      <c r="K149" s="204">
        <f t="shared" si="96"/>
        <v>0</v>
      </c>
      <c r="L149" s="204">
        <f t="shared" si="96"/>
        <v>0</v>
      </c>
      <c r="M149" s="204">
        <f t="shared" si="96"/>
        <v>0</v>
      </c>
      <c r="N149" s="204">
        <f t="shared" si="96"/>
        <v>0</v>
      </c>
      <c r="O149" s="204">
        <f t="shared" si="96"/>
        <v>0</v>
      </c>
      <c r="P149" s="204">
        <f t="shared" si="96"/>
        <v>0</v>
      </c>
      <c r="Q149" s="204">
        <f t="shared" si="96"/>
        <v>0</v>
      </c>
      <c r="R149" s="204">
        <f t="shared" si="96"/>
        <v>0</v>
      </c>
      <c r="S149" s="204">
        <f t="shared" si="96"/>
        <v>0</v>
      </c>
      <c r="T149" s="204">
        <f t="shared" si="96"/>
        <v>0</v>
      </c>
      <c r="U149" s="204">
        <f t="shared" si="96"/>
        <v>0</v>
      </c>
      <c r="V149" s="204">
        <f t="shared" si="96"/>
        <v>0</v>
      </c>
      <c r="W149" s="204">
        <f t="shared" si="96"/>
        <v>8</v>
      </c>
      <c r="X149" s="204">
        <f t="shared" si="96"/>
        <v>8</v>
      </c>
      <c r="Y149" s="204">
        <f t="shared" si="96"/>
        <v>8</v>
      </c>
      <c r="Z149" s="204">
        <f t="shared" si="96"/>
        <v>8</v>
      </c>
      <c r="AA149" s="136">
        <f t="shared" si="96"/>
        <v>8</v>
      </c>
      <c r="AB149" s="204">
        <f t="shared" si="96"/>
        <v>8</v>
      </c>
      <c r="AC149" s="204">
        <f t="shared" si="96"/>
        <v>8</v>
      </c>
      <c r="AD149" s="204">
        <f t="shared" si="96"/>
        <v>8</v>
      </c>
      <c r="AE149" s="204">
        <f t="shared" si="96"/>
        <v>8</v>
      </c>
      <c r="AF149" s="204">
        <f t="shared" si="96"/>
        <v>8</v>
      </c>
      <c r="AG149" s="204">
        <f t="shared" si="96"/>
        <v>8</v>
      </c>
      <c r="AH149" s="204">
        <f t="shared" si="96"/>
        <v>8</v>
      </c>
      <c r="AI149" s="204">
        <f t="shared" si="96"/>
        <v>8</v>
      </c>
      <c r="AJ149" s="204">
        <f t="shared" ref="AJ149:BB149" si="97">+AJ146*$C148</f>
        <v>8</v>
      </c>
      <c r="AK149" s="204">
        <f t="shared" si="97"/>
        <v>8</v>
      </c>
      <c r="AL149" s="204">
        <f t="shared" si="97"/>
        <v>8</v>
      </c>
      <c r="AM149" s="204">
        <f t="shared" si="97"/>
        <v>8</v>
      </c>
      <c r="AN149" s="204">
        <f t="shared" si="97"/>
        <v>8</v>
      </c>
      <c r="AO149" s="204">
        <f t="shared" si="97"/>
        <v>8</v>
      </c>
      <c r="AP149" s="204">
        <f t="shared" si="97"/>
        <v>8</v>
      </c>
      <c r="AQ149" s="204">
        <f t="shared" si="97"/>
        <v>8</v>
      </c>
      <c r="AR149" s="204">
        <f t="shared" si="97"/>
        <v>8</v>
      </c>
      <c r="AS149" s="204">
        <f t="shared" si="97"/>
        <v>8</v>
      </c>
      <c r="AT149" s="204">
        <f t="shared" si="97"/>
        <v>8</v>
      </c>
      <c r="AU149" s="204">
        <f t="shared" si="97"/>
        <v>8</v>
      </c>
      <c r="AV149" s="204">
        <f t="shared" si="97"/>
        <v>8</v>
      </c>
      <c r="AW149" s="204">
        <f t="shared" si="97"/>
        <v>8</v>
      </c>
      <c r="AX149" s="204">
        <f t="shared" si="97"/>
        <v>8</v>
      </c>
      <c r="AY149" s="204">
        <f t="shared" si="97"/>
        <v>8</v>
      </c>
      <c r="AZ149" s="204">
        <f t="shared" si="97"/>
        <v>8</v>
      </c>
      <c r="BA149" s="205">
        <f t="shared" si="97"/>
        <v>8</v>
      </c>
      <c r="BB149" s="206">
        <f t="shared" si="97"/>
        <v>8</v>
      </c>
      <c r="BC149" s="206"/>
      <c r="BF149" s="206"/>
      <c r="BG149" s="206"/>
      <c r="BH149" s="206"/>
      <c r="BI149" s="206"/>
      <c r="BJ149" s="206"/>
      <c r="BK149" s="206"/>
      <c r="BL149" s="206"/>
      <c r="BM149" s="206"/>
      <c r="BN149" s="206"/>
      <c r="BO149" s="206"/>
      <c r="BP149" s="206"/>
      <c r="BQ149" s="206"/>
      <c r="BR149" s="206"/>
      <c r="BS149" s="206"/>
      <c r="BT149" s="206"/>
      <c r="BU149" s="206"/>
      <c r="BV149" s="206"/>
      <c r="BW149" s="206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</row>
    <row r="150" spans="2:89" s="192" customFormat="1" ht="15" customHeight="1" thickTop="1" x14ac:dyDescent="0.2">
      <c r="B150" s="197" t="str">
        <f>+'NTP or Sold'!H14</f>
        <v>Fr 6B 60 hz power barges</v>
      </c>
      <c r="C150" s="288" t="str">
        <f>+'NTP or Sold'!T14</f>
        <v>Nigeria Barge II (APACHI)</v>
      </c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1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191"/>
    </row>
    <row r="151" spans="2:89" s="196" customFormat="1" x14ac:dyDescent="0.2">
      <c r="B151" s="193" t="s">
        <v>108</v>
      </c>
      <c r="C151" s="289"/>
      <c r="D151" s="194">
        <v>0</v>
      </c>
      <c r="E151" s="194">
        <v>0</v>
      </c>
      <c r="F151" s="194">
        <v>0</v>
      </c>
      <c r="G151" s="194">
        <v>0</v>
      </c>
      <c r="H151" s="194">
        <v>0</v>
      </c>
      <c r="I151" s="194">
        <v>0</v>
      </c>
      <c r="J151" s="194">
        <v>0</v>
      </c>
      <c r="K151" s="194">
        <v>0</v>
      </c>
      <c r="L151" s="194">
        <v>0</v>
      </c>
      <c r="M151" s="194">
        <v>0</v>
      </c>
      <c r="N151" s="194">
        <v>0</v>
      </c>
      <c r="O151" s="194">
        <v>0</v>
      </c>
      <c r="P151" s="194">
        <v>0</v>
      </c>
      <c r="Q151" s="194">
        <v>0</v>
      </c>
      <c r="R151" s="194">
        <v>0</v>
      </c>
      <c r="S151" s="194">
        <v>0</v>
      </c>
      <c r="T151" s="194">
        <v>0</v>
      </c>
      <c r="U151" s="194">
        <v>0</v>
      </c>
      <c r="V151" s="194">
        <v>0</v>
      </c>
      <c r="W151" s="194">
        <v>1</v>
      </c>
      <c r="X151" s="194">
        <v>0</v>
      </c>
      <c r="Y151" s="194">
        <v>0</v>
      </c>
      <c r="Z151" s="194">
        <v>0</v>
      </c>
      <c r="AA151" s="82">
        <v>0</v>
      </c>
      <c r="AB151" s="194">
        <v>0</v>
      </c>
      <c r="AC151" s="194">
        <v>0</v>
      </c>
      <c r="AD151" s="194">
        <v>0</v>
      </c>
      <c r="AE151" s="194">
        <v>0</v>
      </c>
      <c r="AF151" s="194">
        <v>0</v>
      </c>
      <c r="AG151" s="194">
        <v>0</v>
      </c>
      <c r="AH151" s="194">
        <v>0</v>
      </c>
      <c r="AI151" s="194">
        <v>0</v>
      </c>
      <c r="AJ151" s="194">
        <v>0</v>
      </c>
      <c r="AK151" s="194">
        <v>0</v>
      </c>
      <c r="AL151" s="194">
        <v>0</v>
      </c>
      <c r="AM151" s="194">
        <v>0</v>
      </c>
      <c r="AN151" s="194">
        <v>0</v>
      </c>
      <c r="AO151" s="194">
        <v>0</v>
      </c>
      <c r="AP151" s="194">
        <v>0</v>
      </c>
      <c r="AQ151" s="194">
        <v>0</v>
      </c>
      <c r="AR151" s="194">
        <v>0</v>
      </c>
      <c r="AS151" s="194">
        <v>0</v>
      </c>
      <c r="AT151" s="194">
        <v>0</v>
      </c>
      <c r="AU151" s="194">
        <v>0</v>
      </c>
      <c r="AV151" s="194">
        <v>0</v>
      </c>
      <c r="AW151" s="194">
        <v>0</v>
      </c>
      <c r="AX151" s="194">
        <v>0</v>
      </c>
      <c r="AY151" s="194">
        <v>0</v>
      </c>
      <c r="AZ151" s="194">
        <v>0</v>
      </c>
      <c r="BA151" s="195">
        <v>0</v>
      </c>
      <c r="BB151" s="193">
        <v>0</v>
      </c>
      <c r="BC151" s="196">
        <f>SUM(N151:BB151)</f>
        <v>1</v>
      </c>
    </row>
    <row r="152" spans="2:89" s="196" customFormat="1" x14ac:dyDescent="0.2">
      <c r="B152" s="193" t="s">
        <v>109</v>
      </c>
      <c r="C152" s="289"/>
      <c r="D152" s="194">
        <f>+D151</f>
        <v>0</v>
      </c>
      <c r="E152" s="194">
        <f t="shared" ref="E152:AJ152" si="98">+D152+E151</f>
        <v>0</v>
      </c>
      <c r="F152" s="194">
        <f t="shared" si="98"/>
        <v>0</v>
      </c>
      <c r="G152" s="194">
        <f t="shared" si="98"/>
        <v>0</v>
      </c>
      <c r="H152" s="194">
        <f t="shared" si="98"/>
        <v>0</v>
      </c>
      <c r="I152" s="194">
        <f t="shared" si="98"/>
        <v>0</v>
      </c>
      <c r="J152" s="194">
        <f t="shared" si="98"/>
        <v>0</v>
      </c>
      <c r="K152" s="194">
        <f t="shared" si="98"/>
        <v>0</v>
      </c>
      <c r="L152" s="194">
        <f t="shared" si="98"/>
        <v>0</v>
      </c>
      <c r="M152" s="194">
        <f t="shared" si="98"/>
        <v>0</v>
      </c>
      <c r="N152" s="194">
        <f t="shared" si="98"/>
        <v>0</v>
      </c>
      <c r="O152" s="194">
        <f t="shared" si="98"/>
        <v>0</v>
      </c>
      <c r="P152" s="194">
        <f t="shared" si="98"/>
        <v>0</v>
      </c>
      <c r="Q152" s="194">
        <f t="shared" si="98"/>
        <v>0</v>
      </c>
      <c r="R152" s="194">
        <f t="shared" si="98"/>
        <v>0</v>
      </c>
      <c r="S152" s="194">
        <f t="shared" si="98"/>
        <v>0</v>
      </c>
      <c r="T152" s="194">
        <f t="shared" si="98"/>
        <v>0</v>
      </c>
      <c r="U152" s="194">
        <f t="shared" si="98"/>
        <v>0</v>
      </c>
      <c r="V152" s="194">
        <f t="shared" si="98"/>
        <v>0</v>
      </c>
      <c r="W152" s="194">
        <f t="shared" si="98"/>
        <v>1</v>
      </c>
      <c r="X152" s="194">
        <f t="shared" si="98"/>
        <v>1</v>
      </c>
      <c r="Y152" s="194">
        <f t="shared" si="98"/>
        <v>1</v>
      </c>
      <c r="Z152" s="194">
        <f t="shared" si="98"/>
        <v>1</v>
      </c>
      <c r="AA152" s="82">
        <f t="shared" si="98"/>
        <v>1</v>
      </c>
      <c r="AB152" s="194">
        <f t="shared" si="98"/>
        <v>1</v>
      </c>
      <c r="AC152" s="194">
        <f t="shared" si="98"/>
        <v>1</v>
      </c>
      <c r="AD152" s="194">
        <f t="shared" si="98"/>
        <v>1</v>
      </c>
      <c r="AE152" s="194">
        <f t="shared" si="98"/>
        <v>1</v>
      </c>
      <c r="AF152" s="194">
        <f t="shared" si="98"/>
        <v>1</v>
      </c>
      <c r="AG152" s="194">
        <f t="shared" si="98"/>
        <v>1</v>
      </c>
      <c r="AH152" s="194">
        <f t="shared" si="98"/>
        <v>1</v>
      </c>
      <c r="AI152" s="194">
        <f t="shared" si="98"/>
        <v>1</v>
      </c>
      <c r="AJ152" s="194">
        <f t="shared" si="98"/>
        <v>1</v>
      </c>
      <c r="AK152" s="194">
        <f t="shared" ref="AK152:BB152" si="99">+AJ152+AK151</f>
        <v>1</v>
      </c>
      <c r="AL152" s="194">
        <f t="shared" si="99"/>
        <v>1</v>
      </c>
      <c r="AM152" s="194">
        <f t="shared" si="99"/>
        <v>1</v>
      </c>
      <c r="AN152" s="194">
        <f t="shared" si="99"/>
        <v>1</v>
      </c>
      <c r="AO152" s="194">
        <f t="shared" si="99"/>
        <v>1</v>
      </c>
      <c r="AP152" s="194">
        <f t="shared" si="99"/>
        <v>1</v>
      </c>
      <c r="AQ152" s="194">
        <f t="shared" si="99"/>
        <v>1</v>
      </c>
      <c r="AR152" s="194">
        <f t="shared" si="99"/>
        <v>1</v>
      </c>
      <c r="AS152" s="194">
        <f t="shared" si="99"/>
        <v>1</v>
      </c>
      <c r="AT152" s="194">
        <f t="shared" si="99"/>
        <v>1</v>
      </c>
      <c r="AU152" s="194">
        <f t="shared" si="99"/>
        <v>1</v>
      </c>
      <c r="AV152" s="194">
        <f t="shared" si="99"/>
        <v>1</v>
      </c>
      <c r="AW152" s="194">
        <f t="shared" si="99"/>
        <v>1</v>
      </c>
      <c r="AX152" s="194">
        <f t="shared" si="99"/>
        <v>1</v>
      </c>
      <c r="AY152" s="194">
        <f t="shared" si="99"/>
        <v>1</v>
      </c>
      <c r="AZ152" s="194">
        <f t="shared" si="99"/>
        <v>1</v>
      </c>
      <c r="BA152" s="195">
        <f t="shared" si="99"/>
        <v>1</v>
      </c>
      <c r="BB152" s="193">
        <f t="shared" si="99"/>
        <v>1</v>
      </c>
    </row>
    <row r="153" spans="2:89" s="196" customFormat="1" x14ac:dyDescent="0.2">
      <c r="B153" s="193" t="s">
        <v>110</v>
      </c>
      <c r="C153" s="289"/>
      <c r="D153" s="194">
        <v>0</v>
      </c>
      <c r="E153" s="194">
        <v>0</v>
      </c>
      <c r="F153" s="194">
        <v>0</v>
      </c>
      <c r="G153" s="194">
        <v>0</v>
      </c>
      <c r="H153" s="194">
        <v>0</v>
      </c>
      <c r="I153" s="194">
        <v>0</v>
      </c>
      <c r="J153" s="194">
        <v>0</v>
      </c>
      <c r="K153" s="194">
        <v>0</v>
      </c>
      <c r="L153" s="194">
        <v>0</v>
      </c>
      <c r="M153" s="194">
        <v>0</v>
      </c>
      <c r="N153" s="194">
        <v>0</v>
      </c>
      <c r="O153" s="194">
        <v>0</v>
      </c>
      <c r="P153" s="194">
        <v>0</v>
      </c>
      <c r="Q153" s="194">
        <v>0</v>
      </c>
      <c r="R153" s="194">
        <v>0</v>
      </c>
      <c r="S153" s="194">
        <v>0</v>
      </c>
      <c r="T153" s="194">
        <v>0</v>
      </c>
      <c r="U153" s="194">
        <v>0</v>
      </c>
      <c r="V153" s="194">
        <v>0</v>
      </c>
      <c r="W153" s="194">
        <v>1</v>
      </c>
      <c r="X153" s="194">
        <v>0</v>
      </c>
      <c r="Y153" s="194">
        <v>0</v>
      </c>
      <c r="Z153" s="194">
        <v>0</v>
      </c>
      <c r="AA153" s="82">
        <v>0</v>
      </c>
      <c r="AB153" s="194">
        <v>0</v>
      </c>
      <c r="AC153" s="194">
        <v>0</v>
      </c>
      <c r="AD153" s="194">
        <v>0</v>
      </c>
      <c r="AE153" s="194">
        <v>0</v>
      </c>
      <c r="AF153" s="194">
        <v>0</v>
      </c>
      <c r="AG153" s="194">
        <v>0</v>
      </c>
      <c r="AH153" s="194">
        <v>0</v>
      </c>
      <c r="AI153" s="194">
        <v>0</v>
      </c>
      <c r="AJ153" s="194">
        <v>0</v>
      </c>
      <c r="AK153" s="194">
        <v>0</v>
      </c>
      <c r="AL153" s="194">
        <v>0</v>
      </c>
      <c r="AM153" s="194">
        <v>0</v>
      </c>
      <c r="AN153" s="194">
        <v>0</v>
      </c>
      <c r="AO153" s="194">
        <v>0</v>
      </c>
      <c r="AP153" s="194">
        <v>0</v>
      </c>
      <c r="AQ153" s="194">
        <v>0</v>
      </c>
      <c r="AR153" s="194">
        <v>0</v>
      </c>
      <c r="AS153" s="194">
        <v>0</v>
      </c>
      <c r="AT153" s="194">
        <v>0</v>
      </c>
      <c r="AU153" s="194">
        <v>0</v>
      </c>
      <c r="AV153" s="194">
        <v>0</v>
      </c>
      <c r="AW153" s="194">
        <v>0</v>
      </c>
      <c r="AX153" s="194">
        <v>0</v>
      </c>
      <c r="AY153" s="194">
        <v>0</v>
      </c>
      <c r="AZ153" s="194">
        <v>0</v>
      </c>
      <c r="BA153" s="195">
        <v>0</v>
      </c>
      <c r="BB153" s="193">
        <v>0</v>
      </c>
      <c r="BC153" s="196">
        <f>SUM(N153:BB153)</f>
        <v>1</v>
      </c>
    </row>
    <row r="154" spans="2:89" s="196" customFormat="1" x14ac:dyDescent="0.2">
      <c r="B154" s="193" t="s">
        <v>111</v>
      </c>
      <c r="C154" s="289"/>
      <c r="D154" s="194">
        <f>+D153</f>
        <v>0</v>
      </c>
      <c r="E154" s="194">
        <f t="shared" ref="E154:AJ154" si="100">+D154+E153</f>
        <v>0</v>
      </c>
      <c r="F154" s="194">
        <f t="shared" si="100"/>
        <v>0</v>
      </c>
      <c r="G154" s="194">
        <f t="shared" si="100"/>
        <v>0</v>
      </c>
      <c r="H154" s="194">
        <f t="shared" si="100"/>
        <v>0</v>
      </c>
      <c r="I154" s="194">
        <f t="shared" si="100"/>
        <v>0</v>
      </c>
      <c r="J154" s="194">
        <f t="shared" si="100"/>
        <v>0</v>
      </c>
      <c r="K154" s="194">
        <f t="shared" si="100"/>
        <v>0</v>
      </c>
      <c r="L154" s="194">
        <f t="shared" si="100"/>
        <v>0</v>
      </c>
      <c r="M154" s="194">
        <f t="shared" si="100"/>
        <v>0</v>
      </c>
      <c r="N154" s="194">
        <f t="shared" si="100"/>
        <v>0</v>
      </c>
      <c r="O154" s="194">
        <f t="shared" si="100"/>
        <v>0</v>
      </c>
      <c r="P154" s="194">
        <f t="shared" si="100"/>
        <v>0</v>
      </c>
      <c r="Q154" s="194">
        <f t="shared" si="100"/>
        <v>0</v>
      </c>
      <c r="R154" s="194">
        <f t="shared" si="100"/>
        <v>0</v>
      </c>
      <c r="S154" s="194">
        <f t="shared" si="100"/>
        <v>0</v>
      </c>
      <c r="T154" s="194">
        <f t="shared" si="100"/>
        <v>0</v>
      </c>
      <c r="U154" s="194">
        <f t="shared" si="100"/>
        <v>0</v>
      </c>
      <c r="V154" s="194">
        <f t="shared" si="100"/>
        <v>0</v>
      </c>
      <c r="W154" s="194">
        <f t="shared" si="100"/>
        <v>1</v>
      </c>
      <c r="X154" s="194">
        <f t="shared" si="100"/>
        <v>1</v>
      </c>
      <c r="Y154" s="194">
        <f t="shared" si="100"/>
        <v>1</v>
      </c>
      <c r="Z154" s="194">
        <f t="shared" si="100"/>
        <v>1</v>
      </c>
      <c r="AA154" s="82">
        <f t="shared" si="100"/>
        <v>1</v>
      </c>
      <c r="AB154" s="194">
        <f t="shared" si="100"/>
        <v>1</v>
      </c>
      <c r="AC154" s="194">
        <f t="shared" si="100"/>
        <v>1</v>
      </c>
      <c r="AD154" s="194">
        <f t="shared" si="100"/>
        <v>1</v>
      </c>
      <c r="AE154" s="194">
        <f t="shared" si="100"/>
        <v>1</v>
      </c>
      <c r="AF154" s="194">
        <f t="shared" si="100"/>
        <v>1</v>
      </c>
      <c r="AG154" s="194">
        <f t="shared" si="100"/>
        <v>1</v>
      </c>
      <c r="AH154" s="194">
        <f t="shared" si="100"/>
        <v>1</v>
      </c>
      <c r="AI154" s="194">
        <f t="shared" si="100"/>
        <v>1</v>
      </c>
      <c r="AJ154" s="194">
        <f t="shared" si="100"/>
        <v>1</v>
      </c>
      <c r="AK154" s="194">
        <f t="shared" ref="AK154:BB154" si="101">+AJ154+AK153</f>
        <v>1</v>
      </c>
      <c r="AL154" s="194">
        <f t="shared" si="101"/>
        <v>1</v>
      </c>
      <c r="AM154" s="194">
        <f t="shared" si="101"/>
        <v>1</v>
      </c>
      <c r="AN154" s="194">
        <f t="shared" si="101"/>
        <v>1</v>
      </c>
      <c r="AO154" s="194">
        <f t="shared" si="101"/>
        <v>1</v>
      </c>
      <c r="AP154" s="194">
        <f t="shared" si="101"/>
        <v>1</v>
      </c>
      <c r="AQ154" s="194">
        <f t="shared" si="101"/>
        <v>1</v>
      </c>
      <c r="AR154" s="194">
        <f t="shared" si="101"/>
        <v>1</v>
      </c>
      <c r="AS154" s="194">
        <f t="shared" si="101"/>
        <v>1</v>
      </c>
      <c r="AT154" s="194">
        <f t="shared" si="101"/>
        <v>1</v>
      </c>
      <c r="AU154" s="194">
        <f t="shared" si="101"/>
        <v>1</v>
      </c>
      <c r="AV154" s="194">
        <f t="shared" si="101"/>
        <v>1</v>
      </c>
      <c r="AW154" s="194">
        <f t="shared" si="101"/>
        <v>1</v>
      </c>
      <c r="AX154" s="194">
        <f t="shared" si="101"/>
        <v>1</v>
      </c>
      <c r="AY154" s="194">
        <f t="shared" si="101"/>
        <v>1</v>
      </c>
      <c r="AZ154" s="194">
        <f t="shared" si="101"/>
        <v>1</v>
      </c>
      <c r="BA154" s="195">
        <f t="shared" si="101"/>
        <v>1</v>
      </c>
      <c r="BB154" s="193">
        <f t="shared" si="101"/>
        <v>1</v>
      </c>
    </row>
    <row r="155" spans="2:89" s="211" customFormat="1" x14ac:dyDescent="0.2">
      <c r="B155" s="208"/>
      <c r="C155" s="28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  <c r="AA155" s="83"/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10"/>
      <c r="BB155" s="208"/>
    </row>
    <row r="156" spans="2:89" s="197" customFormat="1" x14ac:dyDescent="0.2">
      <c r="B156" s="197" t="s">
        <v>112</v>
      </c>
      <c r="C156" s="198">
        <v>8</v>
      </c>
      <c r="D156" s="199">
        <f t="shared" ref="D156:AI156" si="102">+D152*$C156</f>
        <v>0</v>
      </c>
      <c r="E156" s="199">
        <f t="shared" si="102"/>
        <v>0</v>
      </c>
      <c r="F156" s="199">
        <f t="shared" si="102"/>
        <v>0</v>
      </c>
      <c r="G156" s="199">
        <f t="shared" si="102"/>
        <v>0</v>
      </c>
      <c r="H156" s="199">
        <f t="shared" si="102"/>
        <v>0</v>
      </c>
      <c r="I156" s="199">
        <f t="shared" si="102"/>
        <v>0</v>
      </c>
      <c r="J156" s="199">
        <f t="shared" si="102"/>
        <v>0</v>
      </c>
      <c r="K156" s="199">
        <f t="shared" si="102"/>
        <v>0</v>
      </c>
      <c r="L156" s="199">
        <f t="shared" si="102"/>
        <v>0</v>
      </c>
      <c r="M156" s="199">
        <f t="shared" si="102"/>
        <v>0</v>
      </c>
      <c r="N156" s="199">
        <f t="shared" si="102"/>
        <v>0</v>
      </c>
      <c r="O156" s="199">
        <f t="shared" si="102"/>
        <v>0</v>
      </c>
      <c r="P156" s="199">
        <f t="shared" si="102"/>
        <v>0</v>
      </c>
      <c r="Q156" s="199">
        <f t="shared" si="102"/>
        <v>0</v>
      </c>
      <c r="R156" s="199">
        <f t="shared" si="102"/>
        <v>0</v>
      </c>
      <c r="S156" s="199">
        <f t="shared" si="102"/>
        <v>0</v>
      </c>
      <c r="T156" s="199">
        <f t="shared" si="102"/>
        <v>0</v>
      </c>
      <c r="U156" s="199">
        <f t="shared" si="102"/>
        <v>0</v>
      </c>
      <c r="V156" s="199">
        <f t="shared" si="102"/>
        <v>0</v>
      </c>
      <c r="W156" s="199">
        <f t="shared" si="102"/>
        <v>8</v>
      </c>
      <c r="X156" s="199">
        <f t="shared" si="102"/>
        <v>8</v>
      </c>
      <c r="Y156" s="199">
        <f t="shared" si="102"/>
        <v>8</v>
      </c>
      <c r="Z156" s="199">
        <f t="shared" si="102"/>
        <v>8</v>
      </c>
      <c r="AA156" s="90">
        <f t="shared" si="102"/>
        <v>8</v>
      </c>
      <c r="AB156" s="199">
        <f t="shared" si="102"/>
        <v>8</v>
      </c>
      <c r="AC156" s="199">
        <f t="shared" si="102"/>
        <v>8</v>
      </c>
      <c r="AD156" s="199">
        <f t="shared" si="102"/>
        <v>8</v>
      </c>
      <c r="AE156" s="199">
        <f t="shared" si="102"/>
        <v>8</v>
      </c>
      <c r="AF156" s="199">
        <f t="shared" si="102"/>
        <v>8</v>
      </c>
      <c r="AG156" s="199">
        <f t="shared" si="102"/>
        <v>8</v>
      </c>
      <c r="AH156" s="199">
        <f t="shared" si="102"/>
        <v>8</v>
      </c>
      <c r="AI156" s="199">
        <f t="shared" si="102"/>
        <v>8</v>
      </c>
      <c r="AJ156" s="199">
        <f t="shared" ref="AJ156:BB156" si="103">+AJ152*$C156</f>
        <v>8</v>
      </c>
      <c r="AK156" s="199">
        <f t="shared" si="103"/>
        <v>8</v>
      </c>
      <c r="AL156" s="199">
        <f t="shared" si="103"/>
        <v>8</v>
      </c>
      <c r="AM156" s="199">
        <f t="shared" si="103"/>
        <v>8</v>
      </c>
      <c r="AN156" s="199">
        <f t="shared" si="103"/>
        <v>8</v>
      </c>
      <c r="AO156" s="199">
        <f t="shared" si="103"/>
        <v>8</v>
      </c>
      <c r="AP156" s="199">
        <f t="shared" si="103"/>
        <v>8</v>
      </c>
      <c r="AQ156" s="199">
        <f t="shared" si="103"/>
        <v>8</v>
      </c>
      <c r="AR156" s="199">
        <f t="shared" si="103"/>
        <v>8</v>
      </c>
      <c r="AS156" s="199">
        <f t="shared" si="103"/>
        <v>8</v>
      </c>
      <c r="AT156" s="199">
        <f t="shared" si="103"/>
        <v>8</v>
      </c>
      <c r="AU156" s="199">
        <f t="shared" si="103"/>
        <v>8</v>
      </c>
      <c r="AV156" s="199">
        <f t="shared" si="103"/>
        <v>8</v>
      </c>
      <c r="AW156" s="199">
        <f t="shared" si="103"/>
        <v>8</v>
      </c>
      <c r="AX156" s="199">
        <f t="shared" si="103"/>
        <v>8</v>
      </c>
      <c r="AY156" s="199">
        <f t="shared" si="103"/>
        <v>8</v>
      </c>
      <c r="AZ156" s="199">
        <f t="shared" si="103"/>
        <v>8</v>
      </c>
      <c r="BA156" s="200">
        <f t="shared" si="103"/>
        <v>8</v>
      </c>
      <c r="BB156" s="201">
        <f t="shared" si="103"/>
        <v>8</v>
      </c>
      <c r="BC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01"/>
      <c r="BQ156" s="201"/>
      <c r="BR156" s="201"/>
      <c r="BS156" s="201"/>
      <c r="BT156" s="201"/>
      <c r="BU156" s="201"/>
      <c r="BV156" s="201"/>
      <c r="BW156" s="201"/>
      <c r="BX156" s="201"/>
      <c r="BY156" s="201"/>
      <c r="BZ156" s="201"/>
      <c r="CA156" s="201"/>
      <c r="CB156" s="201"/>
      <c r="CC156" s="201"/>
      <c r="CD156" s="201"/>
      <c r="CE156" s="201"/>
      <c r="CF156" s="201"/>
      <c r="CG156" s="201"/>
      <c r="CH156" s="201"/>
      <c r="CI156" s="201"/>
      <c r="CJ156" s="201"/>
      <c r="CK156" s="201"/>
    </row>
    <row r="157" spans="2:89" s="202" customFormat="1" ht="13.5" thickBot="1" x14ac:dyDescent="0.25">
      <c r="B157" s="202" t="s">
        <v>113</v>
      </c>
      <c r="C157" s="203" t="str">
        <f>+'NTP or Sold'!C14</f>
        <v>NTP</v>
      </c>
      <c r="D157" s="204">
        <f t="shared" ref="D157:AI157" si="104">+D154*$C156</f>
        <v>0</v>
      </c>
      <c r="E157" s="204">
        <f t="shared" si="104"/>
        <v>0</v>
      </c>
      <c r="F157" s="204">
        <f t="shared" si="104"/>
        <v>0</v>
      </c>
      <c r="G157" s="204">
        <f t="shared" si="104"/>
        <v>0</v>
      </c>
      <c r="H157" s="204">
        <f t="shared" si="104"/>
        <v>0</v>
      </c>
      <c r="I157" s="204">
        <f t="shared" si="104"/>
        <v>0</v>
      </c>
      <c r="J157" s="204">
        <f t="shared" si="104"/>
        <v>0</v>
      </c>
      <c r="K157" s="204">
        <f t="shared" si="104"/>
        <v>0</v>
      </c>
      <c r="L157" s="204">
        <f t="shared" si="104"/>
        <v>0</v>
      </c>
      <c r="M157" s="204">
        <f t="shared" si="104"/>
        <v>0</v>
      </c>
      <c r="N157" s="204">
        <f t="shared" si="104"/>
        <v>0</v>
      </c>
      <c r="O157" s="204">
        <f t="shared" si="104"/>
        <v>0</v>
      </c>
      <c r="P157" s="204">
        <f t="shared" si="104"/>
        <v>0</v>
      </c>
      <c r="Q157" s="204">
        <f t="shared" si="104"/>
        <v>0</v>
      </c>
      <c r="R157" s="204">
        <f t="shared" si="104"/>
        <v>0</v>
      </c>
      <c r="S157" s="204">
        <f t="shared" si="104"/>
        <v>0</v>
      </c>
      <c r="T157" s="204">
        <f t="shared" si="104"/>
        <v>0</v>
      </c>
      <c r="U157" s="204">
        <f t="shared" si="104"/>
        <v>0</v>
      </c>
      <c r="V157" s="204">
        <f t="shared" si="104"/>
        <v>0</v>
      </c>
      <c r="W157" s="204">
        <f t="shared" si="104"/>
        <v>8</v>
      </c>
      <c r="X157" s="204">
        <f t="shared" si="104"/>
        <v>8</v>
      </c>
      <c r="Y157" s="204">
        <f t="shared" si="104"/>
        <v>8</v>
      </c>
      <c r="Z157" s="204">
        <f t="shared" si="104"/>
        <v>8</v>
      </c>
      <c r="AA157" s="136">
        <f t="shared" si="104"/>
        <v>8</v>
      </c>
      <c r="AB157" s="204">
        <f t="shared" si="104"/>
        <v>8</v>
      </c>
      <c r="AC157" s="204">
        <f t="shared" si="104"/>
        <v>8</v>
      </c>
      <c r="AD157" s="204">
        <f t="shared" si="104"/>
        <v>8</v>
      </c>
      <c r="AE157" s="204">
        <f t="shared" si="104"/>
        <v>8</v>
      </c>
      <c r="AF157" s="204">
        <f t="shared" si="104"/>
        <v>8</v>
      </c>
      <c r="AG157" s="204">
        <f t="shared" si="104"/>
        <v>8</v>
      </c>
      <c r="AH157" s="204">
        <f t="shared" si="104"/>
        <v>8</v>
      </c>
      <c r="AI157" s="204">
        <f t="shared" si="104"/>
        <v>8</v>
      </c>
      <c r="AJ157" s="204">
        <f t="shared" ref="AJ157:BB157" si="105">+AJ154*$C156</f>
        <v>8</v>
      </c>
      <c r="AK157" s="204">
        <f t="shared" si="105"/>
        <v>8</v>
      </c>
      <c r="AL157" s="204">
        <f t="shared" si="105"/>
        <v>8</v>
      </c>
      <c r="AM157" s="204">
        <f t="shared" si="105"/>
        <v>8</v>
      </c>
      <c r="AN157" s="204">
        <f t="shared" si="105"/>
        <v>8</v>
      </c>
      <c r="AO157" s="204">
        <f t="shared" si="105"/>
        <v>8</v>
      </c>
      <c r="AP157" s="204">
        <f t="shared" si="105"/>
        <v>8</v>
      </c>
      <c r="AQ157" s="204">
        <f t="shared" si="105"/>
        <v>8</v>
      </c>
      <c r="AR157" s="204">
        <f t="shared" si="105"/>
        <v>8</v>
      </c>
      <c r="AS157" s="204">
        <f t="shared" si="105"/>
        <v>8</v>
      </c>
      <c r="AT157" s="204">
        <f t="shared" si="105"/>
        <v>8</v>
      </c>
      <c r="AU157" s="204">
        <f t="shared" si="105"/>
        <v>8</v>
      </c>
      <c r="AV157" s="204">
        <f t="shared" si="105"/>
        <v>8</v>
      </c>
      <c r="AW157" s="204">
        <f t="shared" si="105"/>
        <v>8</v>
      </c>
      <c r="AX157" s="204">
        <f t="shared" si="105"/>
        <v>8</v>
      </c>
      <c r="AY157" s="204">
        <f t="shared" si="105"/>
        <v>8</v>
      </c>
      <c r="AZ157" s="204">
        <f t="shared" si="105"/>
        <v>8</v>
      </c>
      <c r="BA157" s="205">
        <f t="shared" si="105"/>
        <v>8</v>
      </c>
      <c r="BB157" s="206">
        <f t="shared" si="105"/>
        <v>8</v>
      </c>
      <c r="BC157" s="206"/>
      <c r="BF157" s="206"/>
      <c r="BG157" s="206"/>
      <c r="BH157" s="206"/>
      <c r="BI157" s="206"/>
      <c r="BJ157" s="206"/>
      <c r="BK157" s="206"/>
      <c r="BL157" s="206"/>
      <c r="BM157" s="206"/>
      <c r="BN157" s="206"/>
      <c r="BO157" s="206"/>
      <c r="BP157" s="206"/>
      <c r="BQ157" s="206"/>
      <c r="BR157" s="206"/>
      <c r="BS157" s="206"/>
      <c r="BT157" s="206"/>
      <c r="BU157" s="206"/>
      <c r="BV157" s="206"/>
      <c r="BW157" s="206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</row>
    <row r="158" spans="2:89" s="192" customFormat="1" ht="15" customHeight="1" thickTop="1" x14ac:dyDescent="0.2">
      <c r="B158" s="197" t="str">
        <f>+'NTP or Sold'!H15</f>
        <v>Fr 6B 60 hz power barges</v>
      </c>
      <c r="C158" s="288" t="str">
        <f>+'NTP or Sold'!T15</f>
        <v>Nigeria Barge II (APACHI)</v>
      </c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1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191"/>
    </row>
    <row r="159" spans="2:89" s="196" customFormat="1" x14ac:dyDescent="0.2">
      <c r="B159" s="193" t="s">
        <v>108</v>
      </c>
      <c r="C159" s="289"/>
      <c r="D159" s="194">
        <v>0</v>
      </c>
      <c r="E159" s="194">
        <v>0</v>
      </c>
      <c r="F159" s="194">
        <v>0</v>
      </c>
      <c r="G159" s="194">
        <v>0</v>
      </c>
      <c r="H159" s="194">
        <v>0</v>
      </c>
      <c r="I159" s="194">
        <v>0</v>
      </c>
      <c r="J159" s="194">
        <v>0</v>
      </c>
      <c r="K159" s="194">
        <v>0</v>
      </c>
      <c r="L159" s="194">
        <v>0</v>
      </c>
      <c r="M159" s="194">
        <v>0</v>
      </c>
      <c r="N159" s="194">
        <v>0</v>
      </c>
      <c r="O159" s="194">
        <v>0</v>
      </c>
      <c r="P159" s="194">
        <v>0</v>
      </c>
      <c r="Q159" s="194">
        <v>0</v>
      </c>
      <c r="R159" s="194">
        <v>0</v>
      </c>
      <c r="S159" s="194">
        <v>0</v>
      </c>
      <c r="T159" s="194">
        <v>0</v>
      </c>
      <c r="U159" s="194">
        <v>0</v>
      </c>
      <c r="V159" s="194">
        <v>0</v>
      </c>
      <c r="W159" s="194">
        <v>1</v>
      </c>
      <c r="X159" s="194">
        <v>0</v>
      </c>
      <c r="Y159" s="194">
        <v>0</v>
      </c>
      <c r="Z159" s="194">
        <v>0</v>
      </c>
      <c r="AA159" s="82">
        <v>0</v>
      </c>
      <c r="AB159" s="194">
        <v>0</v>
      </c>
      <c r="AC159" s="194">
        <v>0</v>
      </c>
      <c r="AD159" s="194">
        <v>0</v>
      </c>
      <c r="AE159" s="194">
        <v>0</v>
      </c>
      <c r="AF159" s="194">
        <v>0</v>
      </c>
      <c r="AG159" s="194">
        <v>0</v>
      </c>
      <c r="AH159" s="194">
        <v>0</v>
      </c>
      <c r="AI159" s="194">
        <v>0</v>
      </c>
      <c r="AJ159" s="194">
        <v>0</v>
      </c>
      <c r="AK159" s="194">
        <v>0</v>
      </c>
      <c r="AL159" s="194">
        <v>0</v>
      </c>
      <c r="AM159" s="194">
        <v>0</v>
      </c>
      <c r="AN159" s="194">
        <v>0</v>
      </c>
      <c r="AO159" s="194">
        <v>0</v>
      </c>
      <c r="AP159" s="194">
        <v>0</v>
      </c>
      <c r="AQ159" s="194">
        <v>0</v>
      </c>
      <c r="AR159" s="194">
        <v>0</v>
      </c>
      <c r="AS159" s="194">
        <v>0</v>
      </c>
      <c r="AT159" s="194">
        <v>0</v>
      </c>
      <c r="AU159" s="194">
        <v>0</v>
      </c>
      <c r="AV159" s="194">
        <v>0</v>
      </c>
      <c r="AW159" s="194">
        <v>0</v>
      </c>
      <c r="AX159" s="194">
        <v>0</v>
      </c>
      <c r="AY159" s="194">
        <v>0</v>
      </c>
      <c r="AZ159" s="194">
        <v>0</v>
      </c>
      <c r="BA159" s="195">
        <v>0</v>
      </c>
      <c r="BB159" s="193">
        <v>0</v>
      </c>
      <c r="BC159" s="196">
        <f>SUM(N159:BB159)</f>
        <v>1</v>
      </c>
    </row>
    <row r="160" spans="2:89" s="196" customFormat="1" x14ac:dyDescent="0.2">
      <c r="B160" s="193" t="s">
        <v>109</v>
      </c>
      <c r="C160" s="289"/>
      <c r="D160" s="194">
        <f>+D159</f>
        <v>0</v>
      </c>
      <c r="E160" s="194">
        <f t="shared" ref="E160:AJ160" si="106">+D160+E159</f>
        <v>0</v>
      </c>
      <c r="F160" s="194">
        <f t="shared" si="106"/>
        <v>0</v>
      </c>
      <c r="G160" s="194">
        <f t="shared" si="106"/>
        <v>0</v>
      </c>
      <c r="H160" s="194">
        <f t="shared" si="106"/>
        <v>0</v>
      </c>
      <c r="I160" s="194">
        <f t="shared" si="106"/>
        <v>0</v>
      </c>
      <c r="J160" s="194">
        <f t="shared" si="106"/>
        <v>0</v>
      </c>
      <c r="K160" s="194">
        <f t="shared" si="106"/>
        <v>0</v>
      </c>
      <c r="L160" s="194">
        <f t="shared" si="106"/>
        <v>0</v>
      </c>
      <c r="M160" s="194">
        <f t="shared" si="106"/>
        <v>0</v>
      </c>
      <c r="N160" s="194">
        <f t="shared" si="106"/>
        <v>0</v>
      </c>
      <c r="O160" s="194">
        <f t="shared" si="106"/>
        <v>0</v>
      </c>
      <c r="P160" s="194">
        <f t="shared" si="106"/>
        <v>0</v>
      </c>
      <c r="Q160" s="194">
        <f t="shared" si="106"/>
        <v>0</v>
      </c>
      <c r="R160" s="194">
        <f t="shared" si="106"/>
        <v>0</v>
      </c>
      <c r="S160" s="194">
        <f t="shared" si="106"/>
        <v>0</v>
      </c>
      <c r="T160" s="194">
        <f t="shared" si="106"/>
        <v>0</v>
      </c>
      <c r="U160" s="194">
        <f t="shared" si="106"/>
        <v>0</v>
      </c>
      <c r="V160" s="194">
        <f t="shared" si="106"/>
        <v>0</v>
      </c>
      <c r="W160" s="194">
        <f t="shared" si="106"/>
        <v>1</v>
      </c>
      <c r="X160" s="194">
        <f t="shared" si="106"/>
        <v>1</v>
      </c>
      <c r="Y160" s="194">
        <f t="shared" si="106"/>
        <v>1</v>
      </c>
      <c r="Z160" s="194">
        <f t="shared" si="106"/>
        <v>1</v>
      </c>
      <c r="AA160" s="82">
        <f t="shared" si="106"/>
        <v>1</v>
      </c>
      <c r="AB160" s="194">
        <f t="shared" si="106"/>
        <v>1</v>
      </c>
      <c r="AC160" s="194">
        <f t="shared" si="106"/>
        <v>1</v>
      </c>
      <c r="AD160" s="194">
        <f t="shared" si="106"/>
        <v>1</v>
      </c>
      <c r="AE160" s="194">
        <f t="shared" si="106"/>
        <v>1</v>
      </c>
      <c r="AF160" s="194">
        <f t="shared" si="106"/>
        <v>1</v>
      </c>
      <c r="AG160" s="194">
        <f t="shared" si="106"/>
        <v>1</v>
      </c>
      <c r="AH160" s="194">
        <f t="shared" si="106"/>
        <v>1</v>
      </c>
      <c r="AI160" s="194">
        <f t="shared" si="106"/>
        <v>1</v>
      </c>
      <c r="AJ160" s="194">
        <f t="shared" si="106"/>
        <v>1</v>
      </c>
      <c r="AK160" s="194">
        <f t="shared" ref="AK160:BB160" si="107">+AJ160+AK159</f>
        <v>1</v>
      </c>
      <c r="AL160" s="194">
        <f t="shared" si="107"/>
        <v>1</v>
      </c>
      <c r="AM160" s="194">
        <f t="shared" si="107"/>
        <v>1</v>
      </c>
      <c r="AN160" s="194">
        <f t="shared" si="107"/>
        <v>1</v>
      </c>
      <c r="AO160" s="194">
        <f t="shared" si="107"/>
        <v>1</v>
      </c>
      <c r="AP160" s="194">
        <f t="shared" si="107"/>
        <v>1</v>
      </c>
      <c r="AQ160" s="194">
        <f t="shared" si="107"/>
        <v>1</v>
      </c>
      <c r="AR160" s="194">
        <f t="shared" si="107"/>
        <v>1</v>
      </c>
      <c r="AS160" s="194">
        <f t="shared" si="107"/>
        <v>1</v>
      </c>
      <c r="AT160" s="194">
        <f t="shared" si="107"/>
        <v>1</v>
      </c>
      <c r="AU160" s="194">
        <f t="shared" si="107"/>
        <v>1</v>
      </c>
      <c r="AV160" s="194">
        <f t="shared" si="107"/>
        <v>1</v>
      </c>
      <c r="AW160" s="194">
        <f t="shared" si="107"/>
        <v>1</v>
      </c>
      <c r="AX160" s="194">
        <f t="shared" si="107"/>
        <v>1</v>
      </c>
      <c r="AY160" s="194">
        <f t="shared" si="107"/>
        <v>1</v>
      </c>
      <c r="AZ160" s="194">
        <f t="shared" si="107"/>
        <v>1</v>
      </c>
      <c r="BA160" s="195">
        <f t="shared" si="107"/>
        <v>1</v>
      </c>
      <c r="BB160" s="193">
        <f t="shared" si="107"/>
        <v>1</v>
      </c>
    </row>
    <row r="161" spans="2:89" s="196" customFormat="1" x14ac:dyDescent="0.2">
      <c r="B161" s="193" t="s">
        <v>110</v>
      </c>
      <c r="C161" s="289"/>
      <c r="D161" s="194">
        <v>0</v>
      </c>
      <c r="E161" s="194">
        <v>0</v>
      </c>
      <c r="F161" s="194">
        <v>0</v>
      </c>
      <c r="G161" s="194">
        <v>0</v>
      </c>
      <c r="H161" s="194">
        <v>0</v>
      </c>
      <c r="I161" s="194">
        <v>0</v>
      </c>
      <c r="J161" s="194">
        <v>0</v>
      </c>
      <c r="K161" s="194">
        <v>0</v>
      </c>
      <c r="L161" s="194">
        <v>0</v>
      </c>
      <c r="M161" s="194">
        <v>0</v>
      </c>
      <c r="N161" s="194">
        <v>0</v>
      </c>
      <c r="O161" s="194">
        <v>0</v>
      </c>
      <c r="P161" s="194">
        <v>0</v>
      </c>
      <c r="Q161" s="194">
        <v>0</v>
      </c>
      <c r="R161" s="194">
        <v>0</v>
      </c>
      <c r="S161" s="194">
        <v>0</v>
      </c>
      <c r="T161" s="194">
        <v>0</v>
      </c>
      <c r="U161" s="194">
        <v>0</v>
      </c>
      <c r="V161" s="194">
        <v>0</v>
      </c>
      <c r="W161" s="194">
        <v>1</v>
      </c>
      <c r="X161" s="194">
        <v>0</v>
      </c>
      <c r="Y161" s="194">
        <v>0</v>
      </c>
      <c r="Z161" s="194">
        <v>0</v>
      </c>
      <c r="AA161" s="82">
        <v>0</v>
      </c>
      <c r="AB161" s="194">
        <v>0</v>
      </c>
      <c r="AC161" s="194">
        <v>0</v>
      </c>
      <c r="AD161" s="194">
        <v>0</v>
      </c>
      <c r="AE161" s="194">
        <v>0</v>
      </c>
      <c r="AF161" s="194">
        <v>0</v>
      </c>
      <c r="AG161" s="194">
        <v>0</v>
      </c>
      <c r="AH161" s="194">
        <v>0</v>
      </c>
      <c r="AI161" s="194">
        <v>0</v>
      </c>
      <c r="AJ161" s="194">
        <v>0</v>
      </c>
      <c r="AK161" s="194">
        <v>0</v>
      </c>
      <c r="AL161" s="194">
        <v>0</v>
      </c>
      <c r="AM161" s="194">
        <v>0</v>
      </c>
      <c r="AN161" s="194">
        <v>0</v>
      </c>
      <c r="AO161" s="194">
        <v>0</v>
      </c>
      <c r="AP161" s="194">
        <v>0</v>
      </c>
      <c r="AQ161" s="194">
        <v>0</v>
      </c>
      <c r="AR161" s="194">
        <v>0</v>
      </c>
      <c r="AS161" s="194">
        <v>0</v>
      </c>
      <c r="AT161" s="194">
        <v>0</v>
      </c>
      <c r="AU161" s="194">
        <v>0</v>
      </c>
      <c r="AV161" s="194">
        <v>0</v>
      </c>
      <c r="AW161" s="194">
        <v>0</v>
      </c>
      <c r="AX161" s="194">
        <v>0</v>
      </c>
      <c r="AY161" s="194">
        <v>0</v>
      </c>
      <c r="AZ161" s="194">
        <v>0</v>
      </c>
      <c r="BA161" s="195">
        <v>0</v>
      </c>
      <c r="BB161" s="193">
        <v>0</v>
      </c>
      <c r="BC161" s="196">
        <f>SUM(N161:BB161)</f>
        <v>1</v>
      </c>
    </row>
    <row r="162" spans="2:89" s="196" customFormat="1" x14ac:dyDescent="0.2">
      <c r="B162" s="193" t="s">
        <v>111</v>
      </c>
      <c r="C162" s="289"/>
      <c r="D162" s="194">
        <f>+D161</f>
        <v>0</v>
      </c>
      <c r="E162" s="194">
        <f t="shared" ref="E162:AJ162" si="108">+D162+E161</f>
        <v>0</v>
      </c>
      <c r="F162" s="194">
        <f t="shared" si="108"/>
        <v>0</v>
      </c>
      <c r="G162" s="194">
        <f t="shared" si="108"/>
        <v>0</v>
      </c>
      <c r="H162" s="194">
        <f t="shared" si="108"/>
        <v>0</v>
      </c>
      <c r="I162" s="194">
        <f t="shared" si="108"/>
        <v>0</v>
      </c>
      <c r="J162" s="194">
        <f t="shared" si="108"/>
        <v>0</v>
      </c>
      <c r="K162" s="194">
        <f t="shared" si="108"/>
        <v>0</v>
      </c>
      <c r="L162" s="194">
        <f t="shared" si="108"/>
        <v>0</v>
      </c>
      <c r="M162" s="194">
        <f t="shared" si="108"/>
        <v>0</v>
      </c>
      <c r="N162" s="194">
        <f t="shared" si="108"/>
        <v>0</v>
      </c>
      <c r="O162" s="194">
        <f t="shared" si="108"/>
        <v>0</v>
      </c>
      <c r="P162" s="194">
        <f t="shared" si="108"/>
        <v>0</v>
      </c>
      <c r="Q162" s="194">
        <f t="shared" si="108"/>
        <v>0</v>
      </c>
      <c r="R162" s="194">
        <f t="shared" si="108"/>
        <v>0</v>
      </c>
      <c r="S162" s="194">
        <f t="shared" si="108"/>
        <v>0</v>
      </c>
      <c r="T162" s="194">
        <f t="shared" si="108"/>
        <v>0</v>
      </c>
      <c r="U162" s="194">
        <f t="shared" si="108"/>
        <v>0</v>
      </c>
      <c r="V162" s="194">
        <f t="shared" si="108"/>
        <v>0</v>
      </c>
      <c r="W162" s="194">
        <f t="shared" si="108"/>
        <v>1</v>
      </c>
      <c r="X162" s="194">
        <f t="shared" si="108"/>
        <v>1</v>
      </c>
      <c r="Y162" s="194">
        <f t="shared" si="108"/>
        <v>1</v>
      </c>
      <c r="Z162" s="194">
        <f t="shared" si="108"/>
        <v>1</v>
      </c>
      <c r="AA162" s="82">
        <f t="shared" si="108"/>
        <v>1</v>
      </c>
      <c r="AB162" s="194">
        <f t="shared" si="108"/>
        <v>1</v>
      </c>
      <c r="AC162" s="194">
        <f t="shared" si="108"/>
        <v>1</v>
      </c>
      <c r="AD162" s="194">
        <f t="shared" si="108"/>
        <v>1</v>
      </c>
      <c r="AE162" s="194">
        <f t="shared" si="108"/>
        <v>1</v>
      </c>
      <c r="AF162" s="194">
        <f t="shared" si="108"/>
        <v>1</v>
      </c>
      <c r="AG162" s="194">
        <f t="shared" si="108"/>
        <v>1</v>
      </c>
      <c r="AH162" s="194">
        <f t="shared" si="108"/>
        <v>1</v>
      </c>
      <c r="AI162" s="194">
        <f t="shared" si="108"/>
        <v>1</v>
      </c>
      <c r="AJ162" s="194">
        <f t="shared" si="108"/>
        <v>1</v>
      </c>
      <c r="AK162" s="194">
        <f t="shared" ref="AK162:BB162" si="109">+AJ162+AK161</f>
        <v>1</v>
      </c>
      <c r="AL162" s="194">
        <f t="shared" si="109"/>
        <v>1</v>
      </c>
      <c r="AM162" s="194">
        <f t="shared" si="109"/>
        <v>1</v>
      </c>
      <c r="AN162" s="194">
        <f t="shared" si="109"/>
        <v>1</v>
      </c>
      <c r="AO162" s="194">
        <f t="shared" si="109"/>
        <v>1</v>
      </c>
      <c r="AP162" s="194">
        <f t="shared" si="109"/>
        <v>1</v>
      </c>
      <c r="AQ162" s="194">
        <f t="shared" si="109"/>
        <v>1</v>
      </c>
      <c r="AR162" s="194">
        <f t="shared" si="109"/>
        <v>1</v>
      </c>
      <c r="AS162" s="194">
        <f t="shared" si="109"/>
        <v>1</v>
      </c>
      <c r="AT162" s="194">
        <f t="shared" si="109"/>
        <v>1</v>
      </c>
      <c r="AU162" s="194">
        <f t="shared" si="109"/>
        <v>1</v>
      </c>
      <c r="AV162" s="194">
        <f t="shared" si="109"/>
        <v>1</v>
      </c>
      <c r="AW162" s="194">
        <f t="shared" si="109"/>
        <v>1</v>
      </c>
      <c r="AX162" s="194">
        <f t="shared" si="109"/>
        <v>1</v>
      </c>
      <c r="AY162" s="194">
        <f t="shared" si="109"/>
        <v>1</v>
      </c>
      <c r="AZ162" s="194">
        <f t="shared" si="109"/>
        <v>1</v>
      </c>
      <c r="BA162" s="195">
        <f t="shared" si="109"/>
        <v>1</v>
      </c>
      <c r="BB162" s="193">
        <f t="shared" si="109"/>
        <v>1</v>
      </c>
    </row>
    <row r="163" spans="2:89" s="211" customFormat="1" x14ac:dyDescent="0.2">
      <c r="B163" s="208"/>
      <c r="C163" s="28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83"/>
      <c r="AB163" s="209"/>
      <c r="AC163" s="209"/>
      <c r="AD163" s="209"/>
      <c r="AE163" s="209"/>
      <c r="AF163" s="209"/>
      <c r="AG163" s="209"/>
      <c r="AH163" s="209"/>
      <c r="AI163" s="209"/>
      <c r="AJ163" s="209"/>
      <c r="AK163" s="209"/>
      <c r="AL163" s="209"/>
      <c r="AM163" s="209"/>
      <c r="AN163" s="209"/>
      <c r="AO163" s="209"/>
      <c r="AP163" s="209"/>
      <c r="AQ163" s="209"/>
      <c r="AR163" s="209"/>
      <c r="AS163" s="209"/>
      <c r="AT163" s="209"/>
      <c r="AU163" s="209"/>
      <c r="AV163" s="209"/>
      <c r="AW163" s="209"/>
      <c r="AX163" s="209"/>
      <c r="AY163" s="209"/>
      <c r="AZ163" s="209"/>
      <c r="BA163" s="210"/>
      <c r="BB163" s="208"/>
    </row>
    <row r="164" spans="2:89" s="197" customFormat="1" x14ac:dyDescent="0.2">
      <c r="B164" s="197" t="s">
        <v>112</v>
      </c>
      <c r="C164" s="198">
        <v>8</v>
      </c>
      <c r="D164" s="199">
        <f t="shared" ref="D164:AI164" si="110">+D160*$C164</f>
        <v>0</v>
      </c>
      <c r="E164" s="199">
        <f t="shared" si="110"/>
        <v>0</v>
      </c>
      <c r="F164" s="199">
        <f t="shared" si="110"/>
        <v>0</v>
      </c>
      <c r="G164" s="199">
        <f t="shared" si="110"/>
        <v>0</v>
      </c>
      <c r="H164" s="199">
        <f t="shared" si="110"/>
        <v>0</v>
      </c>
      <c r="I164" s="199">
        <f t="shared" si="110"/>
        <v>0</v>
      </c>
      <c r="J164" s="199">
        <f t="shared" si="110"/>
        <v>0</v>
      </c>
      <c r="K164" s="199">
        <f t="shared" si="110"/>
        <v>0</v>
      </c>
      <c r="L164" s="199">
        <f t="shared" si="110"/>
        <v>0</v>
      </c>
      <c r="M164" s="199">
        <f t="shared" si="110"/>
        <v>0</v>
      </c>
      <c r="N164" s="199">
        <f t="shared" si="110"/>
        <v>0</v>
      </c>
      <c r="O164" s="199">
        <f t="shared" si="110"/>
        <v>0</v>
      </c>
      <c r="P164" s="199">
        <f t="shared" si="110"/>
        <v>0</v>
      </c>
      <c r="Q164" s="199">
        <f t="shared" si="110"/>
        <v>0</v>
      </c>
      <c r="R164" s="199">
        <f t="shared" si="110"/>
        <v>0</v>
      </c>
      <c r="S164" s="199">
        <f t="shared" si="110"/>
        <v>0</v>
      </c>
      <c r="T164" s="199">
        <f t="shared" si="110"/>
        <v>0</v>
      </c>
      <c r="U164" s="199">
        <f t="shared" si="110"/>
        <v>0</v>
      </c>
      <c r="V164" s="199">
        <f t="shared" si="110"/>
        <v>0</v>
      </c>
      <c r="W164" s="199">
        <f t="shared" si="110"/>
        <v>8</v>
      </c>
      <c r="X164" s="199">
        <f t="shared" si="110"/>
        <v>8</v>
      </c>
      <c r="Y164" s="199">
        <f t="shared" si="110"/>
        <v>8</v>
      </c>
      <c r="Z164" s="199">
        <f t="shared" si="110"/>
        <v>8</v>
      </c>
      <c r="AA164" s="90">
        <f t="shared" si="110"/>
        <v>8</v>
      </c>
      <c r="AB164" s="199">
        <f t="shared" si="110"/>
        <v>8</v>
      </c>
      <c r="AC164" s="199">
        <f t="shared" si="110"/>
        <v>8</v>
      </c>
      <c r="AD164" s="199">
        <f t="shared" si="110"/>
        <v>8</v>
      </c>
      <c r="AE164" s="199">
        <f t="shared" si="110"/>
        <v>8</v>
      </c>
      <c r="AF164" s="199">
        <f t="shared" si="110"/>
        <v>8</v>
      </c>
      <c r="AG164" s="199">
        <f t="shared" si="110"/>
        <v>8</v>
      </c>
      <c r="AH164" s="199">
        <f t="shared" si="110"/>
        <v>8</v>
      </c>
      <c r="AI164" s="199">
        <f t="shared" si="110"/>
        <v>8</v>
      </c>
      <c r="AJ164" s="199">
        <f t="shared" ref="AJ164:BB164" si="111">+AJ160*$C164</f>
        <v>8</v>
      </c>
      <c r="AK164" s="199">
        <f t="shared" si="111"/>
        <v>8</v>
      </c>
      <c r="AL164" s="199">
        <f t="shared" si="111"/>
        <v>8</v>
      </c>
      <c r="AM164" s="199">
        <f t="shared" si="111"/>
        <v>8</v>
      </c>
      <c r="AN164" s="199">
        <f t="shared" si="111"/>
        <v>8</v>
      </c>
      <c r="AO164" s="199">
        <f t="shared" si="111"/>
        <v>8</v>
      </c>
      <c r="AP164" s="199">
        <f t="shared" si="111"/>
        <v>8</v>
      </c>
      <c r="AQ164" s="199">
        <f t="shared" si="111"/>
        <v>8</v>
      </c>
      <c r="AR164" s="199">
        <f t="shared" si="111"/>
        <v>8</v>
      </c>
      <c r="AS164" s="199">
        <f t="shared" si="111"/>
        <v>8</v>
      </c>
      <c r="AT164" s="199">
        <f t="shared" si="111"/>
        <v>8</v>
      </c>
      <c r="AU164" s="199">
        <f t="shared" si="111"/>
        <v>8</v>
      </c>
      <c r="AV164" s="199">
        <f t="shared" si="111"/>
        <v>8</v>
      </c>
      <c r="AW164" s="199">
        <f t="shared" si="111"/>
        <v>8</v>
      </c>
      <c r="AX164" s="199">
        <f t="shared" si="111"/>
        <v>8</v>
      </c>
      <c r="AY164" s="199">
        <f t="shared" si="111"/>
        <v>8</v>
      </c>
      <c r="AZ164" s="199">
        <f t="shared" si="111"/>
        <v>8</v>
      </c>
      <c r="BA164" s="200">
        <f t="shared" si="111"/>
        <v>8</v>
      </c>
      <c r="BB164" s="201">
        <f t="shared" si="111"/>
        <v>8</v>
      </c>
      <c r="BC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01"/>
      <c r="BQ164" s="201"/>
      <c r="BR164" s="201"/>
      <c r="BS164" s="201"/>
      <c r="BT164" s="201"/>
      <c r="BU164" s="201"/>
      <c r="BV164" s="201"/>
      <c r="BW164" s="201"/>
      <c r="BX164" s="201"/>
      <c r="BY164" s="201"/>
      <c r="BZ164" s="201"/>
      <c r="CA164" s="201"/>
      <c r="CB164" s="201"/>
      <c r="CC164" s="201"/>
      <c r="CD164" s="201"/>
      <c r="CE164" s="201"/>
      <c r="CF164" s="201"/>
      <c r="CG164" s="201"/>
      <c r="CH164" s="201"/>
      <c r="CI164" s="201"/>
      <c r="CJ164" s="201"/>
      <c r="CK164" s="201"/>
    </row>
    <row r="165" spans="2:89" s="202" customFormat="1" ht="13.5" thickBot="1" x14ac:dyDescent="0.25">
      <c r="B165" s="202" t="s">
        <v>113</v>
      </c>
      <c r="C165" s="203" t="str">
        <f>+'NTP or Sold'!C15</f>
        <v>NTP</v>
      </c>
      <c r="D165" s="204">
        <f t="shared" ref="D165:AI165" si="112">+D162*$C164</f>
        <v>0</v>
      </c>
      <c r="E165" s="204">
        <f t="shared" si="112"/>
        <v>0</v>
      </c>
      <c r="F165" s="204">
        <f t="shared" si="112"/>
        <v>0</v>
      </c>
      <c r="G165" s="204">
        <f t="shared" si="112"/>
        <v>0</v>
      </c>
      <c r="H165" s="204">
        <f t="shared" si="112"/>
        <v>0</v>
      </c>
      <c r="I165" s="204">
        <f t="shared" si="112"/>
        <v>0</v>
      </c>
      <c r="J165" s="204">
        <f t="shared" si="112"/>
        <v>0</v>
      </c>
      <c r="K165" s="204">
        <f t="shared" si="112"/>
        <v>0</v>
      </c>
      <c r="L165" s="204">
        <f t="shared" si="112"/>
        <v>0</v>
      </c>
      <c r="M165" s="204">
        <f t="shared" si="112"/>
        <v>0</v>
      </c>
      <c r="N165" s="204">
        <f t="shared" si="112"/>
        <v>0</v>
      </c>
      <c r="O165" s="204">
        <f t="shared" si="112"/>
        <v>0</v>
      </c>
      <c r="P165" s="204">
        <f t="shared" si="112"/>
        <v>0</v>
      </c>
      <c r="Q165" s="204">
        <f t="shared" si="112"/>
        <v>0</v>
      </c>
      <c r="R165" s="204">
        <f t="shared" si="112"/>
        <v>0</v>
      </c>
      <c r="S165" s="204">
        <f t="shared" si="112"/>
        <v>0</v>
      </c>
      <c r="T165" s="204">
        <f t="shared" si="112"/>
        <v>0</v>
      </c>
      <c r="U165" s="204">
        <f t="shared" si="112"/>
        <v>0</v>
      </c>
      <c r="V165" s="204">
        <f t="shared" si="112"/>
        <v>0</v>
      </c>
      <c r="W165" s="204">
        <f t="shared" si="112"/>
        <v>8</v>
      </c>
      <c r="X165" s="204">
        <f t="shared" si="112"/>
        <v>8</v>
      </c>
      <c r="Y165" s="204">
        <f t="shared" si="112"/>
        <v>8</v>
      </c>
      <c r="Z165" s="204">
        <f t="shared" si="112"/>
        <v>8</v>
      </c>
      <c r="AA165" s="136">
        <f t="shared" si="112"/>
        <v>8</v>
      </c>
      <c r="AB165" s="204">
        <f t="shared" si="112"/>
        <v>8</v>
      </c>
      <c r="AC165" s="204">
        <f t="shared" si="112"/>
        <v>8</v>
      </c>
      <c r="AD165" s="204">
        <f t="shared" si="112"/>
        <v>8</v>
      </c>
      <c r="AE165" s="204">
        <f t="shared" si="112"/>
        <v>8</v>
      </c>
      <c r="AF165" s="204">
        <f t="shared" si="112"/>
        <v>8</v>
      </c>
      <c r="AG165" s="204">
        <f t="shared" si="112"/>
        <v>8</v>
      </c>
      <c r="AH165" s="204">
        <f t="shared" si="112"/>
        <v>8</v>
      </c>
      <c r="AI165" s="204">
        <f t="shared" si="112"/>
        <v>8</v>
      </c>
      <c r="AJ165" s="204">
        <f t="shared" ref="AJ165:BB165" si="113">+AJ162*$C164</f>
        <v>8</v>
      </c>
      <c r="AK165" s="204">
        <f t="shared" si="113"/>
        <v>8</v>
      </c>
      <c r="AL165" s="204">
        <f t="shared" si="113"/>
        <v>8</v>
      </c>
      <c r="AM165" s="204">
        <f t="shared" si="113"/>
        <v>8</v>
      </c>
      <c r="AN165" s="204">
        <f t="shared" si="113"/>
        <v>8</v>
      </c>
      <c r="AO165" s="204">
        <f t="shared" si="113"/>
        <v>8</v>
      </c>
      <c r="AP165" s="204">
        <f t="shared" si="113"/>
        <v>8</v>
      </c>
      <c r="AQ165" s="204">
        <f t="shared" si="113"/>
        <v>8</v>
      </c>
      <c r="AR165" s="204">
        <f t="shared" si="113"/>
        <v>8</v>
      </c>
      <c r="AS165" s="204">
        <f t="shared" si="113"/>
        <v>8</v>
      </c>
      <c r="AT165" s="204">
        <f t="shared" si="113"/>
        <v>8</v>
      </c>
      <c r="AU165" s="204">
        <f t="shared" si="113"/>
        <v>8</v>
      </c>
      <c r="AV165" s="204">
        <f t="shared" si="113"/>
        <v>8</v>
      </c>
      <c r="AW165" s="204">
        <f t="shared" si="113"/>
        <v>8</v>
      </c>
      <c r="AX165" s="204">
        <f t="shared" si="113"/>
        <v>8</v>
      </c>
      <c r="AY165" s="204">
        <f t="shared" si="113"/>
        <v>8</v>
      </c>
      <c r="AZ165" s="204">
        <f t="shared" si="113"/>
        <v>8</v>
      </c>
      <c r="BA165" s="205">
        <f t="shared" si="113"/>
        <v>8</v>
      </c>
      <c r="BB165" s="206">
        <f t="shared" si="113"/>
        <v>8</v>
      </c>
      <c r="BC165" s="206"/>
      <c r="BF165" s="206"/>
      <c r="BG165" s="206"/>
      <c r="BH165" s="206"/>
      <c r="BI165" s="206"/>
      <c r="BJ165" s="206"/>
      <c r="BK165" s="206"/>
      <c r="BL165" s="206"/>
      <c r="BM165" s="206"/>
      <c r="BN165" s="206"/>
      <c r="BO165" s="206"/>
      <c r="BP165" s="206"/>
      <c r="BQ165" s="206"/>
      <c r="BR165" s="206"/>
      <c r="BS165" s="206"/>
      <c r="BT165" s="206"/>
      <c r="BU165" s="206"/>
      <c r="BV165" s="206"/>
      <c r="BW165" s="206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</row>
    <row r="166" spans="2:89" s="192" customFormat="1" ht="15" customHeight="1" thickTop="1" x14ac:dyDescent="0.2">
      <c r="B166" s="197" t="str">
        <f>+'NTP or Sold'!H16</f>
        <v>Fr 6B 50hz power barges</v>
      </c>
      <c r="C166" s="288" t="str">
        <f>+'NTP or Sold'!T16</f>
        <v>Nigeria Barge II (APACHI)</v>
      </c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1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191"/>
    </row>
    <row r="167" spans="2:89" s="196" customFormat="1" x14ac:dyDescent="0.2">
      <c r="B167" s="193" t="s">
        <v>108</v>
      </c>
      <c r="C167" s="290"/>
      <c r="D167" s="194">
        <v>0</v>
      </c>
      <c r="E167" s="194">
        <v>0</v>
      </c>
      <c r="F167" s="194">
        <v>0</v>
      </c>
      <c r="G167" s="194">
        <v>0</v>
      </c>
      <c r="H167" s="194">
        <v>0</v>
      </c>
      <c r="I167" s="194">
        <v>0</v>
      </c>
      <c r="J167" s="194">
        <v>0</v>
      </c>
      <c r="K167" s="194">
        <v>0</v>
      </c>
      <c r="L167" s="194">
        <v>0</v>
      </c>
      <c r="M167" s="194">
        <v>0</v>
      </c>
      <c r="N167" s="194">
        <v>0</v>
      </c>
      <c r="O167" s="194">
        <v>0</v>
      </c>
      <c r="P167" s="194">
        <v>0</v>
      </c>
      <c r="Q167" s="194">
        <v>0</v>
      </c>
      <c r="R167" s="194">
        <v>0</v>
      </c>
      <c r="S167" s="194">
        <v>0</v>
      </c>
      <c r="T167" s="194">
        <v>0</v>
      </c>
      <c r="U167" s="194">
        <v>0</v>
      </c>
      <c r="V167" s="194">
        <v>0</v>
      </c>
      <c r="W167" s="194">
        <v>1</v>
      </c>
      <c r="X167" s="194">
        <v>0</v>
      </c>
      <c r="Y167" s="194">
        <v>0</v>
      </c>
      <c r="Z167" s="194">
        <v>0</v>
      </c>
      <c r="AA167" s="82">
        <v>0</v>
      </c>
      <c r="AB167" s="194">
        <v>0</v>
      </c>
      <c r="AC167" s="194">
        <v>0</v>
      </c>
      <c r="AD167" s="194">
        <v>0</v>
      </c>
      <c r="AE167" s="194">
        <v>0</v>
      </c>
      <c r="AF167" s="194">
        <v>0</v>
      </c>
      <c r="AG167" s="194">
        <v>0</v>
      </c>
      <c r="AH167" s="194">
        <v>0</v>
      </c>
      <c r="AI167" s="194">
        <v>0</v>
      </c>
      <c r="AJ167" s="194">
        <v>0</v>
      </c>
      <c r="AK167" s="194">
        <v>0</v>
      </c>
      <c r="AL167" s="194">
        <v>0</v>
      </c>
      <c r="AM167" s="194">
        <v>0</v>
      </c>
      <c r="AN167" s="194">
        <v>0</v>
      </c>
      <c r="AO167" s="194">
        <v>0</v>
      </c>
      <c r="AP167" s="194">
        <v>0</v>
      </c>
      <c r="AQ167" s="194">
        <v>0</v>
      </c>
      <c r="AR167" s="194">
        <v>0</v>
      </c>
      <c r="AS167" s="194">
        <v>0</v>
      </c>
      <c r="AT167" s="194">
        <v>0</v>
      </c>
      <c r="AU167" s="194">
        <v>0</v>
      </c>
      <c r="AV167" s="194">
        <v>0</v>
      </c>
      <c r="AW167" s="194">
        <v>0</v>
      </c>
      <c r="AX167" s="194">
        <v>0</v>
      </c>
      <c r="AY167" s="194">
        <v>0</v>
      </c>
      <c r="AZ167" s="194">
        <v>0</v>
      </c>
      <c r="BA167" s="195">
        <v>0</v>
      </c>
      <c r="BB167" s="193">
        <v>0</v>
      </c>
      <c r="BC167" s="196">
        <f>SUM(N167:BB167)</f>
        <v>1</v>
      </c>
    </row>
    <row r="168" spans="2:89" s="196" customFormat="1" x14ac:dyDescent="0.2">
      <c r="B168" s="193" t="s">
        <v>109</v>
      </c>
      <c r="C168" s="290"/>
      <c r="D168" s="194">
        <f>+D167</f>
        <v>0</v>
      </c>
      <c r="E168" s="194">
        <f t="shared" ref="E168:AJ168" si="114">+D168+E167</f>
        <v>0</v>
      </c>
      <c r="F168" s="194">
        <f t="shared" si="114"/>
        <v>0</v>
      </c>
      <c r="G168" s="194">
        <f t="shared" si="114"/>
        <v>0</v>
      </c>
      <c r="H168" s="194">
        <f t="shared" si="114"/>
        <v>0</v>
      </c>
      <c r="I168" s="194">
        <f t="shared" si="114"/>
        <v>0</v>
      </c>
      <c r="J168" s="194">
        <f t="shared" si="114"/>
        <v>0</v>
      </c>
      <c r="K168" s="194">
        <f t="shared" si="114"/>
        <v>0</v>
      </c>
      <c r="L168" s="194">
        <f t="shared" si="114"/>
        <v>0</v>
      </c>
      <c r="M168" s="194">
        <f t="shared" si="114"/>
        <v>0</v>
      </c>
      <c r="N168" s="194">
        <f t="shared" si="114"/>
        <v>0</v>
      </c>
      <c r="O168" s="194">
        <f t="shared" si="114"/>
        <v>0</v>
      </c>
      <c r="P168" s="194">
        <f t="shared" si="114"/>
        <v>0</v>
      </c>
      <c r="Q168" s="194">
        <f t="shared" si="114"/>
        <v>0</v>
      </c>
      <c r="R168" s="194">
        <f t="shared" si="114"/>
        <v>0</v>
      </c>
      <c r="S168" s="194">
        <f t="shared" si="114"/>
        <v>0</v>
      </c>
      <c r="T168" s="194">
        <f t="shared" si="114"/>
        <v>0</v>
      </c>
      <c r="U168" s="194">
        <f t="shared" si="114"/>
        <v>0</v>
      </c>
      <c r="V168" s="194">
        <f t="shared" si="114"/>
        <v>0</v>
      </c>
      <c r="W168" s="194">
        <f t="shared" si="114"/>
        <v>1</v>
      </c>
      <c r="X168" s="194">
        <f t="shared" si="114"/>
        <v>1</v>
      </c>
      <c r="Y168" s="194">
        <f t="shared" si="114"/>
        <v>1</v>
      </c>
      <c r="Z168" s="194">
        <f t="shared" si="114"/>
        <v>1</v>
      </c>
      <c r="AA168" s="82">
        <f t="shared" si="114"/>
        <v>1</v>
      </c>
      <c r="AB168" s="194">
        <f t="shared" si="114"/>
        <v>1</v>
      </c>
      <c r="AC168" s="194">
        <f t="shared" si="114"/>
        <v>1</v>
      </c>
      <c r="AD168" s="194">
        <f t="shared" si="114"/>
        <v>1</v>
      </c>
      <c r="AE168" s="194">
        <f t="shared" si="114"/>
        <v>1</v>
      </c>
      <c r="AF168" s="194">
        <f t="shared" si="114"/>
        <v>1</v>
      </c>
      <c r="AG168" s="194">
        <f t="shared" si="114"/>
        <v>1</v>
      </c>
      <c r="AH168" s="194">
        <f t="shared" si="114"/>
        <v>1</v>
      </c>
      <c r="AI168" s="194">
        <f t="shared" si="114"/>
        <v>1</v>
      </c>
      <c r="AJ168" s="194">
        <f t="shared" si="114"/>
        <v>1</v>
      </c>
      <c r="AK168" s="194">
        <f t="shared" ref="AK168:BB168" si="115">+AJ168+AK167</f>
        <v>1</v>
      </c>
      <c r="AL168" s="194">
        <f t="shared" si="115"/>
        <v>1</v>
      </c>
      <c r="AM168" s="194">
        <f t="shared" si="115"/>
        <v>1</v>
      </c>
      <c r="AN168" s="194">
        <f t="shared" si="115"/>
        <v>1</v>
      </c>
      <c r="AO168" s="194">
        <f t="shared" si="115"/>
        <v>1</v>
      </c>
      <c r="AP168" s="194">
        <f t="shared" si="115"/>
        <v>1</v>
      </c>
      <c r="AQ168" s="194">
        <f t="shared" si="115"/>
        <v>1</v>
      </c>
      <c r="AR168" s="194">
        <f t="shared" si="115"/>
        <v>1</v>
      </c>
      <c r="AS168" s="194">
        <f t="shared" si="115"/>
        <v>1</v>
      </c>
      <c r="AT168" s="194">
        <f t="shared" si="115"/>
        <v>1</v>
      </c>
      <c r="AU168" s="194">
        <f t="shared" si="115"/>
        <v>1</v>
      </c>
      <c r="AV168" s="194">
        <f t="shared" si="115"/>
        <v>1</v>
      </c>
      <c r="AW168" s="194">
        <f t="shared" si="115"/>
        <v>1</v>
      </c>
      <c r="AX168" s="194">
        <f t="shared" si="115"/>
        <v>1</v>
      </c>
      <c r="AY168" s="194">
        <f t="shared" si="115"/>
        <v>1</v>
      </c>
      <c r="AZ168" s="194">
        <f t="shared" si="115"/>
        <v>1</v>
      </c>
      <c r="BA168" s="195">
        <f t="shared" si="115"/>
        <v>1</v>
      </c>
      <c r="BB168" s="193">
        <f t="shared" si="115"/>
        <v>1</v>
      </c>
    </row>
    <row r="169" spans="2:89" s="196" customFormat="1" x14ac:dyDescent="0.2">
      <c r="B169" s="193" t="s">
        <v>110</v>
      </c>
      <c r="C169" s="290"/>
      <c r="D169" s="194">
        <v>0</v>
      </c>
      <c r="E169" s="194">
        <v>0</v>
      </c>
      <c r="F169" s="194">
        <v>0</v>
      </c>
      <c r="G169" s="194">
        <v>0</v>
      </c>
      <c r="H169" s="194">
        <v>0</v>
      </c>
      <c r="I169" s="194">
        <v>0</v>
      </c>
      <c r="J169" s="194">
        <v>0</v>
      </c>
      <c r="K169" s="194">
        <v>0</v>
      </c>
      <c r="L169" s="194">
        <v>0</v>
      </c>
      <c r="M169" s="194">
        <v>0</v>
      </c>
      <c r="N169" s="194">
        <v>0</v>
      </c>
      <c r="O169" s="194">
        <v>0</v>
      </c>
      <c r="P169" s="194">
        <v>0</v>
      </c>
      <c r="Q169" s="194">
        <v>0</v>
      </c>
      <c r="R169" s="194">
        <v>0</v>
      </c>
      <c r="S169" s="194">
        <v>0</v>
      </c>
      <c r="T169" s="194">
        <v>0</v>
      </c>
      <c r="U169" s="194">
        <v>0</v>
      </c>
      <c r="V169" s="194">
        <v>0</v>
      </c>
      <c r="W169" s="194">
        <v>1</v>
      </c>
      <c r="X169" s="194">
        <v>0</v>
      </c>
      <c r="Y169" s="194">
        <v>0</v>
      </c>
      <c r="Z169" s="194">
        <v>0</v>
      </c>
      <c r="AA169" s="82">
        <v>0</v>
      </c>
      <c r="AB169" s="194">
        <v>0</v>
      </c>
      <c r="AC169" s="194">
        <v>0</v>
      </c>
      <c r="AD169" s="194">
        <v>0</v>
      </c>
      <c r="AE169" s="194">
        <v>0</v>
      </c>
      <c r="AF169" s="194">
        <v>0</v>
      </c>
      <c r="AG169" s="194">
        <v>0</v>
      </c>
      <c r="AH169" s="194">
        <v>0</v>
      </c>
      <c r="AI169" s="194">
        <v>0</v>
      </c>
      <c r="AJ169" s="194">
        <v>0</v>
      </c>
      <c r="AK169" s="194">
        <v>0</v>
      </c>
      <c r="AL169" s="194">
        <v>0</v>
      </c>
      <c r="AM169" s="194">
        <v>0</v>
      </c>
      <c r="AN169" s="194">
        <v>0</v>
      </c>
      <c r="AO169" s="194">
        <v>0</v>
      </c>
      <c r="AP169" s="194">
        <v>0</v>
      </c>
      <c r="AQ169" s="194">
        <v>0</v>
      </c>
      <c r="AR169" s="194">
        <v>0</v>
      </c>
      <c r="AS169" s="194">
        <v>0</v>
      </c>
      <c r="AT169" s="194">
        <v>0</v>
      </c>
      <c r="AU169" s="194">
        <v>0</v>
      </c>
      <c r="AV169" s="194">
        <v>0</v>
      </c>
      <c r="AW169" s="194">
        <v>0</v>
      </c>
      <c r="AX169" s="194">
        <v>0</v>
      </c>
      <c r="AY169" s="194">
        <v>0</v>
      </c>
      <c r="AZ169" s="194">
        <v>0</v>
      </c>
      <c r="BA169" s="195">
        <v>0</v>
      </c>
      <c r="BB169" s="193">
        <v>0</v>
      </c>
      <c r="BC169" s="196">
        <f>SUM(N169:BB169)</f>
        <v>1</v>
      </c>
    </row>
    <row r="170" spans="2:89" s="196" customFormat="1" x14ac:dyDescent="0.2">
      <c r="B170" s="193" t="s">
        <v>111</v>
      </c>
      <c r="C170" s="290"/>
      <c r="D170" s="194">
        <f>+D169</f>
        <v>0</v>
      </c>
      <c r="E170" s="194">
        <f t="shared" ref="E170:AJ170" si="116">+D170+E169</f>
        <v>0</v>
      </c>
      <c r="F170" s="194">
        <f t="shared" si="116"/>
        <v>0</v>
      </c>
      <c r="G170" s="194">
        <f t="shared" si="116"/>
        <v>0</v>
      </c>
      <c r="H170" s="194">
        <f t="shared" si="116"/>
        <v>0</v>
      </c>
      <c r="I170" s="194">
        <f t="shared" si="116"/>
        <v>0</v>
      </c>
      <c r="J170" s="194">
        <f t="shared" si="116"/>
        <v>0</v>
      </c>
      <c r="K170" s="194">
        <f t="shared" si="116"/>
        <v>0</v>
      </c>
      <c r="L170" s="194">
        <f t="shared" si="116"/>
        <v>0</v>
      </c>
      <c r="M170" s="194">
        <f t="shared" si="116"/>
        <v>0</v>
      </c>
      <c r="N170" s="194">
        <f t="shared" si="116"/>
        <v>0</v>
      </c>
      <c r="O170" s="194">
        <f t="shared" si="116"/>
        <v>0</v>
      </c>
      <c r="P170" s="194">
        <f t="shared" si="116"/>
        <v>0</v>
      </c>
      <c r="Q170" s="194">
        <f t="shared" si="116"/>
        <v>0</v>
      </c>
      <c r="R170" s="194">
        <f t="shared" si="116"/>
        <v>0</v>
      </c>
      <c r="S170" s="194">
        <f t="shared" si="116"/>
        <v>0</v>
      </c>
      <c r="T170" s="194">
        <f t="shared" si="116"/>
        <v>0</v>
      </c>
      <c r="U170" s="194">
        <f t="shared" si="116"/>
        <v>0</v>
      </c>
      <c r="V170" s="194">
        <f t="shared" si="116"/>
        <v>0</v>
      </c>
      <c r="W170" s="194">
        <f t="shared" si="116"/>
        <v>1</v>
      </c>
      <c r="X170" s="194">
        <f t="shared" si="116"/>
        <v>1</v>
      </c>
      <c r="Y170" s="194">
        <f t="shared" si="116"/>
        <v>1</v>
      </c>
      <c r="Z170" s="194">
        <f t="shared" si="116"/>
        <v>1</v>
      </c>
      <c r="AA170" s="82">
        <f t="shared" si="116"/>
        <v>1</v>
      </c>
      <c r="AB170" s="194">
        <f t="shared" si="116"/>
        <v>1</v>
      </c>
      <c r="AC170" s="194">
        <f t="shared" si="116"/>
        <v>1</v>
      </c>
      <c r="AD170" s="194">
        <f t="shared" si="116"/>
        <v>1</v>
      </c>
      <c r="AE170" s="194">
        <f t="shared" si="116"/>
        <v>1</v>
      </c>
      <c r="AF170" s="194">
        <f t="shared" si="116"/>
        <v>1</v>
      </c>
      <c r="AG170" s="194">
        <f t="shared" si="116"/>
        <v>1</v>
      </c>
      <c r="AH170" s="194">
        <f t="shared" si="116"/>
        <v>1</v>
      </c>
      <c r="AI170" s="194">
        <f t="shared" si="116"/>
        <v>1</v>
      </c>
      <c r="AJ170" s="194">
        <f t="shared" si="116"/>
        <v>1</v>
      </c>
      <c r="AK170" s="194">
        <f t="shared" ref="AK170:BB170" si="117">+AJ170+AK169</f>
        <v>1</v>
      </c>
      <c r="AL170" s="194">
        <f t="shared" si="117"/>
        <v>1</v>
      </c>
      <c r="AM170" s="194">
        <f t="shared" si="117"/>
        <v>1</v>
      </c>
      <c r="AN170" s="194">
        <f t="shared" si="117"/>
        <v>1</v>
      </c>
      <c r="AO170" s="194">
        <f t="shared" si="117"/>
        <v>1</v>
      </c>
      <c r="AP170" s="194">
        <f t="shared" si="117"/>
        <v>1</v>
      </c>
      <c r="AQ170" s="194">
        <f t="shared" si="117"/>
        <v>1</v>
      </c>
      <c r="AR170" s="194">
        <f t="shared" si="117"/>
        <v>1</v>
      </c>
      <c r="AS170" s="194">
        <f t="shared" si="117"/>
        <v>1</v>
      </c>
      <c r="AT170" s="194">
        <f t="shared" si="117"/>
        <v>1</v>
      </c>
      <c r="AU170" s="194">
        <f t="shared" si="117"/>
        <v>1</v>
      </c>
      <c r="AV170" s="194">
        <f t="shared" si="117"/>
        <v>1</v>
      </c>
      <c r="AW170" s="194">
        <f t="shared" si="117"/>
        <v>1</v>
      </c>
      <c r="AX170" s="194">
        <f t="shared" si="117"/>
        <v>1</v>
      </c>
      <c r="AY170" s="194">
        <f t="shared" si="117"/>
        <v>1</v>
      </c>
      <c r="AZ170" s="194">
        <f t="shared" si="117"/>
        <v>1</v>
      </c>
      <c r="BA170" s="195">
        <f t="shared" si="117"/>
        <v>1</v>
      </c>
      <c r="BB170" s="193">
        <f t="shared" si="117"/>
        <v>1</v>
      </c>
    </row>
    <row r="171" spans="2:89" s="211" customFormat="1" x14ac:dyDescent="0.2">
      <c r="B171" s="208"/>
      <c r="C171" s="290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  <c r="AA171" s="83"/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10"/>
      <c r="BB171" s="208"/>
    </row>
    <row r="172" spans="2:89" s="197" customFormat="1" x14ac:dyDescent="0.2">
      <c r="B172" s="197" t="s">
        <v>112</v>
      </c>
      <c r="C172" s="198">
        <v>7</v>
      </c>
      <c r="D172" s="199">
        <f t="shared" ref="D172:AI172" si="118">+D168*$C172</f>
        <v>0</v>
      </c>
      <c r="E172" s="199">
        <f t="shared" si="118"/>
        <v>0</v>
      </c>
      <c r="F172" s="199">
        <f t="shared" si="118"/>
        <v>0</v>
      </c>
      <c r="G172" s="199">
        <f t="shared" si="118"/>
        <v>0</v>
      </c>
      <c r="H172" s="199">
        <f t="shared" si="118"/>
        <v>0</v>
      </c>
      <c r="I172" s="199">
        <f t="shared" si="118"/>
        <v>0</v>
      </c>
      <c r="J172" s="199">
        <f t="shared" si="118"/>
        <v>0</v>
      </c>
      <c r="K172" s="199">
        <f t="shared" si="118"/>
        <v>0</v>
      </c>
      <c r="L172" s="199">
        <f t="shared" si="118"/>
        <v>0</v>
      </c>
      <c r="M172" s="199">
        <f t="shared" si="118"/>
        <v>0</v>
      </c>
      <c r="N172" s="199">
        <f t="shared" si="118"/>
        <v>0</v>
      </c>
      <c r="O172" s="199">
        <f t="shared" si="118"/>
        <v>0</v>
      </c>
      <c r="P172" s="199">
        <f t="shared" si="118"/>
        <v>0</v>
      </c>
      <c r="Q172" s="199">
        <f t="shared" si="118"/>
        <v>0</v>
      </c>
      <c r="R172" s="199">
        <f t="shared" si="118"/>
        <v>0</v>
      </c>
      <c r="S172" s="199">
        <f t="shared" si="118"/>
        <v>0</v>
      </c>
      <c r="T172" s="199">
        <f t="shared" si="118"/>
        <v>0</v>
      </c>
      <c r="U172" s="199">
        <f t="shared" si="118"/>
        <v>0</v>
      </c>
      <c r="V172" s="199">
        <f t="shared" si="118"/>
        <v>0</v>
      </c>
      <c r="W172" s="199">
        <f t="shared" si="118"/>
        <v>7</v>
      </c>
      <c r="X172" s="199">
        <f t="shared" si="118"/>
        <v>7</v>
      </c>
      <c r="Y172" s="199">
        <f t="shared" si="118"/>
        <v>7</v>
      </c>
      <c r="Z172" s="199">
        <f t="shared" si="118"/>
        <v>7</v>
      </c>
      <c r="AA172" s="90">
        <f t="shared" si="118"/>
        <v>7</v>
      </c>
      <c r="AB172" s="199">
        <f t="shared" si="118"/>
        <v>7</v>
      </c>
      <c r="AC172" s="199">
        <f t="shared" si="118"/>
        <v>7</v>
      </c>
      <c r="AD172" s="199">
        <f t="shared" si="118"/>
        <v>7</v>
      </c>
      <c r="AE172" s="199">
        <f t="shared" si="118"/>
        <v>7</v>
      </c>
      <c r="AF172" s="199">
        <f t="shared" si="118"/>
        <v>7</v>
      </c>
      <c r="AG172" s="199">
        <f t="shared" si="118"/>
        <v>7</v>
      </c>
      <c r="AH172" s="199">
        <f t="shared" si="118"/>
        <v>7</v>
      </c>
      <c r="AI172" s="199">
        <f t="shared" si="118"/>
        <v>7</v>
      </c>
      <c r="AJ172" s="199">
        <f t="shared" ref="AJ172:BB172" si="119">+AJ168*$C172</f>
        <v>7</v>
      </c>
      <c r="AK172" s="199">
        <f t="shared" si="119"/>
        <v>7</v>
      </c>
      <c r="AL172" s="199">
        <f t="shared" si="119"/>
        <v>7</v>
      </c>
      <c r="AM172" s="199">
        <f t="shared" si="119"/>
        <v>7</v>
      </c>
      <c r="AN172" s="199">
        <f t="shared" si="119"/>
        <v>7</v>
      </c>
      <c r="AO172" s="199">
        <f t="shared" si="119"/>
        <v>7</v>
      </c>
      <c r="AP172" s="199">
        <f t="shared" si="119"/>
        <v>7</v>
      </c>
      <c r="AQ172" s="199">
        <f t="shared" si="119"/>
        <v>7</v>
      </c>
      <c r="AR172" s="199">
        <f t="shared" si="119"/>
        <v>7</v>
      </c>
      <c r="AS172" s="199">
        <f t="shared" si="119"/>
        <v>7</v>
      </c>
      <c r="AT172" s="199">
        <f t="shared" si="119"/>
        <v>7</v>
      </c>
      <c r="AU172" s="199">
        <f t="shared" si="119"/>
        <v>7</v>
      </c>
      <c r="AV172" s="199">
        <f t="shared" si="119"/>
        <v>7</v>
      </c>
      <c r="AW172" s="199">
        <f t="shared" si="119"/>
        <v>7</v>
      </c>
      <c r="AX172" s="199">
        <f t="shared" si="119"/>
        <v>7</v>
      </c>
      <c r="AY172" s="199">
        <f t="shared" si="119"/>
        <v>7</v>
      </c>
      <c r="AZ172" s="199">
        <f t="shared" si="119"/>
        <v>7</v>
      </c>
      <c r="BA172" s="200">
        <f t="shared" si="119"/>
        <v>7</v>
      </c>
      <c r="BB172" s="201">
        <f t="shared" si="119"/>
        <v>7</v>
      </c>
      <c r="BC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01"/>
      <c r="BQ172" s="201"/>
      <c r="BR172" s="201"/>
      <c r="BS172" s="201"/>
      <c r="BT172" s="201"/>
      <c r="BU172" s="201"/>
      <c r="BV172" s="201"/>
      <c r="BW172" s="201"/>
      <c r="BX172" s="201"/>
      <c r="BY172" s="201"/>
      <c r="BZ172" s="201"/>
      <c r="CA172" s="201"/>
      <c r="CB172" s="201"/>
      <c r="CC172" s="201"/>
      <c r="CD172" s="201"/>
      <c r="CE172" s="201"/>
      <c r="CF172" s="201"/>
      <c r="CG172" s="201"/>
      <c r="CH172" s="201"/>
      <c r="CI172" s="201"/>
      <c r="CJ172" s="201"/>
      <c r="CK172" s="201"/>
    </row>
    <row r="173" spans="2:89" s="202" customFormat="1" ht="13.5" thickBot="1" x14ac:dyDescent="0.25">
      <c r="B173" s="202" t="s">
        <v>113</v>
      </c>
      <c r="C173" s="203" t="str">
        <f>+'NTP or Sold'!C16</f>
        <v>NTP</v>
      </c>
      <c r="D173" s="204">
        <f t="shared" ref="D173:AI173" si="120">+D170*$C172</f>
        <v>0</v>
      </c>
      <c r="E173" s="204">
        <f t="shared" si="120"/>
        <v>0</v>
      </c>
      <c r="F173" s="204">
        <f t="shared" si="120"/>
        <v>0</v>
      </c>
      <c r="G173" s="204">
        <f t="shared" si="120"/>
        <v>0</v>
      </c>
      <c r="H173" s="204">
        <f t="shared" si="120"/>
        <v>0</v>
      </c>
      <c r="I173" s="204">
        <f t="shared" si="120"/>
        <v>0</v>
      </c>
      <c r="J173" s="204">
        <f t="shared" si="120"/>
        <v>0</v>
      </c>
      <c r="K173" s="204">
        <f t="shared" si="120"/>
        <v>0</v>
      </c>
      <c r="L173" s="204">
        <f t="shared" si="120"/>
        <v>0</v>
      </c>
      <c r="M173" s="204">
        <f t="shared" si="120"/>
        <v>0</v>
      </c>
      <c r="N173" s="204">
        <f t="shared" si="120"/>
        <v>0</v>
      </c>
      <c r="O173" s="204">
        <f t="shared" si="120"/>
        <v>0</v>
      </c>
      <c r="P173" s="204">
        <f t="shared" si="120"/>
        <v>0</v>
      </c>
      <c r="Q173" s="204">
        <f t="shared" si="120"/>
        <v>0</v>
      </c>
      <c r="R173" s="204">
        <f t="shared" si="120"/>
        <v>0</v>
      </c>
      <c r="S173" s="204">
        <f t="shared" si="120"/>
        <v>0</v>
      </c>
      <c r="T173" s="204">
        <f t="shared" si="120"/>
        <v>0</v>
      </c>
      <c r="U173" s="204">
        <f t="shared" si="120"/>
        <v>0</v>
      </c>
      <c r="V173" s="204">
        <f t="shared" si="120"/>
        <v>0</v>
      </c>
      <c r="W173" s="204">
        <f t="shared" si="120"/>
        <v>7</v>
      </c>
      <c r="X173" s="204">
        <f t="shared" si="120"/>
        <v>7</v>
      </c>
      <c r="Y173" s="204">
        <f t="shared" si="120"/>
        <v>7</v>
      </c>
      <c r="Z173" s="204">
        <f t="shared" si="120"/>
        <v>7</v>
      </c>
      <c r="AA173" s="136">
        <f t="shared" si="120"/>
        <v>7</v>
      </c>
      <c r="AB173" s="204">
        <f t="shared" si="120"/>
        <v>7</v>
      </c>
      <c r="AC173" s="204">
        <f t="shared" si="120"/>
        <v>7</v>
      </c>
      <c r="AD173" s="204">
        <f t="shared" si="120"/>
        <v>7</v>
      </c>
      <c r="AE173" s="204">
        <f t="shared" si="120"/>
        <v>7</v>
      </c>
      <c r="AF173" s="204">
        <f t="shared" si="120"/>
        <v>7</v>
      </c>
      <c r="AG173" s="204">
        <f t="shared" si="120"/>
        <v>7</v>
      </c>
      <c r="AH173" s="204">
        <f t="shared" si="120"/>
        <v>7</v>
      </c>
      <c r="AI173" s="204">
        <f t="shared" si="120"/>
        <v>7</v>
      </c>
      <c r="AJ173" s="204">
        <f t="shared" ref="AJ173:BB173" si="121">+AJ170*$C172</f>
        <v>7</v>
      </c>
      <c r="AK173" s="204">
        <f t="shared" si="121"/>
        <v>7</v>
      </c>
      <c r="AL173" s="204">
        <f t="shared" si="121"/>
        <v>7</v>
      </c>
      <c r="AM173" s="204">
        <f t="shared" si="121"/>
        <v>7</v>
      </c>
      <c r="AN173" s="204">
        <f t="shared" si="121"/>
        <v>7</v>
      </c>
      <c r="AO173" s="204">
        <f t="shared" si="121"/>
        <v>7</v>
      </c>
      <c r="AP173" s="204">
        <f t="shared" si="121"/>
        <v>7</v>
      </c>
      <c r="AQ173" s="204">
        <f t="shared" si="121"/>
        <v>7</v>
      </c>
      <c r="AR173" s="204">
        <f t="shared" si="121"/>
        <v>7</v>
      </c>
      <c r="AS173" s="204">
        <f t="shared" si="121"/>
        <v>7</v>
      </c>
      <c r="AT173" s="204">
        <f t="shared" si="121"/>
        <v>7</v>
      </c>
      <c r="AU173" s="204">
        <f t="shared" si="121"/>
        <v>7</v>
      </c>
      <c r="AV173" s="204">
        <f t="shared" si="121"/>
        <v>7</v>
      </c>
      <c r="AW173" s="204">
        <f t="shared" si="121"/>
        <v>7</v>
      </c>
      <c r="AX173" s="204">
        <f t="shared" si="121"/>
        <v>7</v>
      </c>
      <c r="AY173" s="204">
        <f t="shared" si="121"/>
        <v>7</v>
      </c>
      <c r="AZ173" s="204">
        <f t="shared" si="121"/>
        <v>7</v>
      </c>
      <c r="BA173" s="205">
        <f t="shared" si="121"/>
        <v>7</v>
      </c>
      <c r="BB173" s="206">
        <f t="shared" si="121"/>
        <v>7</v>
      </c>
      <c r="BC173" s="206"/>
      <c r="BF173" s="206"/>
      <c r="BG173" s="206"/>
      <c r="BH173" s="206"/>
      <c r="BI173" s="206"/>
      <c r="BJ173" s="206"/>
      <c r="BK173" s="206"/>
      <c r="BL173" s="206"/>
      <c r="BM173" s="206"/>
      <c r="BN173" s="206"/>
      <c r="BO173" s="206"/>
      <c r="BP173" s="206"/>
      <c r="BQ173" s="206"/>
      <c r="BR173" s="206"/>
      <c r="BS173" s="206"/>
      <c r="BT173" s="206"/>
      <c r="BU173" s="206"/>
      <c r="BV173" s="206"/>
      <c r="BW173" s="206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</row>
    <row r="174" spans="2:89" s="192" customFormat="1" ht="15" customHeight="1" thickTop="1" x14ac:dyDescent="0.2">
      <c r="B174" s="197" t="str">
        <f>+'NTP or Sold'!H17</f>
        <v>Fr 6B 50hz power barges</v>
      </c>
      <c r="C174" s="288" t="str">
        <f>+'NTP or Sold'!T17</f>
        <v>Nigeria Barge II (APACHI)</v>
      </c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1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191"/>
    </row>
    <row r="175" spans="2:89" s="196" customFormat="1" x14ac:dyDescent="0.2">
      <c r="B175" s="193" t="s">
        <v>108</v>
      </c>
      <c r="C175" s="290"/>
      <c r="D175" s="194">
        <v>5.2999999999999999E-2</v>
      </c>
      <c r="E175" s="194">
        <v>0.01</v>
      </c>
      <c r="F175" s="194">
        <v>0.01</v>
      </c>
      <c r="G175" s="194">
        <v>0.01</v>
      </c>
      <c r="H175" s="194">
        <v>0.01</v>
      </c>
      <c r="I175" s="194">
        <v>0.01</v>
      </c>
      <c r="J175" s="194">
        <v>3.9E-2</v>
      </c>
      <c r="K175" s="194">
        <v>3.9E-2</v>
      </c>
      <c r="L175" s="194">
        <v>3.9E-2</v>
      </c>
      <c r="M175" s="194">
        <v>3.9E-2</v>
      </c>
      <c r="N175" s="194">
        <v>3.9E-2</v>
      </c>
      <c r="O175" s="194">
        <v>3.9E-2</v>
      </c>
      <c r="P175" s="194">
        <v>3.9E-2</v>
      </c>
      <c r="Q175" s="194">
        <v>3.9E-2</v>
      </c>
      <c r="R175" s="194">
        <v>3.9E-2</v>
      </c>
      <c r="S175" s="194">
        <v>3.9E-2</v>
      </c>
      <c r="T175" s="194">
        <v>3.9E-2</v>
      </c>
      <c r="U175" s="194">
        <v>3.9E-2</v>
      </c>
      <c r="V175" s="194">
        <v>3.9E-2</v>
      </c>
      <c r="W175" s="194">
        <v>3.9E-2</v>
      </c>
      <c r="X175" s="194">
        <v>3.9E-2</v>
      </c>
      <c r="Y175" s="194">
        <v>0.16200000000000001</v>
      </c>
      <c r="Z175" s="194">
        <v>0.15</v>
      </c>
      <c r="AA175" s="82">
        <v>0</v>
      </c>
      <c r="AB175" s="194">
        <v>0</v>
      </c>
      <c r="AC175" s="194">
        <v>0</v>
      </c>
      <c r="AD175" s="194">
        <v>0</v>
      </c>
      <c r="AE175" s="194">
        <v>0</v>
      </c>
      <c r="AF175" s="194">
        <v>0</v>
      </c>
      <c r="AG175" s="194">
        <v>0</v>
      </c>
      <c r="AH175" s="194">
        <v>0</v>
      </c>
      <c r="AI175" s="194">
        <v>0</v>
      </c>
      <c r="AJ175" s="194">
        <v>0</v>
      </c>
      <c r="AK175" s="194">
        <v>0</v>
      </c>
      <c r="AL175" s="194">
        <v>0</v>
      </c>
      <c r="AM175" s="194">
        <v>0</v>
      </c>
      <c r="AN175" s="194">
        <v>0</v>
      </c>
      <c r="AO175" s="194">
        <v>0</v>
      </c>
      <c r="AP175" s="194">
        <v>0</v>
      </c>
      <c r="AQ175" s="194">
        <v>0</v>
      </c>
      <c r="AR175" s="194">
        <v>0</v>
      </c>
      <c r="AS175" s="194">
        <v>0</v>
      </c>
      <c r="AT175" s="194">
        <v>0</v>
      </c>
      <c r="AU175" s="194">
        <v>0</v>
      </c>
      <c r="AV175" s="194">
        <v>0</v>
      </c>
      <c r="AW175" s="194">
        <v>0</v>
      </c>
      <c r="AX175" s="194">
        <v>0</v>
      </c>
      <c r="AY175" s="194">
        <v>0</v>
      </c>
      <c r="AZ175" s="194">
        <v>0</v>
      </c>
      <c r="BA175" s="195">
        <v>0</v>
      </c>
      <c r="BB175" s="193">
        <v>0</v>
      </c>
      <c r="BC175" s="196">
        <f>SUM(D175:BB175)</f>
        <v>1</v>
      </c>
    </row>
    <row r="176" spans="2:89" s="196" customFormat="1" x14ac:dyDescent="0.2">
      <c r="B176" s="193" t="s">
        <v>109</v>
      </c>
      <c r="C176" s="290"/>
      <c r="D176" s="194">
        <f>+D175</f>
        <v>5.2999999999999999E-2</v>
      </c>
      <c r="E176" s="194">
        <f t="shared" ref="E176:AJ176" si="122">+D176+E175</f>
        <v>6.3E-2</v>
      </c>
      <c r="F176" s="194">
        <f t="shared" si="122"/>
        <v>7.2999999999999995E-2</v>
      </c>
      <c r="G176" s="194">
        <f t="shared" si="122"/>
        <v>8.299999999999999E-2</v>
      </c>
      <c r="H176" s="194">
        <f t="shared" si="122"/>
        <v>9.2999999999999985E-2</v>
      </c>
      <c r="I176" s="194">
        <f t="shared" si="122"/>
        <v>0.10299999999999998</v>
      </c>
      <c r="J176" s="194">
        <f t="shared" si="122"/>
        <v>0.14199999999999999</v>
      </c>
      <c r="K176" s="194">
        <f t="shared" si="122"/>
        <v>0.18099999999999999</v>
      </c>
      <c r="L176" s="194">
        <f t="shared" si="122"/>
        <v>0.22</v>
      </c>
      <c r="M176" s="194">
        <f t="shared" si="122"/>
        <v>0.25900000000000001</v>
      </c>
      <c r="N176" s="194">
        <f t="shared" si="122"/>
        <v>0.29799999999999999</v>
      </c>
      <c r="O176" s="194">
        <f t="shared" si="122"/>
        <v>0.33699999999999997</v>
      </c>
      <c r="P176" s="194">
        <f t="shared" si="122"/>
        <v>0.37599999999999995</v>
      </c>
      <c r="Q176" s="194">
        <f t="shared" si="122"/>
        <v>0.41499999999999992</v>
      </c>
      <c r="R176" s="194">
        <f t="shared" si="122"/>
        <v>0.4539999999999999</v>
      </c>
      <c r="S176" s="194">
        <f t="shared" si="122"/>
        <v>0.49299999999999988</v>
      </c>
      <c r="T176" s="194">
        <f t="shared" si="122"/>
        <v>0.53199999999999992</v>
      </c>
      <c r="U176" s="194">
        <f t="shared" si="122"/>
        <v>0.57099999999999995</v>
      </c>
      <c r="V176" s="194">
        <f t="shared" si="122"/>
        <v>0.61</v>
      </c>
      <c r="W176" s="194">
        <f t="shared" si="122"/>
        <v>0.64900000000000002</v>
      </c>
      <c r="X176" s="194">
        <f t="shared" si="122"/>
        <v>0.68800000000000006</v>
      </c>
      <c r="Y176" s="194">
        <f t="shared" si="122"/>
        <v>0.85000000000000009</v>
      </c>
      <c r="Z176" s="194">
        <f t="shared" si="122"/>
        <v>1</v>
      </c>
      <c r="AA176" s="82">
        <f t="shared" si="122"/>
        <v>1</v>
      </c>
      <c r="AB176" s="194">
        <f t="shared" si="122"/>
        <v>1</v>
      </c>
      <c r="AC176" s="194">
        <f t="shared" si="122"/>
        <v>1</v>
      </c>
      <c r="AD176" s="194">
        <f t="shared" si="122"/>
        <v>1</v>
      </c>
      <c r="AE176" s="194">
        <f t="shared" si="122"/>
        <v>1</v>
      </c>
      <c r="AF176" s="194">
        <f t="shared" si="122"/>
        <v>1</v>
      </c>
      <c r="AG176" s="194">
        <f t="shared" si="122"/>
        <v>1</v>
      </c>
      <c r="AH176" s="194">
        <f t="shared" si="122"/>
        <v>1</v>
      </c>
      <c r="AI176" s="194">
        <f t="shared" si="122"/>
        <v>1</v>
      </c>
      <c r="AJ176" s="194">
        <f t="shared" si="122"/>
        <v>1</v>
      </c>
      <c r="AK176" s="194">
        <f t="shared" ref="AK176:BB176" si="123">+AJ176+AK175</f>
        <v>1</v>
      </c>
      <c r="AL176" s="194">
        <f t="shared" si="123"/>
        <v>1</v>
      </c>
      <c r="AM176" s="194">
        <f t="shared" si="123"/>
        <v>1</v>
      </c>
      <c r="AN176" s="194">
        <f t="shared" si="123"/>
        <v>1</v>
      </c>
      <c r="AO176" s="194">
        <f t="shared" si="123"/>
        <v>1</v>
      </c>
      <c r="AP176" s="194">
        <f t="shared" si="123"/>
        <v>1</v>
      </c>
      <c r="AQ176" s="194">
        <f t="shared" si="123"/>
        <v>1</v>
      </c>
      <c r="AR176" s="194">
        <f t="shared" si="123"/>
        <v>1</v>
      </c>
      <c r="AS176" s="194">
        <f t="shared" si="123"/>
        <v>1</v>
      </c>
      <c r="AT176" s="194">
        <f t="shared" si="123"/>
        <v>1</v>
      </c>
      <c r="AU176" s="194">
        <f t="shared" si="123"/>
        <v>1</v>
      </c>
      <c r="AV176" s="194">
        <f t="shared" si="123"/>
        <v>1</v>
      </c>
      <c r="AW176" s="194">
        <f t="shared" si="123"/>
        <v>1</v>
      </c>
      <c r="AX176" s="194">
        <f t="shared" si="123"/>
        <v>1</v>
      </c>
      <c r="AY176" s="194">
        <f t="shared" si="123"/>
        <v>1</v>
      </c>
      <c r="AZ176" s="194">
        <f t="shared" si="123"/>
        <v>1</v>
      </c>
      <c r="BA176" s="195">
        <f t="shared" si="123"/>
        <v>1</v>
      </c>
      <c r="BB176" s="193">
        <f t="shared" si="123"/>
        <v>1</v>
      </c>
    </row>
    <row r="177" spans="2:89" s="196" customFormat="1" x14ac:dyDescent="0.2">
      <c r="B177" s="193" t="s">
        <v>110</v>
      </c>
      <c r="C177" s="290"/>
      <c r="D177" s="194">
        <f>D178</f>
        <v>4.2999999999999997E-2</v>
      </c>
      <c r="E177" s="194">
        <f t="shared" ref="E177:AJ177" si="124">E178-D178</f>
        <v>1.0000000000000002E-2</v>
      </c>
      <c r="F177" s="194">
        <f t="shared" si="124"/>
        <v>1.0000000000000002E-2</v>
      </c>
      <c r="G177" s="194">
        <f t="shared" si="124"/>
        <v>9.999999999999995E-3</v>
      </c>
      <c r="H177" s="194">
        <f t="shared" si="124"/>
        <v>1.0000000000000009E-2</v>
      </c>
      <c r="I177" s="194">
        <f t="shared" si="124"/>
        <v>9.999999999999995E-3</v>
      </c>
      <c r="J177" s="194">
        <f t="shared" si="124"/>
        <v>9.999999999999995E-3</v>
      </c>
      <c r="K177" s="194">
        <f t="shared" si="124"/>
        <v>1.0000000000000009E-2</v>
      </c>
      <c r="L177" s="194">
        <f t="shared" si="124"/>
        <v>8.9999999999999941E-3</v>
      </c>
      <c r="M177" s="194">
        <f t="shared" si="124"/>
        <v>1.3000000000000012E-2</v>
      </c>
      <c r="N177" s="194">
        <f t="shared" si="124"/>
        <v>1.5999999999999986E-2</v>
      </c>
      <c r="O177" s="194">
        <f t="shared" si="124"/>
        <v>1.6000000000000014E-2</v>
      </c>
      <c r="P177" s="194">
        <f t="shared" si="124"/>
        <v>1.4999999999999986E-2</v>
      </c>
      <c r="Q177" s="194">
        <f t="shared" si="124"/>
        <v>1.5000000000000013E-2</v>
      </c>
      <c r="R177" s="194">
        <f t="shared" si="124"/>
        <v>1.0999999999999982E-2</v>
      </c>
      <c r="S177" s="194">
        <f t="shared" si="124"/>
        <v>9.000000000000008E-3</v>
      </c>
      <c r="T177" s="194">
        <f t="shared" si="124"/>
        <v>1.3000000000000012E-2</v>
      </c>
      <c r="U177" s="194">
        <f t="shared" si="124"/>
        <v>1.5999999999999986E-2</v>
      </c>
      <c r="V177" s="194">
        <f t="shared" si="124"/>
        <v>1.4000000000000012E-2</v>
      </c>
      <c r="W177" s="194">
        <f t="shared" si="124"/>
        <v>1.6000000000000014E-2</v>
      </c>
      <c r="X177" s="194">
        <f t="shared" si="124"/>
        <v>2.4999999999999967E-2</v>
      </c>
      <c r="Y177" s="194">
        <f t="shared" si="124"/>
        <v>2.7000000000000024E-2</v>
      </c>
      <c r="Z177" s="194">
        <f t="shared" si="124"/>
        <v>0.67199999999999993</v>
      </c>
      <c r="AA177" s="82">
        <f t="shared" si="124"/>
        <v>0</v>
      </c>
      <c r="AB177" s="194">
        <f t="shared" si="124"/>
        <v>0</v>
      </c>
      <c r="AC177" s="194">
        <f t="shared" si="124"/>
        <v>0</v>
      </c>
      <c r="AD177" s="194">
        <f t="shared" si="124"/>
        <v>0</v>
      </c>
      <c r="AE177" s="194">
        <f t="shared" si="124"/>
        <v>0</v>
      </c>
      <c r="AF177" s="194">
        <f t="shared" si="124"/>
        <v>0</v>
      </c>
      <c r="AG177" s="194">
        <f t="shared" si="124"/>
        <v>0</v>
      </c>
      <c r="AH177" s="194">
        <f t="shared" si="124"/>
        <v>0</v>
      </c>
      <c r="AI177" s="194">
        <f t="shared" si="124"/>
        <v>0</v>
      </c>
      <c r="AJ177" s="194">
        <f t="shared" si="124"/>
        <v>0</v>
      </c>
      <c r="AK177" s="194">
        <f t="shared" ref="AK177:BB177" si="125">AK178-AJ178</f>
        <v>0</v>
      </c>
      <c r="AL177" s="194">
        <f t="shared" si="125"/>
        <v>0</v>
      </c>
      <c r="AM177" s="194">
        <f t="shared" si="125"/>
        <v>0</v>
      </c>
      <c r="AN177" s="194">
        <f t="shared" si="125"/>
        <v>0</v>
      </c>
      <c r="AO177" s="194">
        <f t="shared" si="125"/>
        <v>0</v>
      </c>
      <c r="AP177" s="194">
        <f t="shared" si="125"/>
        <v>0</v>
      </c>
      <c r="AQ177" s="194">
        <f t="shared" si="125"/>
        <v>0</v>
      </c>
      <c r="AR177" s="194">
        <f t="shared" si="125"/>
        <v>0</v>
      </c>
      <c r="AS177" s="194">
        <f t="shared" si="125"/>
        <v>0</v>
      </c>
      <c r="AT177" s="194">
        <f t="shared" si="125"/>
        <v>0</v>
      </c>
      <c r="AU177" s="194">
        <f t="shared" si="125"/>
        <v>0</v>
      </c>
      <c r="AV177" s="194">
        <f t="shared" si="125"/>
        <v>0</v>
      </c>
      <c r="AW177" s="194">
        <f t="shared" si="125"/>
        <v>0</v>
      </c>
      <c r="AX177" s="194">
        <f t="shared" si="125"/>
        <v>0</v>
      </c>
      <c r="AY177" s="194">
        <f t="shared" si="125"/>
        <v>0</v>
      </c>
      <c r="AZ177" s="194">
        <f t="shared" si="125"/>
        <v>0</v>
      </c>
      <c r="BA177" s="195">
        <f t="shared" si="125"/>
        <v>0</v>
      </c>
      <c r="BB177" s="193">
        <f t="shared" si="125"/>
        <v>0</v>
      </c>
      <c r="BC177" s="196">
        <f>SUM(D177:BB177)</f>
        <v>1</v>
      </c>
    </row>
    <row r="178" spans="2:89" s="196" customFormat="1" x14ac:dyDescent="0.2">
      <c r="B178" s="193" t="s">
        <v>111</v>
      </c>
      <c r="C178" s="290"/>
      <c r="D178" s="194">
        <v>4.2999999999999997E-2</v>
      </c>
      <c r="E178" s="194">
        <v>5.2999999999999999E-2</v>
      </c>
      <c r="F178" s="194">
        <v>6.3E-2</v>
      </c>
      <c r="G178" s="194">
        <v>7.2999999999999995E-2</v>
      </c>
      <c r="H178" s="194">
        <v>8.3000000000000004E-2</v>
      </c>
      <c r="I178" s="194">
        <v>9.2999999999999999E-2</v>
      </c>
      <c r="J178" s="194">
        <v>0.10299999999999999</v>
      </c>
      <c r="K178" s="194">
        <v>0.113</v>
      </c>
      <c r="L178" s="194">
        <v>0.122</v>
      </c>
      <c r="M178" s="194">
        <v>0.13500000000000001</v>
      </c>
      <c r="N178" s="194">
        <v>0.151</v>
      </c>
      <c r="O178" s="194">
        <v>0.16700000000000001</v>
      </c>
      <c r="P178" s="194">
        <v>0.182</v>
      </c>
      <c r="Q178" s="194">
        <v>0.19700000000000001</v>
      </c>
      <c r="R178" s="194">
        <v>0.20799999999999999</v>
      </c>
      <c r="S178" s="194">
        <v>0.217</v>
      </c>
      <c r="T178" s="194">
        <v>0.23</v>
      </c>
      <c r="U178" s="194">
        <v>0.246</v>
      </c>
      <c r="V178" s="194">
        <v>0.26</v>
      </c>
      <c r="W178" s="194">
        <v>0.27600000000000002</v>
      </c>
      <c r="X178" s="194">
        <v>0.30099999999999999</v>
      </c>
      <c r="Y178" s="194">
        <v>0.32800000000000001</v>
      </c>
      <c r="Z178" s="194">
        <v>1</v>
      </c>
      <c r="AA178" s="82">
        <v>1</v>
      </c>
      <c r="AB178" s="194">
        <v>1</v>
      </c>
      <c r="AC178" s="194">
        <v>1</v>
      </c>
      <c r="AD178" s="194">
        <v>1</v>
      </c>
      <c r="AE178" s="194">
        <v>1</v>
      </c>
      <c r="AF178" s="194">
        <v>1</v>
      </c>
      <c r="AG178" s="194">
        <v>1</v>
      </c>
      <c r="AH178" s="194">
        <v>1</v>
      </c>
      <c r="AI178" s="194">
        <v>1</v>
      </c>
      <c r="AJ178" s="194">
        <v>1</v>
      </c>
      <c r="AK178" s="194">
        <v>1</v>
      </c>
      <c r="AL178" s="194">
        <v>1</v>
      </c>
      <c r="AM178" s="194">
        <v>1</v>
      </c>
      <c r="AN178" s="194">
        <v>1</v>
      </c>
      <c r="AO178" s="194">
        <v>1</v>
      </c>
      <c r="AP178" s="194">
        <v>1</v>
      </c>
      <c r="AQ178" s="194">
        <v>1</v>
      </c>
      <c r="AR178" s="194">
        <v>1</v>
      </c>
      <c r="AS178" s="194">
        <v>1</v>
      </c>
      <c r="AT178" s="194">
        <v>1</v>
      </c>
      <c r="AU178" s="194">
        <v>1</v>
      </c>
      <c r="AV178" s="194">
        <v>1</v>
      </c>
      <c r="AW178" s="194">
        <v>1</v>
      </c>
      <c r="AX178" s="194">
        <v>1</v>
      </c>
      <c r="AY178" s="194">
        <v>1</v>
      </c>
      <c r="AZ178" s="194">
        <v>1</v>
      </c>
      <c r="BA178" s="195">
        <v>1</v>
      </c>
      <c r="BB178" s="193">
        <v>1</v>
      </c>
    </row>
    <row r="179" spans="2:89" s="211" customFormat="1" x14ac:dyDescent="0.2">
      <c r="B179" s="208"/>
      <c r="C179" s="290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  <c r="AA179" s="83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10"/>
      <c r="BB179" s="208"/>
    </row>
    <row r="180" spans="2:89" s="197" customFormat="1" x14ac:dyDescent="0.2">
      <c r="B180" s="197" t="s">
        <v>112</v>
      </c>
      <c r="C180" s="198">
        <v>7</v>
      </c>
      <c r="D180" s="199">
        <f t="shared" ref="D180:AI180" si="126">+D176*$C180</f>
        <v>0.371</v>
      </c>
      <c r="E180" s="199">
        <f t="shared" si="126"/>
        <v>0.441</v>
      </c>
      <c r="F180" s="199">
        <f t="shared" si="126"/>
        <v>0.51100000000000001</v>
      </c>
      <c r="G180" s="199">
        <f t="shared" si="126"/>
        <v>0.58099999999999996</v>
      </c>
      <c r="H180" s="199">
        <f t="shared" si="126"/>
        <v>0.65099999999999991</v>
      </c>
      <c r="I180" s="199">
        <f t="shared" si="126"/>
        <v>0.72099999999999986</v>
      </c>
      <c r="J180" s="199">
        <f t="shared" si="126"/>
        <v>0.99399999999999988</v>
      </c>
      <c r="K180" s="199">
        <f t="shared" si="126"/>
        <v>1.2669999999999999</v>
      </c>
      <c r="L180" s="199">
        <f t="shared" si="126"/>
        <v>1.54</v>
      </c>
      <c r="M180" s="199">
        <f t="shared" si="126"/>
        <v>1.8130000000000002</v>
      </c>
      <c r="N180" s="199">
        <f t="shared" si="126"/>
        <v>2.0859999999999999</v>
      </c>
      <c r="O180" s="199">
        <f t="shared" si="126"/>
        <v>2.359</v>
      </c>
      <c r="P180" s="199">
        <f t="shared" si="126"/>
        <v>2.6319999999999997</v>
      </c>
      <c r="Q180" s="199">
        <f t="shared" si="126"/>
        <v>2.9049999999999994</v>
      </c>
      <c r="R180" s="199">
        <f t="shared" si="126"/>
        <v>3.1779999999999995</v>
      </c>
      <c r="S180" s="199">
        <f t="shared" si="126"/>
        <v>3.4509999999999992</v>
      </c>
      <c r="T180" s="199">
        <f t="shared" si="126"/>
        <v>3.7239999999999993</v>
      </c>
      <c r="U180" s="199">
        <f t="shared" si="126"/>
        <v>3.9969999999999999</v>
      </c>
      <c r="V180" s="199">
        <f t="shared" si="126"/>
        <v>4.2699999999999996</v>
      </c>
      <c r="W180" s="199">
        <f t="shared" si="126"/>
        <v>4.5430000000000001</v>
      </c>
      <c r="X180" s="199">
        <f t="shared" si="126"/>
        <v>4.8160000000000007</v>
      </c>
      <c r="Y180" s="199">
        <f t="shared" si="126"/>
        <v>5.9500000000000011</v>
      </c>
      <c r="Z180" s="199">
        <f t="shared" si="126"/>
        <v>7</v>
      </c>
      <c r="AA180" s="90">
        <f t="shared" si="126"/>
        <v>7</v>
      </c>
      <c r="AB180" s="199">
        <f t="shared" si="126"/>
        <v>7</v>
      </c>
      <c r="AC180" s="199">
        <f t="shared" si="126"/>
        <v>7</v>
      </c>
      <c r="AD180" s="199">
        <f t="shared" si="126"/>
        <v>7</v>
      </c>
      <c r="AE180" s="199">
        <f t="shared" si="126"/>
        <v>7</v>
      </c>
      <c r="AF180" s="199">
        <f t="shared" si="126"/>
        <v>7</v>
      </c>
      <c r="AG180" s="199">
        <f t="shared" si="126"/>
        <v>7</v>
      </c>
      <c r="AH180" s="199">
        <f t="shared" si="126"/>
        <v>7</v>
      </c>
      <c r="AI180" s="199">
        <f t="shared" si="126"/>
        <v>7</v>
      </c>
      <c r="AJ180" s="199">
        <f t="shared" ref="AJ180:BB180" si="127">+AJ176*$C180</f>
        <v>7</v>
      </c>
      <c r="AK180" s="199">
        <f t="shared" si="127"/>
        <v>7</v>
      </c>
      <c r="AL180" s="199">
        <f t="shared" si="127"/>
        <v>7</v>
      </c>
      <c r="AM180" s="199">
        <f t="shared" si="127"/>
        <v>7</v>
      </c>
      <c r="AN180" s="199">
        <f t="shared" si="127"/>
        <v>7</v>
      </c>
      <c r="AO180" s="199">
        <f t="shared" si="127"/>
        <v>7</v>
      </c>
      <c r="AP180" s="199">
        <f t="shared" si="127"/>
        <v>7</v>
      </c>
      <c r="AQ180" s="199">
        <f t="shared" si="127"/>
        <v>7</v>
      </c>
      <c r="AR180" s="199">
        <f t="shared" si="127"/>
        <v>7</v>
      </c>
      <c r="AS180" s="199">
        <f t="shared" si="127"/>
        <v>7</v>
      </c>
      <c r="AT180" s="199">
        <f t="shared" si="127"/>
        <v>7</v>
      </c>
      <c r="AU180" s="199">
        <f t="shared" si="127"/>
        <v>7</v>
      </c>
      <c r="AV180" s="199">
        <f t="shared" si="127"/>
        <v>7</v>
      </c>
      <c r="AW180" s="199">
        <f t="shared" si="127"/>
        <v>7</v>
      </c>
      <c r="AX180" s="199">
        <f t="shared" si="127"/>
        <v>7</v>
      </c>
      <c r="AY180" s="199">
        <f t="shared" si="127"/>
        <v>7</v>
      </c>
      <c r="AZ180" s="199">
        <f t="shared" si="127"/>
        <v>7</v>
      </c>
      <c r="BA180" s="200">
        <f t="shared" si="127"/>
        <v>7</v>
      </c>
      <c r="BB180" s="201">
        <f t="shared" si="127"/>
        <v>7</v>
      </c>
      <c r="BC180" s="201"/>
      <c r="BF180" s="201"/>
      <c r="BG180" s="201"/>
      <c r="BH180" s="201"/>
      <c r="BI180" s="201"/>
      <c r="BJ180" s="201"/>
      <c r="BK180" s="201"/>
      <c r="BL180" s="201"/>
      <c r="BM180" s="201"/>
      <c r="BN180" s="201"/>
      <c r="BO180" s="201"/>
      <c r="BP180" s="201"/>
      <c r="BQ180" s="201"/>
      <c r="BR180" s="201"/>
      <c r="BS180" s="201"/>
      <c r="BT180" s="201"/>
      <c r="BU180" s="201"/>
      <c r="BV180" s="201"/>
      <c r="BW180" s="201"/>
      <c r="BX180" s="201"/>
      <c r="BY180" s="201"/>
      <c r="BZ180" s="201"/>
      <c r="CA180" s="201"/>
      <c r="CB180" s="201"/>
      <c r="CC180" s="201"/>
      <c r="CD180" s="201"/>
      <c r="CE180" s="201"/>
      <c r="CF180" s="201"/>
      <c r="CG180" s="201"/>
      <c r="CH180" s="201"/>
      <c r="CI180" s="201"/>
      <c r="CJ180" s="201"/>
      <c r="CK180" s="201"/>
    </row>
    <row r="181" spans="2:89" s="202" customFormat="1" ht="13.5" thickBot="1" x14ac:dyDescent="0.25">
      <c r="B181" s="202" t="s">
        <v>113</v>
      </c>
      <c r="C181" s="203" t="str">
        <f>+'NTP or Sold'!C17</f>
        <v>NTP</v>
      </c>
      <c r="D181" s="204">
        <f t="shared" ref="D181:AI181" si="128">+D178*$C180</f>
        <v>0.30099999999999999</v>
      </c>
      <c r="E181" s="204">
        <f t="shared" si="128"/>
        <v>0.371</v>
      </c>
      <c r="F181" s="204">
        <f t="shared" si="128"/>
        <v>0.441</v>
      </c>
      <c r="G181" s="204">
        <f t="shared" si="128"/>
        <v>0.51100000000000001</v>
      </c>
      <c r="H181" s="204">
        <f t="shared" si="128"/>
        <v>0.58100000000000007</v>
      </c>
      <c r="I181" s="204">
        <f t="shared" si="128"/>
        <v>0.65100000000000002</v>
      </c>
      <c r="J181" s="204">
        <f t="shared" si="128"/>
        <v>0.72099999999999997</v>
      </c>
      <c r="K181" s="204">
        <f t="shared" si="128"/>
        <v>0.79100000000000004</v>
      </c>
      <c r="L181" s="204">
        <f t="shared" si="128"/>
        <v>0.85399999999999998</v>
      </c>
      <c r="M181" s="204">
        <f t="shared" si="128"/>
        <v>0.94500000000000006</v>
      </c>
      <c r="N181" s="204">
        <f t="shared" si="128"/>
        <v>1.0569999999999999</v>
      </c>
      <c r="O181" s="204">
        <f t="shared" si="128"/>
        <v>1.169</v>
      </c>
      <c r="P181" s="204">
        <f t="shared" si="128"/>
        <v>1.274</v>
      </c>
      <c r="Q181" s="204">
        <f t="shared" si="128"/>
        <v>1.379</v>
      </c>
      <c r="R181" s="204">
        <f t="shared" si="128"/>
        <v>1.456</v>
      </c>
      <c r="S181" s="204">
        <f t="shared" si="128"/>
        <v>1.5189999999999999</v>
      </c>
      <c r="T181" s="204">
        <f t="shared" si="128"/>
        <v>1.61</v>
      </c>
      <c r="U181" s="204">
        <f t="shared" si="128"/>
        <v>1.722</v>
      </c>
      <c r="V181" s="204">
        <f t="shared" si="128"/>
        <v>1.82</v>
      </c>
      <c r="W181" s="204">
        <f t="shared" si="128"/>
        <v>1.9320000000000002</v>
      </c>
      <c r="X181" s="204">
        <f t="shared" si="128"/>
        <v>2.1069999999999998</v>
      </c>
      <c r="Y181" s="204">
        <f t="shared" si="128"/>
        <v>2.2960000000000003</v>
      </c>
      <c r="Z181" s="204">
        <f t="shared" si="128"/>
        <v>7</v>
      </c>
      <c r="AA181" s="136">
        <f t="shared" si="128"/>
        <v>7</v>
      </c>
      <c r="AB181" s="204">
        <f t="shared" si="128"/>
        <v>7</v>
      </c>
      <c r="AC181" s="204">
        <f t="shared" si="128"/>
        <v>7</v>
      </c>
      <c r="AD181" s="204">
        <f t="shared" si="128"/>
        <v>7</v>
      </c>
      <c r="AE181" s="204">
        <f t="shared" si="128"/>
        <v>7</v>
      </c>
      <c r="AF181" s="204">
        <f t="shared" si="128"/>
        <v>7</v>
      </c>
      <c r="AG181" s="204">
        <f t="shared" si="128"/>
        <v>7</v>
      </c>
      <c r="AH181" s="204">
        <f t="shared" si="128"/>
        <v>7</v>
      </c>
      <c r="AI181" s="204">
        <f t="shared" si="128"/>
        <v>7</v>
      </c>
      <c r="AJ181" s="204">
        <f t="shared" ref="AJ181:BB181" si="129">+AJ178*$C180</f>
        <v>7</v>
      </c>
      <c r="AK181" s="204">
        <f t="shared" si="129"/>
        <v>7</v>
      </c>
      <c r="AL181" s="204">
        <f t="shared" si="129"/>
        <v>7</v>
      </c>
      <c r="AM181" s="204">
        <f t="shared" si="129"/>
        <v>7</v>
      </c>
      <c r="AN181" s="204">
        <f t="shared" si="129"/>
        <v>7</v>
      </c>
      <c r="AO181" s="204">
        <f t="shared" si="129"/>
        <v>7</v>
      </c>
      <c r="AP181" s="204">
        <f t="shared" si="129"/>
        <v>7</v>
      </c>
      <c r="AQ181" s="204">
        <f t="shared" si="129"/>
        <v>7</v>
      </c>
      <c r="AR181" s="204">
        <f t="shared" si="129"/>
        <v>7</v>
      </c>
      <c r="AS181" s="204">
        <f t="shared" si="129"/>
        <v>7</v>
      </c>
      <c r="AT181" s="204">
        <f t="shared" si="129"/>
        <v>7</v>
      </c>
      <c r="AU181" s="204">
        <f t="shared" si="129"/>
        <v>7</v>
      </c>
      <c r="AV181" s="204">
        <f t="shared" si="129"/>
        <v>7</v>
      </c>
      <c r="AW181" s="204">
        <f t="shared" si="129"/>
        <v>7</v>
      </c>
      <c r="AX181" s="204">
        <f t="shared" si="129"/>
        <v>7</v>
      </c>
      <c r="AY181" s="204">
        <f t="shared" si="129"/>
        <v>7</v>
      </c>
      <c r="AZ181" s="204">
        <f t="shared" si="129"/>
        <v>7</v>
      </c>
      <c r="BA181" s="205">
        <f t="shared" si="129"/>
        <v>7</v>
      </c>
      <c r="BB181" s="206">
        <f t="shared" si="129"/>
        <v>7</v>
      </c>
      <c r="BC181" s="206"/>
      <c r="BF181" s="206"/>
      <c r="BG181" s="206"/>
      <c r="BH181" s="206"/>
      <c r="BI181" s="206"/>
      <c r="BJ181" s="206"/>
      <c r="BK181" s="206"/>
      <c r="BL181" s="206"/>
      <c r="BM181" s="206"/>
      <c r="BN181" s="206"/>
      <c r="BO181" s="206"/>
      <c r="BP181" s="206"/>
      <c r="BQ181" s="206"/>
      <c r="BR181" s="206"/>
      <c r="BS181" s="206"/>
      <c r="BT181" s="206"/>
      <c r="BU181" s="206"/>
      <c r="BV181" s="206"/>
      <c r="BW181" s="206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</row>
    <row r="182" spans="2:89" s="192" customFormat="1" ht="15" customHeight="1" thickTop="1" x14ac:dyDescent="0.2">
      <c r="B182" s="189" t="str">
        <f>+'NTP or Sold'!H18</f>
        <v>7FA w/ STG</v>
      </c>
      <c r="C182" s="288" t="str">
        <f>+'NTP or Sold'!T18</f>
        <v>Gen Power - Dell, Arkansas location;  duct fired (EECC) - 49%</v>
      </c>
      <c r="D182" s="190"/>
      <c r="E182" s="190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AU182" s="190"/>
      <c r="AV182" s="190"/>
      <c r="AW182" s="190"/>
      <c r="AX182" s="190"/>
      <c r="AY182" s="190"/>
      <c r="AZ182" s="190"/>
      <c r="BA182" s="190"/>
      <c r="BB182" s="190"/>
      <c r="BC182" s="191"/>
    </row>
    <row r="183" spans="2:89" s="196" customFormat="1" x14ac:dyDescent="0.2">
      <c r="B183" s="193" t="s">
        <v>108</v>
      </c>
      <c r="C183" s="289"/>
      <c r="D183" s="194">
        <v>0</v>
      </c>
      <c r="E183" s="194">
        <v>0</v>
      </c>
      <c r="F183" s="194">
        <v>0</v>
      </c>
      <c r="G183" s="194">
        <v>0</v>
      </c>
      <c r="H183" s="194">
        <v>0</v>
      </c>
      <c r="I183" s="194">
        <v>0</v>
      </c>
      <c r="J183" s="194">
        <v>0</v>
      </c>
      <c r="K183" s="194">
        <v>0</v>
      </c>
      <c r="L183" s="194">
        <v>0</v>
      </c>
      <c r="M183" s="194">
        <v>0</v>
      </c>
      <c r="N183" s="194">
        <v>0</v>
      </c>
      <c r="O183" s="194">
        <v>0</v>
      </c>
      <c r="P183" s="194">
        <v>0</v>
      </c>
      <c r="Q183" s="194">
        <v>0</v>
      </c>
      <c r="R183" s="194">
        <v>0</v>
      </c>
      <c r="S183" s="194">
        <v>0</v>
      </c>
      <c r="T183" s="194">
        <v>0</v>
      </c>
      <c r="U183" s="194">
        <v>0</v>
      </c>
      <c r="V183" s="194">
        <v>0</v>
      </c>
      <c r="W183" s="194">
        <v>0.05</v>
      </c>
      <c r="X183" s="194">
        <v>7.1999999999999995E-2</v>
      </c>
      <c r="Y183" s="194">
        <v>3.7999999999999999E-2</v>
      </c>
      <c r="Z183" s="194">
        <v>0.19900000000000001</v>
      </c>
      <c r="AA183" s="194">
        <v>0.03</v>
      </c>
      <c r="AB183" s="194">
        <v>0.03</v>
      </c>
      <c r="AC183" s="194">
        <v>0.03</v>
      </c>
      <c r="AD183" s="194">
        <v>0.03</v>
      </c>
      <c r="AE183" s="194">
        <v>0.03</v>
      </c>
      <c r="AF183" s="194">
        <v>0.03</v>
      </c>
      <c r="AG183" s="194">
        <v>0.03</v>
      </c>
      <c r="AH183" s="194">
        <v>0.03</v>
      </c>
      <c r="AI183" s="194">
        <v>3.1E-2</v>
      </c>
      <c r="AJ183" s="194">
        <v>0.04</v>
      </c>
      <c r="AK183" s="194">
        <v>0.04</v>
      </c>
      <c r="AL183" s="194">
        <v>0.2</v>
      </c>
      <c r="AM183" s="194">
        <v>0.04</v>
      </c>
      <c r="AN183" s="194">
        <v>0.05</v>
      </c>
      <c r="AO183" s="194">
        <v>0</v>
      </c>
      <c r="AP183" s="194">
        <v>0</v>
      </c>
      <c r="AQ183" s="194">
        <v>0</v>
      </c>
      <c r="AR183" s="194">
        <v>0</v>
      </c>
      <c r="AS183" s="194">
        <v>0</v>
      </c>
      <c r="AT183" s="194">
        <v>0</v>
      </c>
      <c r="AU183" s="194">
        <v>0</v>
      </c>
      <c r="AV183" s="194">
        <v>0</v>
      </c>
      <c r="AW183" s="194">
        <v>0</v>
      </c>
      <c r="AX183" s="194">
        <v>0</v>
      </c>
      <c r="AY183" s="194">
        <v>0</v>
      </c>
      <c r="AZ183" s="194">
        <v>0</v>
      </c>
      <c r="BA183" s="194">
        <v>0</v>
      </c>
      <c r="BB183" s="194">
        <v>0</v>
      </c>
      <c r="BC183" s="195">
        <f>SUM(D183:BB183)</f>
        <v>1.0000000000000004</v>
      </c>
      <c r="BD183" s="193"/>
    </row>
    <row r="184" spans="2:89" s="196" customFormat="1" x14ac:dyDescent="0.2">
      <c r="B184" s="193" t="s">
        <v>109</v>
      </c>
      <c r="C184" s="289"/>
      <c r="D184" s="194">
        <f>D183</f>
        <v>0</v>
      </c>
      <c r="E184" s="194">
        <f t="shared" ref="E184:AJ184" si="130">+D184+E183</f>
        <v>0</v>
      </c>
      <c r="F184" s="194">
        <f t="shared" si="130"/>
        <v>0</v>
      </c>
      <c r="G184" s="194">
        <f t="shared" si="130"/>
        <v>0</v>
      </c>
      <c r="H184" s="194">
        <f t="shared" si="130"/>
        <v>0</v>
      </c>
      <c r="I184" s="194">
        <f t="shared" si="130"/>
        <v>0</v>
      </c>
      <c r="J184" s="194">
        <f t="shared" si="130"/>
        <v>0</v>
      </c>
      <c r="K184" s="194">
        <f t="shared" si="130"/>
        <v>0</v>
      </c>
      <c r="L184" s="194">
        <f t="shared" si="130"/>
        <v>0</v>
      </c>
      <c r="M184" s="194">
        <f t="shared" si="130"/>
        <v>0</v>
      </c>
      <c r="N184" s="194">
        <f t="shared" si="130"/>
        <v>0</v>
      </c>
      <c r="O184" s="194">
        <f t="shared" si="130"/>
        <v>0</v>
      </c>
      <c r="P184" s="194">
        <f t="shared" si="130"/>
        <v>0</v>
      </c>
      <c r="Q184" s="194">
        <f t="shared" si="130"/>
        <v>0</v>
      </c>
      <c r="R184" s="194">
        <f t="shared" si="130"/>
        <v>0</v>
      </c>
      <c r="S184" s="194">
        <f t="shared" si="130"/>
        <v>0</v>
      </c>
      <c r="T184" s="194">
        <f t="shared" si="130"/>
        <v>0</v>
      </c>
      <c r="U184" s="194">
        <f t="shared" si="130"/>
        <v>0</v>
      </c>
      <c r="V184" s="194">
        <f t="shared" si="130"/>
        <v>0</v>
      </c>
      <c r="W184" s="194">
        <f t="shared" si="130"/>
        <v>0.05</v>
      </c>
      <c r="X184" s="194">
        <f t="shared" si="130"/>
        <v>0.122</v>
      </c>
      <c r="Y184" s="194">
        <f t="shared" si="130"/>
        <v>0.16</v>
      </c>
      <c r="Z184" s="194">
        <f t="shared" si="130"/>
        <v>0.35899999999999999</v>
      </c>
      <c r="AA184" s="194">
        <f t="shared" si="130"/>
        <v>0.38900000000000001</v>
      </c>
      <c r="AB184" s="194">
        <f t="shared" si="130"/>
        <v>0.41900000000000004</v>
      </c>
      <c r="AC184" s="194">
        <f t="shared" si="130"/>
        <v>0.44900000000000007</v>
      </c>
      <c r="AD184" s="194">
        <f t="shared" si="130"/>
        <v>0.47900000000000009</v>
      </c>
      <c r="AE184" s="194">
        <f t="shared" si="130"/>
        <v>0.50900000000000012</v>
      </c>
      <c r="AF184" s="194">
        <f t="shared" si="130"/>
        <v>0.53900000000000015</v>
      </c>
      <c r="AG184" s="194">
        <f t="shared" si="130"/>
        <v>0.56900000000000017</v>
      </c>
      <c r="AH184" s="194">
        <f t="shared" si="130"/>
        <v>0.5990000000000002</v>
      </c>
      <c r="AI184" s="194">
        <f t="shared" si="130"/>
        <v>0.63000000000000023</v>
      </c>
      <c r="AJ184" s="194">
        <f t="shared" si="130"/>
        <v>0.67000000000000026</v>
      </c>
      <c r="AK184" s="194">
        <f t="shared" ref="AK184:BB184" si="131">+AJ184+AK183</f>
        <v>0.7100000000000003</v>
      </c>
      <c r="AL184" s="194">
        <f t="shared" si="131"/>
        <v>0.91000000000000036</v>
      </c>
      <c r="AM184" s="194">
        <f t="shared" si="131"/>
        <v>0.9500000000000004</v>
      </c>
      <c r="AN184" s="194">
        <f t="shared" si="131"/>
        <v>1.0000000000000004</v>
      </c>
      <c r="AO184" s="194">
        <f t="shared" si="131"/>
        <v>1.0000000000000004</v>
      </c>
      <c r="AP184" s="194">
        <f t="shared" si="131"/>
        <v>1.0000000000000004</v>
      </c>
      <c r="AQ184" s="194">
        <f t="shared" si="131"/>
        <v>1.0000000000000004</v>
      </c>
      <c r="AR184" s="194">
        <f t="shared" si="131"/>
        <v>1.0000000000000004</v>
      </c>
      <c r="AS184" s="194">
        <f t="shared" si="131"/>
        <v>1.0000000000000004</v>
      </c>
      <c r="AT184" s="194">
        <f t="shared" si="131"/>
        <v>1.0000000000000004</v>
      </c>
      <c r="AU184" s="194">
        <f t="shared" si="131"/>
        <v>1.0000000000000004</v>
      </c>
      <c r="AV184" s="194">
        <f t="shared" si="131"/>
        <v>1.0000000000000004</v>
      </c>
      <c r="AW184" s="194">
        <f t="shared" si="131"/>
        <v>1.0000000000000004</v>
      </c>
      <c r="AX184" s="194">
        <f t="shared" si="131"/>
        <v>1.0000000000000004</v>
      </c>
      <c r="AY184" s="194">
        <f t="shared" si="131"/>
        <v>1.0000000000000004</v>
      </c>
      <c r="AZ184" s="194">
        <f t="shared" si="131"/>
        <v>1.0000000000000004</v>
      </c>
      <c r="BA184" s="194">
        <f t="shared" si="131"/>
        <v>1.0000000000000004</v>
      </c>
      <c r="BB184" s="194">
        <f t="shared" si="131"/>
        <v>1.0000000000000004</v>
      </c>
      <c r="BC184" s="195"/>
      <c r="BD184" s="193"/>
    </row>
    <row r="185" spans="2:89" s="196" customFormat="1" x14ac:dyDescent="0.2">
      <c r="B185" s="193" t="s">
        <v>110</v>
      </c>
      <c r="C185" s="289"/>
      <c r="D185" s="194">
        <v>0</v>
      </c>
      <c r="E185" s="194">
        <v>0</v>
      </c>
      <c r="F185" s="194">
        <v>0</v>
      </c>
      <c r="G185" s="194">
        <v>0</v>
      </c>
      <c r="H185" s="194">
        <v>0</v>
      </c>
      <c r="I185" s="194">
        <v>0</v>
      </c>
      <c r="J185" s="194">
        <v>0</v>
      </c>
      <c r="K185" s="194">
        <v>0</v>
      </c>
      <c r="L185" s="194">
        <v>0</v>
      </c>
      <c r="M185" s="194">
        <v>0</v>
      </c>
      <c r="N185" s="194">
        <v>0</v>
      </c>
      <c r="O185" s="194">
        <v>0</v>
      </c>
      <c r="P185" s="194">
        <v>0</v>
      </c>
      <c r="Q185" s="194">
        <v>0</v>
      </c>
      <c r="R185" s="194">
        <v>0</v>
      </c>
      <c r="S185" s="194">
        <v>0</v>
      </c>
      <c r="T185" s="194">
        <v>0</v>
      </c>
      <c r="U185" s="194">
        <v>0</v>
      </c>
      <c r="V185" s="194">
        <v>0</v>
      </c>
      <c r="W185" s="194">
        <f t="shared" ref="W185:BB185" si="132">W186-V186</f>
        <v>0.111</v>
      </c>
      <c r="X185" s="194">
        <f t="shared" si="132"/>
        <v>3.6999999999999991E-2</v>
      </c>
      <c r="Y185" s="194">
        <f t="shared" si="132"/>
        <v>5.2000000000000018E-2</v>
      </c>
      <c r="Z185" s="194">
        <f t="shared" si="132"/>
        <v>9.9999999999999978E-2</v>
      </c>
      <c r="AA185" s="194">
        <f t="shared" si="132"/>
        <v>2.0000000000000018E-2</v>
      </c>
      <c r="AB185" s="194">
        <f t="shared" si="132"/>
        <v>2.0000000000000018E-2</v>
      </c>
      <c r="AC185" s="194">
        <f t="shared" si="132"/>
        <v>1.9999999999999962E-2</v>
      </c>
      <c r="AD185" s="194">
        <f t="shared" si="132"/>
        <v>2.0000000000000018E-2</v>
      </c>
      <c r="AE185" s="194">
        <f t="shared" si="132"/>
        <v>2.0000000000000018E-2</v>
      </c>
      <c r="AF185" s="194">
        <f t="shared" si="132"/>
        <v>0</v>
      </c>
      <c r="AG185" s="194">
        <f t="shared" si="132"/>
        <v>0</v>
      </c>
      <c r="AH185" s="194">
        <f t="shared" si="132"/>
        <v>0</v>
      </c>
      <c r="AI185" s="194">
        <f t="shared" si="132"/>
        <v>0</v>
      </c>
      <c r="AJ185" s="194">
        <f t="shared" si="132"/>
        <v>0</v>
      </c>
      <c r="AK185" s="194">
        <f t="shared" si="132"/>
        <v>0</v>
      </c>
      <c r="AL185" s="194">
        <f t="shared" si="132"/>
        <v>0.6</v>
      </c>
      <c r="AM185" s="194">
        <f t="shared" si="132"/>
        <v>0</v>
      </c>
      <c r="AN185" s="194">
        <f t="shared" si="132"/>
        <v>0</v>
      </c>
      <c r="AO185" s="194">
        <f t="shared" si="132"/>
        <v>0</v>
      </c>
      <c r="AP185" s="194">
        <f t="shared" si="132"/>
        <v>0</v>
      </c>
      <c r="AQ185" s="194">
        <f t="shared" si="132"/>
        <v>0</v>
      </c>
      <c r="AR185" s="194">
        <f t="shared" si="132"/>
        <v>0</v>
      </c>
      <c r="AS185" s="194">
        <f t="shared" si="132"/>
        <v>0</v>
      </c>
      <c r="AT185" s="194">
        <f t="shared" si="132"/>
        <v>0</v>
      </c>
      <c r="AU185" s="194">
        <f t="shared" si="132"/>
        <v>0</v>
      </c>
      <c r="AV185" s="194">
        <f t="shared" si="132"/>
        <v>0</v>
      </c>
      <c r="AW185" s="194">
        <f t="shared" si="132"/>
        <v>0</v>
      </c>
      <c r="AX185" s="194">
        <f t="shared" si="132"/>
        <v>0</v>
      </c>
      <c r="AY185" s="194">
        <f t="shared" si="132"/>
        <v>0</v>
      </c>
      <c r="AZ185" s="194">
        <f t="shared" si="132"/>
        <v>0</v>
      </c>
      <c r="BA185" s="194">
        <f t="shared" si="132"/>
        <v>0</v>
      </c>
      <c r="BB185" s="194">
        <f t="shared" si="132"/>
        <v>0</v>
      </c>
      <c r="BC185" s="195">
        <f>SUM(D185:BB185)</f>
        <v>1</v>
      </c>
      <c r="BD185" s="193"/>
    </row>
    <row r="186" spans="2:89" s="196" customFormat="1" x14ac:dyDescent="0.2">
      <c r="B186" s="193" t="s">
        <v>111</v>
      </c>
      <c r="C186" s="289"/>
      <c r="D186" s="194">
        <f>D185</f>
        <v>0</v>
      </c>
      <c r="E186" s="194">
        <f t="shared" ref="E186:V186" si="133">+D186+E185</f>
        <v>0</v>
      </c>
      <c r="F186" s="194">
        <f t="shared" si="133"/>
        <v>0</v>
      </c>
      <c r="G186" s="194">
        <f t="shared" si="133"/>
        <v>0</v>
      </c>
      <c r="H186" s="194">
        <f t="shared" si="133"/>
        <v>0</v>
      </c>
      <c r="I186" s="194">
        <f t="shared" si="133"/>
        <v>0</v>
      </c>
      <c r="J186" s="194">
        <f t="shared" si="133"/>
        <v>0</v>
      </c>
      <c r="K186" s="194">
        <f t="shared" si="133"/>
        <v>0</v>
      </c>
      <c r="L186" s="194">
        <f t="shared" si="133"/>
        <v>0</v>
      </c>
      <c r="M186" s="194">
        <f t="shared" si="133"/>
        <v>0</v>
      </c>
      <c r="N186" s="194">
        <f t="shared" si="133"/>
        <v>0</v>
      </c>
      <c r="O186" s="194">
        <f t="shared" si="133"/>
        <v>0</v>
      </c>
      <c r="P186" s="194">
        <f t="shared" si="133"/>
        <v>0</v>
      </c>
      <c r="Q186" s="194">
        <f t="shared" si="133"/>
        <v>0</v>
      </c>
      <c r="R186" s="194">
        <f t="shared" si="133"/>
        <v>0</v>
      </c>
      <c r="S186" s="194">
        <f t="shared" si="133"/>
        <v>0</v>
      </c>
      <c r="T186" s="194">
        <f t="shared" si="133"/>
        <v>0</v>
      </c>
      <c r="U186" s="194">
        <f t="shared" si="133"/>
        <v>0</v>
      </c>
      <c r="V186" s="194">
        <f t="shared" si="133"/>
        <v>0</v>
      </c>
      <c r="W186" s="194">
        <v>0.111</v>
      </c>
      <c r="X186" s="194">
        <v>0.14799999999999999</v>
      </c>
      <c r="Y186" s="194">
        <v>0.2</v>
      </c>
      <c r="Z186" s="194">
        <v>0.3</v>
      </c>
      <c r="AA186" s="194">
        <v>0.32</v>
      </c>
      <c r="AB186" s="194">
        <v>0.34</v>
      </c>
      <c r="AC186" s="194">
        <v>0.36</v>
      </c>
      <c r="AD186" s="194">
        <v>0.38</v>
      </c>
      <c r="AE186" s="194">
        <v>0.4</v>
      </c>
      <c r="AF186" s="194">
        <v>0.4</v>
      </c>
      <c r="AG186" s="194">
        <v>0.4</v>
      </c>
      <c r="AH186" s="194">
        <v>0.4</v>
      </c>
      <c r="AI186" s="194">
        <v>0.4</v>
      </c>
      <c r="AJ186" s="194">
        <v>0.4</v>
      </c>
      <c r="AK186" s="194">
        <v>0.4</v>
      </c>
      <c r="AL186" s="194">
        <v>1</v>
      </c>
      <c r="AM186" s="194">
        <v>1</v>
      </c>
      <c r="AN186" s="194">
        <v>1</v>
      </c>
      <c r="AO186" s="194">
        <v>1</v>
      </c>
      <c r="AP186" s="194">
        <v>1</v>
      </c>
      <c r="AQ186" s="194">
        <v>1</v>
      </c>
      <c r="AR186" s="194">
        <v>1</v>
      </c>
      <c r="AS186" s="194">
        <v>1</v>
      </c>
      <c r="AT186" s="194">
        <v>1</v>
      </c>
      <c r="AU186" s="194">
        <v>1</v>
      </c>
      <c r="AV186" s="194">
        <v>1</v>
      </c>
      <c r="AW186" s="194">
        <v>1</v>
      </c>
      <c r="AX186" s="194">
        <v>1</v>
      </c>
      <c r="AY186" s="194">
        <v>1</v>
      </c>
      <c r="AZ186" s="194">
        <v>1</v>
      </c>
      <c r="BA186" s="194">
        <v>1</v>
      </c>
      <c r="BB186" s="194">
        <v>1</v>
      </c>
      <c r="BC186" s="195"/>
      <c r="BD186" s="193"/>
    </row>
    <row r="187" spans="2:89" s="196" customFormat="1" x14ac:dyDescent="0.2">
      <c r="B187" s="193"/>
      <c r="C187" s="233"/>
      <c r="D187" s="194"/>
      <c r="E187" s="194"/>
      <c r="F187" s="194"/>
      <c r="G187" s="194"/>
      <c r="H187" s="194"/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4"/>
      <c r="AT187" s="194"/>
      <c r="AU187" s="194"/>
      <c r="AV187" s="194"/>
      <c r="AW187" s="194"/>
      <c r="AX187" s="194"/>
      <c r="AY187" s="194"/>
      <c r="AZ187" s="194"/>
      <c r="BA187" s="194"/>
      <c r="BB187" s="194"/>
      <c r="BC187" s="195"/>
      <c r="BD187" s="193"/>
    </row>
    <row r="188" spans="2:89" s="197" customFormat="1" x14ac:dyDescent="0.2">
      <c r="B188" s="197" t="s">
        <v>112</v>
      </c>
      <c r="C188" s="198">
        <v>34.877740000000003</v>
      </c>
      <c r="D188" s="199">
        <f t="shared" ref="D188:AI188" si="134">+D184*$C188</f>
        <v>0</v>
      </c>
      <c r="E188" s="199">
        <f t="shared" si="134"/>
        <v>0</v>
      </c>
      <c r="F188" s="199">
        <f t="shared" si="134"/>
        <v>0</v>
      </c>
      <c r="G188" s="199">
        <f t="shared" si="134"/>
        <v>0</v>
      </c>
      <c r="H188" s="199">
        <f t="shared" si="134"/>
        <v>0</v>
      </c>
      <c r="I188" s="199">
        <f t="shared" si="134"/>
        <v>0</v>
      </c>
      <c r="J188" s="199">
        <f t="shared" si="134"/>
        <v>0</v>
      </c>
      <c r="K188" s="199">
        <f t="shared" si="134"/>
        <v>0</v>
      </c>
      <c r="L188" s="199">
        <f t="shared" si="134"/>
        <v>0</v>
      </c>
      <c r="M188" s="199">
        <f t="shared" si="134"/>
        <v>0</v>
      </c>
      <c r="N188" s="199">
        <f t="shared" si="134"/>
        <v>0</v>
      </c>
      <c r="O188" s="199">
        <f t="shared" si="134"/>
        <v>0</v>
      </c>
      <c r="P188" s="199">
        <f t="shared" si="134"/>
        <v>0</v>
      </c>
      <c r="Q188" s="199">
        <f t="shared" si="134"/>
        <v>0</v>
      </c>
      <c r="R188" s="199">
        <f t="shared" si="134"/>
        <v>0</v>
      </c>
      <c r="S188" s="199">
        <f t="shared" si="134"/>
        <v>0</v>
      </c>
      <c r="T188" s="199">
        <f t="shared" si="134"/>
        <v>0</v>
      </c>
      <c r="U188" s="199">
        <f t="shared" si="134"/>
        <v>0</v>
      </c>
      <c r="V188" s="199">
        <f t="shared" si="134"/>
        <v>0</v>
      </c>
      <c r="W188" s="199">
        <f t="shared" si="134"/>
        <v>1.7438870000000002</v>
      </c>
      <c r="X188" s="199">
        <f t="shared" si="134"/>
        <v>4.2550842800000002</v>
      </c>
      <c r="Y188" s="199">
        <f t="shared" si="134"/>
        <v>5.5804384000000002</v>
      </c>
      <c r="Z188" s="199">
        <f t="shared" si="134"/>
        <v>12.521108660000001</v>
      </c>
      <c r="AA188" s="199">
        <f t="shared" si="134"/>
        <v>13.567440860000001</v>
      </c>
      <c r="AB188" s="199">
        <f t="shared" si="134"/>
        <v>14.613773060000003</v>
      </c>
      <c r="AC188" s="199">
        <f t="shared" si="134"/>
        <v>15.660105260000003</v>
      </c>
      <c r="AD188" s="199">
        <f t="shared" si="134"/>
        <v>16.706437460000004</v>
      </c>
      <c r="AE188" s="199">
        <f t="shared" si="134"/>
        <v>17.752769660000006</v>
      </c>
      <c r="AF188" s="199">
        <f t="shared" si="134"/>
        <v>18.799101860000007</v>
      </c>
      <c r="AG188" s="199">
        <f t="shared" si="134"/>
        <v>19.845434060000006</v>
      </c>
      <c r="AH188" s="199">
        <f t="shared" si="134"/>
        <v>20.891766260000008</v>
      </c>
      <c r="AI188" s="199">
        <f t="shared" si="134"/>
        <v>21.972976200000009</v>
      </c>
      <c r="AJ188" s="199">
        <f t="shared" ref="AJ188:BB188" si="135">+AJ184*$C188</f>
        <v>23.36808580000001</v>
      </c>
      <c r="AK188" s="199">
        <f t="shared" si="135"/>
        <v>24.763195400000011</v>
      </c>
      <c r="AL188" s="199">
        <f t="shared" si="135"/>
        <v>31.738743400000015</v>
      </c>
      <c r="AM188" s="199">
        <f t="shared" si="135"/>
        <v>33.133853000000016</v>
      </c>
      <c r="AN188" s="199">
        <f t="shared" si="135"/>
        <v>34.877740000000017</v>
      </c>
      <c r="AO188" s="199">
        <f t="shared" si="135"/>
        <v>34.877740000000017</v>
      </c>
      <c r="AP188" s="199">
        <f t="shared" si="135"/>
        <v>34.877740000000017</v>
      </c>
      <c r="AQ188" s="199">
        <f t="shared" si="135"/>
        <v>34.877740000000017</v>
      </c>
      <c r="AR188" s="199">
        <f t="shared" si="135"/>
        <v>34.877740000000017</v>
      </c>
      <c r="AS188" s="199">
        <f t="shared" si="135"/>
        <v>34.877740000000017</v>
      </c>
      <c r="AT188" s="199">
        <f t="shared" si="135"/>
        <v>34.877740000000017</v>
      </c>
      <c r="AU188" s="199">
        <f t="shared" si="135"/>
        <v>34.877740000000017</v>
      </c>
      <c r="AV188" s="199">
        <f t="shared" si="135"/>
        <v>34.877740000000017</v>
      </c>
      <c r="AW188" s="199">
        <f t="shared" si="135"/>
        <v>34.877740000000017</v>
      </c>
      <c r="AX188" s="199">
        <f t="shared" si="135"/>
        <v>34.877740000000017</v>
      </c>
      <c r="AY188" s="199">
        <f t="shared" si="135"/>
        <v>34.877740000000017</v>
      </c>
      <c r="AZ188" s="199">
        <f t="shared" si="135"/>
        <v>34.877740000000017</v>
      </c>
      <c r="BA188" s="199">
        <f t="shared" si="135"/>
        <v>34.877740000000017</v>
      </c>
      <c r="BB188" s="199">
        <f t="shared" si="135"/>
        <v>34.877740000000017</v>
      </c>
      <c r="BC188" s="200"/>
      <c r="BD188" s="201"/>
      <c r="BE188" s="201"/>
      <c r="BF188" s="201"/>
      <c r="BG188" s="201"/>
      <c r="BH188" s="201"/>
      <c r="BI188" s="201"/>
      <c r="BJ188" s="201"/>
      <c r="BK188" s="201"/>
      <c r="BL188" s="201"/>
      <c r="BM188" s="201"/>
      <c r="BN188" s="201"/>
      <c r="BO188" s="201"/>
      <c r="BP188" s="201"/>
      <c r="BQ188" s="201"/>
      <c r="BR188" s="201"/>
      <c r="BS188" s="201"/>
      <c r="BT188" s="201"/>
      <c r="BU188" s="201"/>
      <c r="BV188" s="201"/>
      <c r="BW188" s="201"/>
      <c r="BX188" s="201"/>
      <c r="BY188" s="201"/>
      <c r="BZ188" s="201"/>
      <c r="CA188" s="201"/>
      <c r="CB188" s="201"/>
      <c r="CC188" s="201"/>
      <c r="CD188" s="201"/>
      <c r="CE188" s="201"/>
      <c r="CF188" s="201"/>
      <c r="CG188" s="201"/>
      <c r="CH188" s="201"/>
      <c r="CI188" s="201"/>
      <c r="CJ188" s="201"/>
      <c r="CK188" s="201"/>
    </row>
    <row r="189" spans="2:89" s="202" customFormat="1" ht="13.5" thickBot="1" x14ac:dyDescent="0.25">
      <c r="B189" s="202" t="s">
        <v>113</v>
      </c>
      <c r="C189" s="203" t="str">
        <f>+'NTP or Sold'!C18</f>
        <v>Sold</v>
      </c>
      <c r="D189" s="204">
        <f t="shared" ref="D189:AI189" si="136">+D186*$C188</f>
        <v>0</v>
      </c>
      <c r="E189" s="204">
        <f t="shared" si="136"/>
        <v>0</v>
      </c>
      <c r="F189" s="204">
        <f t="shared" si="136"/>
        <v>0</v>
      </c>
      <c r="G189" s="204">
        <f t="shared" si="136"/>
        <v>0</v>
      </c>
      <c r="H189" s="204">
        <f t="shared" si="136"/>
        <v>0</v>
      </c>
      <c r="I189" s="204">
        <f t="shared" si="136"/>
        <v>0</v>
      </c>
      <c r="J189" s="204">
        <f t="shared" si="136"/>
        <v>0</v>
      </c>
      <c r="K189" s="204">
        <f t="shared" si="136"/>
        <v>0</v>
      </c>
      <c r="L189" s="204">
        <f t="shared" si="136"/>
        <v>0</v>
      </c>
      <c r="M189" s="204">
        <f t="shared" si="136"/>
        <v>0</v>
      </c>
      <c r="N189" s="204">
        <f t="shared" si="136"/>
        <v>0</v>
      </c>
      <c r="O189" s="204">
        <f t="shared" si="136"/>
        <v>0</v>
      </c>
      <c r="P189" s="204">
        <f t="shared" si="136"/>
        <v>0</v>
      </c>
      <c r="Q189" s="204">
        <f t="shared" si="136"/>
        <v>0</v>
      </c>
      <c r="R189" s="204">
        <f t="shared" si="136"/>
        <v>0</v>
      </c>
      <c r="S189" s="204">
        <f t="shared" si="136"/>
        <v>0</v>
      </c>
      <c r="T189" s="204">
        <f t="shared" si="136"/>
        <v>0</v>
      </c>
      <c r="U189" s="204">
        <f t="shared" si="136"/>
        <v>0</v>
      </c>
      <c r="V189" s="204">
        <f t="shared" si="136"/>
        <v>0</v>
      </c>
      <c r="W189" s="204">
        <f t="shared" si="136"/>
        <v>3.8714291400000005</v>
      </c>
      <c r="X189" s="204">
        <f t="shared" si="136"/>
        <v>5.1619055200000004</v>
      </c>
      <c r="Y189" s="204">
        <f t="shared" si="136"/>
        <v>6.9755480000000007</v>
      </c>
      <c r="Z189" s="204">
        <f t="shared" si="136"/>
        <v>10.463322</v>
      </c>
      <c r="AA189" s="204">
        <f t="shared" si="136"/>
        <v>11.1608768</v>
      </c>
      <c r="AB189" s="204">
        <f t="shared" si="136"/>
        <v>11.858431600000001</v>
      </c>
      <c r="AC189" s="204">
        <f t="shared" si="136"/>
        <v>12.5559864</v>
      </c>
      <c r="AD189" s="204">
        <f t="shared" si="136"/>
        <v>13.253541200000001</v>
      </c>
      <c r="AE189" s="204">
        <f t="shared" si="136"/>
        <v>13.951096000000001</v>
      </c>
      <c r="AF189" s="204">
        <f t="shared" si="136"/>
        <v>13.951096000000001</v>
      </c>
      <c r="AG189" s="204">
        <f t="shared" si="136"/>
        <v>13.951096000000001</v>
      </c>
      <c r="AH189" s="204">
        <f t="shared" si="136"/>
        <v>13.951096000000001</v>
      </c>
      <c r="AI189" s="204">
        <f t="shared" si="136"/>
        <v>13.951096000000001</v>
      </c>
      <c r="AJ189" s="204">
        <f t="shared" ref="AJ189:BB189" si="137">+AJ186*$C188</f>
        <v>13.951096000000001</v>
      </c>
      <c r="AK189" s="204">
        <f t="shared" si="137"/>
        <v>13.951096000000001</v>
      </c>
      <c r="AL189" s="204">
        <f t="shared" si="137"/>
        <v>34.877740000000003</v>
      </c>
      <c r="AM189" s="204">
        <f t="shared" si="137"/>
        <v>34.877740000000003</v>
      </c>
      <c r="AN189" s="204">
        <f t="shared" si="137"/>
        <v>34.877740000000003</v>
      </c>
      <c r="AO189" s="204">
        <f t="shared" si="137"/>
        <v>34.877740000000003</v>
      </c>
      <c r="AP189" s="204">
        <f t="shared" si="137"/>
        <v>34.877740000000003</v>
      </c>
      <c r="AQ189" s="204">
        <f t="shared" si="137"/>
        <v>34.877740000000003</v>
      </c>
      <c r="AR189" s="204">
        <f t="shared" si="137"/>
        <v>34.877740000000003</v>
      </c>
      <c r="AS189" s="204">
        <f t="shared" si="137"/>
        <v>34.877740000000003</v>
      </c>
      <c r="AT189" s="204">
        <f t="shared" si="137"/>
        <v>34.877740000000003</v>
      </c>
      <c r="AU189" s="204">
        <f t="shared" si="137"/>
        <v>34.877740000000003</v>
      </c>
      <c r="AV189" s="204">
        <f t="shared" si="137"/>
        <v>34.877740000000003</v>
      </c>
      <c r="AW189" s="204">
        <f t="shared" si="137"/>
        <v>34.877740000000003</v>
      </c>
      <c r="AX189" s="204">
        <f t="shared" si="137"/>
        <v>34.877740000000003</v>
      </c>
      <c r="AY189" s="204">
        <f t="shared" si="137"/>
        <v>34.877740000000003</v>
      </c>
      <c r="AZ189" s="204">
        <f t="shared" si="137"/>
        <v>34.877740000000003</v>
      </c>
      <c r="BA189" s="204">
        <f t="shared" si="137"/>
        <v>34.877740000000003</v>
      </c>
      <c r="BB189" s="204">
        <f t="shared" si="137"/>
        <v>34.877740000000003</v>
      </c>
      <c r="BC189" s="205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</row>
    <row r="190" spans="2:89" s="192" customFormat="1" ht="15" customHeight="1" thickTop="1" x14ac:dyDescent="0.2">
      <c r="B190" s="189" t="str">
        <f>+'NTP or Sold'!H19</f>
        <v>7FA w/ STG</v>
      </c>
      <c r="C190" s="288" t="str">
        <f>+'NTP or Sold'!T19</f>
        <v>Gen Power - Dell, Arkansas location;  duct fired (EECC) - 49%</v>
      </c>
      <c r="D190" s="190"/>
      <c r="E190" s="190"/>
      <c r="F190" s="190"/>
      <c r="G190" s="190"/>
      <c r="H190" s="190"/>
      <c r="I190" s="190"/>
      <c r="J190" s="190"/>
      <c r="K190" s="190"/>
      <c r="L190" s="190"/>
      <c r="M190" s="190"/>
      <c r="N190" s="190"/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AU190" s="190"/>
      <c r="AV190" s="190"/>
      <c r="AW190" s="190"/>
      <c r="AX190" s="190"/>
      <c r="AY190" s="190"/>
      <c r="AZ190" s="190"/>
      <c r="BA190" s="190"/>
      <c r="BB190" s="190"/>
      <c r="BC190" s="191"/>
    </row>
    <row r="191" spans="2:89" s="196" customFormat="1" x14ac:dyDescent="0.2">
      <c r="B191" s="193" t="s">
        <v>108</v>
      </c>
      <c r="C191" s="289"/>
      <c r="D191" s="194">
        <v>0</v>
      </c>
      <c r="E191" s="194">
        <v>0</v>
      </c>
      <c r="F191" s="194">
        <v>0</v>
      </c>
      <c r="G191" s="194">
        <v>0</v>
      </c>
      <c r="H191" s="194">
        <v>0</v>
      </c>
      <c r="I191" s="194">
        <v>0</v>
      </c>
      <c r="J191" s="194">
        <v>0</v>
      </c>
      <c r="K191" s="194">
        <v>0</v>
      </c>
      <c r="L191" s="194">
        <v>0</v>
      </c>
      <c r="M191" s="194">
        <v>0</v>
      </c>
      <c r="N191" s="194">
        <v>0</v>
      </c>
      <c r="O191" s="194">
        <v>0</v>
      </c>
      <c r="P191" s="194">
        <v>0</v>
      </c>
      <c r="Q191" s="194">
        <v>0</v>
      </c>
      <c r="R191" s="194">
        <v>0</v>
      </c>
      <c r="S191" s="194">
        <v>0</v>
      </c>
      <c r="T191" s="194">
        <v>0</v>
      </c>
      <c r="U191" s="194">
        <v>0</v>
      </c>
      <c r="V191" s="194">
        <v>0</v>
      </c>
      <c r="W191" s="194">
        <v>0.05</v>
      </c>
      <c r="X191" s="194">
        <v>7.0000000000000007E-2</v>
      </c>
      <c r="Y191" s="194">
        <v>3.5000000000000003E-2</v>
      </c>
      <c r="Z191" s="194">
        <v>0.19</v>
      </c>
      <c r="AA191" s="194">
        <v>2.5000000000000001E-2</v>
      </c>
      <c r="AB191" s="194">
        <v>2.5000000000000001E-2</v>
      </c>
      <c r="AC191" s="194">
        <v>0.03</v>
      </c>
      <c r="AD191" s="194">
        <v>0.03</v>
      </c>
      <c r="AE191" s="194">
        <v>0.03</v>
      </c>
      <c r="AF191" s="194">
        <v>0.03</v>
      </c>
      <c r="AG191" s="194">
        <v>0.03</v>
      </c>
      <c r="AH191" s="194">
        <v>0.03</v>
      </c>
      <c r="AI191" s="194">
        <v>0.03</v>
      </c>
      <c r="AJ191" s="194">
        <v>0.03</v>
      </c>
      <c r="AK191" s="194">
        <v>3.5000000000000003E-2</v>
      </c>
      <c r="AL191" s="194">
        <v>0.04</v>
      </c>
      <c r="AM191" s="194">
        <v>0.2</v>
      </c>
      <c r="AN191" s="194">
        <v>0.04</v>
      </c>
      <c r="AO191" s="194">
        <v>0.05</v>
      </c>
      <c r="AP191" s="194">
        <v>0</v>
      </c>
      <c r="AQ191" s="194">
        <v>0</v>
      </c>
      <c r="AR191" s="194">
        <v>0</v>
      </c>
      <c r="AS191" s="194">
        <v>0</v>
      </c>
      <c r="AT191" s="194">
        <v>0</v>
      </c>
      <c r="AU191" s="194">
        <v>0</v>
      </c>
      <c r="AV191" s="194">
        <v>0</v>
      </c>
      <c r="AW191" s="194">
        <v>0</v>
      </c>
      <c r="AX191" s="194">
        <v>0</v>
      </c>
      <c r="AY191" s="194">
        <v>0</v>
      </c>
      <c r="AZ191" s="194">
        <v>0</v>
      </c>
      <c r="BA191" s="194">
        <v>0</v>
      </c>
      <c r="BB191" s="194">
        <v>0</v>
      </c>
      <c r="BC191" s="195">
        <f>SUM(D191:BB191)</f>
        <v>1.0000000000000004</v>
      </c>
      <c r="BD191" s="193"/>
    </row>
    <row r="192" spans="2:89" s="196" customFormat="1" x14ac:dyDescent="0.2">
      <c r="B192" s="193" t="s">
        <v>109</v>
      </c>
      <c r="C192" s="289"/>
      <c r="D192" s="194">
        <f>D191</f>
        <v>0</v>
      </c>
      <c r="E192" s="194">
        <f t="shared" ref="E192:AJ192" si="138">+D192+E191</f>
        <v>0</v>
      </c>
      <c r="F192" s="194">
        <f t="shared" si="138"/>
        <v>0</v>
      </c>
      <c r="G192" s="194">
        <f t="shared" si="138"/>
        <v>0</v>
      </c>
      <c r="H192" s="194">
        <f t="shared" si="138"/>
        <v>0</v>
      </c>
      <c r="I192" s="194">
        <f t="shared" si="138"/>
        <v>0</v>
      </c>
      <c r="J192" s="194">
        <f t="shared" si="138"/>
        <v>0</v>
      </c>
      <c r="K192" s="194">
        <f t="shared" si="138"/>
        <v>0</v>
      </c>
      <c r="L192" s="194">
        <f t="shared" si="138"/>
        <v>0</v>
      </c>
      <c r="M192" s="194">
        <f t="shared" si="138"/>
        <v>0</v>
      </c>
      <c r="N192" s="194">
        <f t="shared" si="138"/>
        <v>0</v>
      </c>
      <c r="O192" s="194">
        <f t="shared" si="138"/>
        <v>0</v>
      </c>
      <c r="P192" s="194">
        <f t="shared" si="138"/>
        <v>0</v>
      </c>
      <c r="Q192" s="194">
        <f t="shared" si="138"/>
        <v>0</v>
      </c>
      <c r="R192" s="194">
        <f t="shared" si="138"/>
        <v>0</v>
      </c>
      <c r="S192" s="194">
        <f t="shared" si="138"/>
        <v>0</v>
      </c>
      <c r="T192" s="194">
        <f t="shared" si="138"/>
        <v>0</v>
      </c>
      <c r="U192" s="194">
        <f t="shared" si="138"/>
        <v>0</v>
      </c>
      <c r="V192" s="194">
        <f t="shared" si="138"/>
        <v>0</v>
      </c>
      <c r="W192" s="194">
        <f t="shared" si="138"/>
        <v>0.05</v>
      </c>
      <c r="X192" s="194">
        <f t="shared" si="138"/>
        <v>0.12000000000000001</v>
      </c>
      <c r="Y192" s="194">
        <f t="shared" si="138"/>
        <v>0.15500000000000003</v>
      </c>
      <c r="Z192" s="194">
        <f t="shared" si="138"/>
        <v>0.34500000000000003</v>
      </c>
      <c r="AA192" s="194">
        <f t="shared" si="138"/>
        <v>0.37000000000000005</v>
      </c>
      <c r="AB192" s="194">
        <f t="shared" si="138"/>
        <v>0.39500000000000007</v>
      </c>
      <c r="AC192" s="194">
        <f t="shared" si="138"/>
        <v>0.42500000000000004</v>
      </c>
      <c r="AD192" s="194">
        <f t="shared" si="138"/>
        <v>0.45500000000000007</v>
      </c>
      <c r="AE192" s="194">
        <f t="shared" si="138"/>
        <v>0.4850000000000001</v>
      </c>
      <c r="AF192" s="194">
        <f t="shared" si="138"/>
        <v>0.51500000000000012</v>
      </c>
      <c r="AG192" s="194">
        <f t="shared" si="138"/>
        <v>0.54500000000000015</v>
      </c>
      <c r="AH192" s="194">
        <f t="shared" si="138"/>
        <v>0.57500000000000018</v>
      </c>
      <c r="AI192" s="194">
        <f t="shared" si="138"/>
        <v>0.6050000000000002</v>
      </c>
      <c r="AJ192" s="194">
        <f t="shared" si="138"/>
        <v>0.63500000000000023</v>
      </c>
      <c r="AK192" s="194">
        <f t="shared" ref="AK192:BB192" si="139">+AJ192+AK191</f>
        <v>0.67000000000000026</v>
      </c>
      <c r="AL192" s="194">
        <f t="shared" si="139"/>
        <v>0.7100000000000003</v>
      </c>
      <c r="AM192" s="194">
        <f t="shared" si="139"/>
        <v>0.91000000000000036</v>
      </c>
      <c r="AN192" s="194">
        <f t="shared" si="139"/>
        <v>0.9500000000000004</v>
      </c>
      <c r="AO192" s="194">
        <f t="shared" si="139"/>
        <v>1.0000000000000004</v>
      </c>
      <c r="AP192" s="194">
        <f t="shared" si="139"/>
        <v>1.0000000000000004</v>
      </c>
      <c r="AQ192" s="194">
        <f t="shared" si="139"/>
        <v>1.0000000000000004</v>
      </c>
      <c r="AR192" s="194">
        <f t="shared" si="139"/>
        <v>1.0000000000000004</v>
      </c>
      <c r="AS192" s="194">
        <f t="shared" si="139"/>
        <v>1.0000000000000004</v>
      </c>
      <c r="AT192" s="194">
        <f t="shared" si="139"/>
        <v>1.0000000000000004</v>
      </c>
      <c r="AU192" s="194">
        <f t="shared" si="139"/>
        <v>1.0000000000000004</v>
      </c>
      <c r="AV192" s="194">
        <f t="shared" si="139"/>
        <v>1.0000000000000004</v>
      </c>
      <c r="AW192" s="194">
        <f t="shared" si="139"/>
        <v>1.0000000000000004</v>
      </c>
      <c r="AX192" s="194">
        <f t="shared" si="139"/>
        <v>1.0000000000000004</v>
      </c>
      <c r="AY192" s="194">
        <f t="shared" si="139"/>
        <v>1.0000000000000004</v>
      </c>
      <c r="AZ192" s="194">
        <f t="shared" si="139"/>
        <v>1.0000000000000004</v>
      </c>
      <c r="BA192" s="194">
        <f t="shared" si="139"/>
        <v>1.0000000000000004</v>
      </c>
      <c r="BB192" s="194">
        <f t="shared" si="139"/>
        <v>1.0000000000000004</v>
      </c>
      <c r="BC192" s="195"/>
      <c r="BD192" s="193"/>
    </row>
    <row r="193" spans="2:89" s="196" customFormat="1" x14ac:dyDescent="0.2">
      <c r="B193" s="193" t="s">
        <v>110</v>
      </c>
      <c r="C193" s="289"/>
      <c r="D193" s="194">
        <v>0</v>
      </c>
      <c r="E193" s="194">
        <v>0</v>
      </c>
      <c r="F193" s="194">
        <v>0</v>
      </c>
      <c r="G193" s="194">
        <v>0</v>
      </c>
      <c r="H193" s="194">
        <v>0</v>
      </c>
      <c r="I193" s="194">
        <v>0</v>
      </c>
      <c r="J193" s="194">
        <v>0</v>
      </c>
      <c r="K193" s="194">
        <v>0</v>
      </c>
      <c r="L193" s="194">
        <v>0</v>
      </c>
      <c r="M193" s="194">
        <v>0</v>
      </c>
      <c r="N193" s="194">
        <v>0</v>
      </c>
      <c r="O193" s="194">
        <v>0</v>
      </c>
      <c r="P193" s="194">
        <v>0</v>
      </c>
      <c r="Q193" s="194">
        <v>0</v>
      </c>
      <c r="R193" s="194">
        <v>0</v>
      </c>
      <c r="S193" s="194">
        <v>0</v>
      </c>
      <c r="T193" s="194">
        <v>0</v>
      </c>
      <c r="U193" s="194">
        <v>0</v>
      </c>
      <c r="V193" s="194">
        <v>0</v>
      </c>
      <c r="W193" s="194">
        <f t="shared" ref="W193:BB193" si="140">W194-V194</f>
        <v>0.111</v>
      </c>
      <c r="X193" s="194">
        <f t="shared" si="140"/>
        <v>3.6999999999999991E-2</v>
      </c>
      <c r="Y193" s="194">
        <f t="shared" si="140"/>
        <v>5.2000000000000018E-2</v>
      </c>
      <c r="Z193" s="194">
        <f t="shared" si="140"/>
        <v>9.9999999999999978E-2</v>
      </c>
      <c r="AA193" s="194">
        <f t="shared" si="140"/>
        <v>2.0000000000000018E-2</v>
      </c>
      <c r="AB193" s="194">
        <f t="shared" si="140"/>
        <v>2.0000000000000018E-2</v>
      </c>
      <c r="AC193" s="194">
        <f t="shared" si="140"/>
        <v>1.9999999999999962E-2</v>
      </c>
      <c r="AD193" s="194">
        <f t="shared" si="140"/>
        <v>4.0000000000000036E-2</v>
      </c>
      <c r="AE193" s="194">
        <f t="shared" si="140"/>
        <v>0</v>
      </c>
      <c r="AF193" s="194">
        <f t="shared" si="140"/>
        <v>0</v>
      </c>
      <c r="AG193" s="194">
        <f t="shared" si="140"/>
        <v>0</v>
      </c>
      <c r="AH193" s="194">
        <f t="shared" si="140"/>
        <v>0</v>
      </c>
      <c r="AI193" s="194">
        <f t="shared" si="140"/>
        <v>0</v>
      </c>
      <c r="AJ193" s="194">
        <f t="shared" si="140"/>
        <v>0</v>
      </c>
      <c r="AK193" s="194">
        <f t="shared" si="140"/>
        <v>0</v>
      </c>
      <c r="AL193" s="194">
        <f t="shared" si="140"/>
        <v>0</v>
      </c>
      <c r="AM193" s="194">
        <f t="shared" si="140"/>
        <v>0.6</v>
      </c>
      <c r="AN193" s="194">
        <f t="shared" si="140"/>
        <v>0</v>
      </c>
      <c r="AO193" s="194">
        <f t="shared" si="140"/>
        <v>0</v>
      </c>
      <c r="AP193" s="194">
        <f t="shared" si="140"/>
        <v>0</v>
      </c>
      <c r="AQ193" s="194">
        <f t="shared" si="140"/>
        <v>0</v>
      </c>
      <c r="AR193" s="194">
        <f t="shared" si="140"/>
        <v>0</v>
      </c>
      <c r="AS193" s="194">
        <f t="shared" si="140"/>
        <v>0</v>
      </c>
      <c r="AT193" s="194">
        <f t="shared" si="140"/>
        <v>0</v>
      </c>
      <c r="AU193" s="194">
        <f t="shared" si="140"/>
        <v>0</v>
      </c>
      <c r="AV193" s="194">
        <f t="shared" si="140"/>
        <v>0</v>
      </c>
      <c r="AW193" s="194">
        <f t="shared" si="140"/>
        <v>0</v>
      </c>
      <c r="AX193" s="194">
        <f t="shared" si="140"/>
        <v>0</v>
      </c>
      <c r="AY193" s="194">
        <f t="shared" si="140"/>
        <v>0</v>
      </c>
      <c r="AZ193" s="194">
        <f t="shared" si="140"/>
        <v>0</v>
      </c>
      <c r="BA193" s="194">
        <f t="shared" si="140"/>
        <v>0</v>
      </c>
      <c r="BB193" s="194">
        <f t="shared" si="140"/>
        <v>0</v>
      </c>
      <c r="BC193" s="195">
        <f>SUM(D193:BB193)</f>
        <v>1</v>
      </c>
      <c r="BD193" s="193"/>
    </row>
    <row r="194" spans="2:89" s="196" customFormat="1" x14ac:dyDescent="0.2">
      <c r="B194" s="193" t="s">
        <v>111</v>
      </c>
      <c r="C194" s="289"/>
      <c r="D194" s="194">
        <f>D193</f>
        <v>0</v>
      </c>
      <c r="E194" s="194">
        <f t="shared" ref="E194:V194" si="141">+D194+E193</f>
        <v>0</v>
      </c>
      <c r="F194" s="194">
        <f t="shared" si="141"/>
        <v>0</v>
      </c>
      <c r="G194" s="194">
        <f t="shared" si="141"/>
        <v>0</v>
      </c>
      <c r="H194" s="194">
        <f t="shared" si="141"/>
        <v>0</v>
      </c>
      <c r="I194" s="194">
        <f t="shared" si="141"/>
        <v>0</v>
      </c>
      <c r="J194" s="194">
        <f t="shared" si="141"/>
        <v>0</v>
      </c>
      <c r="K194" s="194">
        <f t="shared" si="141"/>
        <v>0</v>
      </c>
      <c r="L194" s="194">
        <f t="shared" si="141"/>
        <v>0</v>
      </c>
      <c r="M194" s="194">
        <f t="shared" si="141"/>
        <v>0</v>
      </c>
      <c r="N194" s="194">
        <f t="shared" si="141"/>
        <v>0</v>
      </c>
      <c r="O194" s="194">
        <f t="shared" si="141"/>
        <v>0</v>
      </c>
      <c r="P194" s="194">
        <f t="shared" si="141"/>
        <v>0</v>
      </c>
      <c r="Q194" s="194">
        <f t="shared" si="141"/>
        <v>0</v>
      </c>
      <c r="R194" s="194">
        <f t="shared" si="141"/>
        <v>0</v>
      </c>
      <c r="S194" s="194">
        <f t="shared" si="141"/>
        <v>0</v>
      </c>
      <c r="T194" s="194">
        <f t="shared" si="141"/>
        <v>0</v>
      </c>
      <c r="U194" s="194">
        <f t="shared" si="141"/>
        <v>0</v>
      </c>
      <c r="V194" s="194">
        <f t="shared" si="141"/>
        <v>0</v>
      </c>
      <c r="W194" s="194">
        <v>0.111</v>
      </c>
      <c r="X194" s="194">
        <v>0.14799999999999999</v>
      </c>
      <c r="Y194" s="194">
        <v>0.2</v>
      </c>
      <c r="Z194" s="194">
        <v>0.3</v>
      </c>
      <c r="AA194" s="194">
        <v>0.32</v>
      </c>
      <c r="AB194" s="194">
        <v>0.34</v>
      </c>
      <c r="AC194" s="194">
        <v>0.36</v>
      </c>
      <c r="AD194" s="194">
        <v>0.4</v>
      </c>
      <c r="AE194" s="194">
        <v>0.4</v>
      </c>
      <c r="AF194" s="194">
        <v>0.4</v>
      </c>
      <c r="AG194" s="194">
        <v>0.4</v>
      </c>
      <c r="AH194" s="194">
        <v>0.4</v>
      </c>
      <c r="AI194" s="194">
        <v>0.4</v>
      </c>
      <c r="AJ194" s="194">
        <v>0.4</v>
      </c>
      <c r="AK194" s="194">
        <v>0.4</v>
      </c>
      <c r="AL194" s="194">
        <v>0.4</v>
      </c>
      <c r="AM194" s="194">
        <v>1</v>
      </c>
      <c r="AN194" s="194">
        <v>1</v>
      </c>
      <c r="AO194" s="194">
        <v>1</v>
      </c>
      <c r="AP194" s="194">
        <v>1</v>
      </c>
      <c r="AQ194" s="194">
        <v>1</v>
      </c>
      <c r="AR194" s="194">
        <v>1</v>
      </c>
      <c r="AS194" s="194">
        <v>1</v>
      </c>
      <c r="AT194" s="194">
        <v>1</v>
      </c>
      <c r="AU194" s="194">
        <v>1</v>
      </c>
      <c r="AV194" s="194">
        <v>1</v>
      </c>
      <c r="AW194" s="194">
        <v>1</v>
      </c>
      <c r="AX194" s="194">
        <v>1</v>
      </c>
      <c r="AY194" s="194">
        <v>1</v>
      </c>
      <c r="AZ194" s="194">
        <v>1</v>
      </c>
      <c r="BA194" s="194">
        <v>1</v>
      </c>
      <c r="BB194" s="194">
        <v>1</v>
      </c>
      <c r="BC194" s="195"/>
      <c r="BD194" s="193"/>
    </row>
    <row r="195" spans="2:89" s="196" customFormat="1" x14ac:dyDescent="0.2">
      <c r="B195" s="193"/>
      <c r="C195" s="233"/>
      <c r="D195" s="194"/>
      <c r="E195" s="194"/>
      <c r="F195" s="194"/>
      <c r="G195" s="194"/>
      <c r="H195" s="194"/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4"/>
      <c r="AL195" s="194"/>
      <c r="AM195" s="194"/>
      <c r="AN195" s="194"/>
      <c r="AO195" s="194"/>
      <c r="AP195" s="194"/>
      <c r="AQ195" s="194"/>
      <c r="AR195" s="194"/>
      <c r="AS195" s="194"/>
      <c r="AT195" s="194"/>
      <c r="AU195" s="194"/>
      <c r="AV195" s="194"/>
      <c r="AW195" s="194"/>
      <c r="AX195" s="194"/>
      <c r="AY195" s="194"/>
      <c r="AZ195" s="194"/>
      <c r="BA195" s="194"/>
      <c r="BB195" s="194"/>
      <c r="BC195" s="195"/>
      <c r="BD195" s="193"/>
    </row>
    <row r="196" spans="2:89" s="197" customFormat="1" x14ac:dyDescent="0.2">
      <c r="B196" s="197" t="s">
        <v>112</v>
      </c>
      <c r="C196" s="198">
        <v>34.877740000000003</v>
      </c>
      <c r="D196" s="199">
        <f t="shared" ref="D196:AI196" si="142">+D192*$C196</f>
        <v>0</v>
      </c>
      <c r="E196" s="199">
        <f t="shared" si="142"/>
        <v>0</v>
      </c>
      <c r="F196" s="199">
        <f t="shared" si="142"/>
        <v>0</v>
      </c>
      <c r="G196" s="199">
        <f t="shared" si="142"/>
        <v>0</v>
      </c>
      <c r="H196" s="199">
        <f t="shared" si="142"/>
        <v>0</v>
      </c>
      <c r="I196" s="199">
        <f t="shared" si="142"/>
        <v>0</v>
      </c>
      <c r="J196" s="199">
        <f t="shared" si="142"/>
        <v>0</v>
      </c>
      <c r="K196" s="199">
        <f t="shared" si="142"/>
        <v>0</v>
      </c>
      <c r="L196" s="199">
        <f t="shared" si="142"/>
        <v>0</v>
      </c>
      <c r="M196" s="199">
        <f t="shared" si="142"/>
        <v>0</v>
      </c>
      <c r="N196" s="199">
        <f t="shared" si="142"/>
        <v>0</v>
      </c>
      <c r="O196" s="199">
        <f t="shared" si="142"/>
        <v>0</v>
      </c>
      <c r="P196" s="199">
        <f t="shared" si="142"/>
        <v>0</v>
      </c>
      <c r="Q196" s="199">
        <f t="shared" si="142"/>
        <v>0</v>
      </c>
      <c r="R196" s="199">
        <f t="shared" si="142"/>
        <v>0</v>
      </c>
      <c r="S196" s="199">
        <f t="shared" si="142"/>
        <v>0</v>
      </c>
      <c r="T196" s="199">
        <f t="shared" si="142"/>
        <v>0</v>
      </c>
      <c r="U196" s="199">
        <f t="shared" si="142"/>
        <v>0</v>
      </c>
      <c r="V196" s="199">
        <f t="shared" si="142"/>
        <v>0</v>
      </c>
      <c r="W196" s="199">
        <f t="shared" si="142"/>
        <v>1.7438870000000002</v>
      </c>
      <c r="X196" s="199">
        <f t="shared" si="142"/>
        <v>4.1853288000000006</v>
      </c>
      <c r="Y196" s="199">
        <f t="shared" si="142"/>
        <v>5.4060497000000014</v>
      </c>
      <c r="Z196" s="199">
        <f t="shared" si="142"/>
        <v>12.032820300000003</v>
      </c>
      <c r="AA196" s="199">
        <f t="shared" si="142"/>
        <v>12.904763800000003</v>
      </c>
      <c r="AB196" s="199">
        <f t="shared" si="142"/>
        <v>13.776707300000004</v>
      </c>
      <c r="AC196" s="199">
        <f t="shared" si="142"/>
        <v>14.823039500000002</v>
      </c>
      <c r="AD196" s="199">
        <f t="shared" si="142"/>
        <v>15.869371700000004</v>
      </c>
      <c r="AE196" s="199">
        <f t="shared" si="142"/>
        <v>16.915703900000004</v>
      </c>
      <c r="AF196" s="199">
        <f t="shared" si="142"/>
        <v>17.962036100000006</v>
      </c>
      <c r="AG196" s="199">
        <f t="shared" si="142"/>
        <v>19.008368300000008</v>
      </c>
      <c r="AH196" s="199">
        <f t="shared" si="142"/>
        <v>20.054700500000006</v>
      </c>
      <c r="AI196" s="199">
        <f t="shared" si="142"/>
        <v>21.101032700000008</v>
      </c>
      <c r="AJ196" s="199">
        <f t="shared" ref="AJ196:BB196" si="143">+AJ192*$C196</f>
        <v>22.14736490000001</v>
      </c>
      <c r="AK196" s="199">
        <f t="shared" si="143"/>
        <v>23.36808580000001</v>
      </c>
      <c r="AL196" s="199">
        <f t="shared" si="143"/>
        <v>24.763195400000011</v>
      </c>
      <c r="AM196" s="199">
        <f t="shared" si="143"/>
        <v>31.738743400000015</v>
      </c>
      <c r="AN196" s="199">
        <f t="shared" si="143"/>
        <v>33.133853000000016</v>
      </c>
      <c r="AO196" s="199">
        <f t="shared" si="143"/>
        <v>34.877740000000017</v>
      </c>
      <c r="AP196" s="199">
        <f t="shared" si="143"/>
        <v>34.877740000000017</v>
      </c>
      <c r="AQ196" s="199">
        <f t="shared" si="143"/>
        <v>34.877740000000017</v>
      </c>
      <c r="AR196" s="199">
        <f t="shared" si="143"/>
        <v>34.877740000000017</v>
      </c>
      <c r="AS196" s="199">
        <f t="shared" si="143"/>
        <v>34.877740000000017</v>
      </c>
      <c r="AT196" s="199">
        <f t="shared" si="143"/>
        <v>34.877740000000017</v>
      </c>
      <c r="AU196" s="199">
        <f t="shared" si="143"/>
        <v>34.877740000000017</v>
      </c>
      <c r="AV196" s="199">
        <f t="shared" si="143"/>
        <v>34.877740000000017</v>
      </c>
      <c r="AW196" s="199">
        <f t="shared" si="143"/>
        <v>34.877740000000017</v>
      </c>
      <c r="AX196" s="199">
        <f t="shared" si="143"/>
        <v>34.877740000000017</v>
      </c>
      <c r="AY196" s="199">
        <f t="shared" si="143"/>
        <v>34.877740000000017</v>
      </c>
      <c r="AZ196" s="199">
        <f t="shared" si="143"/>
        <v>34.877740000000017</v>
      </c>
      <c r="BA196" s="199">
        <f t="shared" si="143"/>
        <v>34.877740000000017</v>
      </c>
      <c r="BB196" s="199">
        <f t="shared" si="143"/>
        <v>34.877740000000017</v>
      </c>
      <c r="BC196" s="200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</row>
    <row r="197" spans="2:89" s="202" customFormat="1" ht="13.5" thickBot="1" x14ac:dyDescent="0.25">
      <c r="B197" s="202" t="s">
        <v>113</v>
      </c>
      <c r="C197" s="203" t="str">
        <f>+'NTP or Sold'!C19</f>
        <v>Sold</v>
      </c>
      <c r="D197" s="204">
        <f t="shared" ref="D197:AI197" si="144">+D194*$C196</f>
        <v>0</v>
      </c>
      <c r="E197" s="204">
        <f t="shared" si="144"/>
        <v>0</v>
      </c>
      <c r="F197" s="204">
        <f t="shared" si="144"/>
        <v>0</v>
      </c>
      <c r="G197" s="204">
        <f t="shared" si="144"/>
        <v>0</v>
      </c>
      <c r="H197" s="204">
        <f t="shared" si="144"/>
        <v>0</v>
      </c>
      <c r="I197" s="204">
        <f t="shared" si="144"/>
        <v>0</v>
      </c>
      <c r="J197" s="204">
        <f t="shared" si="144"/>
        <v>0</v>
      </c>
      <c r="K197" s="204">
        <f t="shared" si="144"/>
        <v>0</v>
      </c>
      <c r="L197" s="204">
        <f t="shared" si="144"/>
        <v>0</v>
      </c>
      <c r="M197" s="204">
        <f t="shared" si="144"/>
        <v>0</v>
      </c>
      <c r="N197" s="204">
        <f t="shared" si="144"/>
        <v>0</v>
      </c>
      <c r="O197" s="204">
        <f t="shared" si="144"/>
        <v>0</v>
      </c>
      <c r="P197" s="204">
        <f t="shared" si="144"/>
        <v>0</v>
      </c>
      <c r="Q197" s="204">
        <f t="shared" si="144"/>
        <v>0</v>
      </c>
      <c r="R197" s="204">
        <f t="shared" si="144"/>
        <v>0</v>
      </c>
      <c r="S197" s="204">
        <f t="shared" si="144"/>
        <v>0</v>
      </c>
      <c r="T197" s="204">
        <f t="shared" si="144"/>
        <v>0</v>
      </c>
      <c r="U197" s="204">
        <f t="shared" si="144"/>
        <v>0</v>
      </c>
      <c r="V197" s="204">
        <f t="shared" si="144"/>
        <v>0</v>
      </c>
      <c r="W197" s="204">
        <f t="shared" si="144"/>
        <v>3.8714291400000005</v>
      </c>
      <c r="X197" s="204">
        <f t="shared" si="144"/>
        <v>5.1619055200000004</v>
      </c>
      <c r="Y197" s="204">
        <f t="shared" si="144"/>
        <v>6.9755480000000007</v>
      </c>
      <c r="Z197" s="204">
        <f t="shared" si="144"/>
        <v>10.463322</v>
      </c>
      <c r="AA197" s="204">
        <f t="shared" si="144"/>
        <v>11.1608768</v>
      </c>
      <c r="AB197" s="204">
        <f t="shared" si="144"/>
        <v>11.858431600000001</v>
      </c>
      <c r="AC197" s="204">
        <f t="shared" si="144"/>
        <v>12.5559864</v>
      </c>
      <c r="AD197" s="204">
        <f t="shared" si="144"/>
        <v>13.951096000000001</v>
      </c>
      <c r="AE197" s="204">
        <f t="shared" si="144"/>
        <v>13.951096000000001</v>
      </c>
      <c r="AF197" s="204">
        <f t="shared" si="144"/>
        <v>13.951096000000001</v>
      </c>
      <c r="AG197" s="204">
        <f t="shared" si="144"/>
        <v>13.951096000000001</v>
      </c>
      <c r="AH197" s="204">
        <f t="shared" si="144"/>
        <v>13.951096000000001</v>
      </c>
      <c r="AI197" s="204">
        <f t="shared" si="144"/>
        <v>13.951096000000001</v>
      </c>
      <c r="AJ197" s="204">
        <f t="shared" ref="AJ197:BB197" si="145">+AJ194*$C196</f>
        <v>13.951096000000001</v>
      </c>
      <c r="AK197" s="204">
        <f t="shared" si="145"/>
        <v>13.951096000000001</v>
      </c>
      <c r="AL197" s="204">
        <f t="shared" si="145"/>
        <v>13.951096000000001</v>
      </c>
      <c r="AM197" s="204">
        <f t="shared" si="145"/>
        <v>34.877740000000003</v>
      </c>
      <c r="AN197" s="204">
        <f t="shared" si="145"/>
        <v>34.877740000000003</v>
      </c>
      <c r="AO197" s="204">
        <f t="shared" si="145"/>
        <v>34.877740000000003</v>
      </c>
      <c r="AP197" s="204">
        <f t="shared" si="145"/>
        <v>34.877740000000003</v>
      </c>
      <c r="AQ197" s="204">
        <f t="shared" si="145"/>
        <v>34.877740000000003</v>
      </c>
      <c r="AR197" s="204">
        <f t="shared" si="145"/>
        <v>34.877740000000003</v>
      </c>
      <c r="AS197" s="204">
        <f t="shared" si="145"/>
        <v>34.877740000000003</v>
      </c>
      <c r="AT197" s="204">
        <f t="shared" si="145"/>
        <v>34.877740000000003</v>
      </c>
      <c r="AU197" s="204">
        <f t="shared" si="145"/>
        <v>34.877740000000003</v>
      </c>
      <c r="AV197" s="204">
        <f t="shared" si="145"/>
        <v>34.877740000000003</v>
      </c>
      <c r="AW197" s="204">
        <f t="shared" si="145"/>
        <v>34.877740000000003</v>
      </c>
      <c r="AX197" s="204">
        <f t="shared" si="145"/>
        <v>34.877740000000003</v>
      </c>
      <c r="AY197" s="204">
        <f t="shared" si="145"/>
        <v>34.877740000000003</v>
      </c>
      <c r="AZ197" s="204">
        <f t="shared" si="145"/>
        <v>34.877740000000003</v>
      </c>
      <c r="BA197" s="204">
        <f t="shared" si="145"/>
        <v>34.877740000000003</v>
      </c>
      <c r="BB197" s="204">
        <f t="shared" si="145"/>
        <v>34.877740000000003</v>
      </c>
      <c r="BC197" s="205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</row>
    <row r="198" spans="2:89" s="192" customFormat="1" ht="15" customHeight="1" thickTop="1" x14ac:dyDescent="0.2">
      <c r="B198" s="189" t="s">
        <v>115</v>
      </c>
      <c r="C198" s="288" t="str">
        <f>+C190</f>
        <v>Gen Power - Dell, Arkansas location;  duct fired (EECC) - 49%</v>
      </c>
      <c r="D198" s="190"/>
      <c r="E198" s="190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AU198" s="190"/>
      <c r="AV198" s="190"/>
      <c r="AW198" s="190"/>
      <c r="AX198" s="190"/>
      <c r="AY198" s="190"/>
      <c r="AZ198" s="190"/>
      <c r="BA198" s="190"/>
      <c r="BB198" s="190"/>
      <c r="BC198" s="191"/>
    </row>
    <row r="199" spans="2:89" s="196" customFormat="1" x14ac:dyDescent="0.2">
      <c r="B199" s="193" t="s">
        <v>108</v>
      </c>
      <c r="C199" s="289"/>
      <c r="D199" s="194">
        <v>0</v>
      </c>
      <c r="E199" s="194">
        <v>0</v>
      </c>
      <c r="F199" s="194">
        <v>0</v>
      </c>
      <c r="G199" s="194">
        <v>0</v>
      </c>
      <c r="H199" s="194">
        <v>0</v>
      </c>
      <c r="I199" s="194">
        <v>0</v>
      </c>
      <c r="J199" s="194">
        <v>0</v>
      </c>
      <c r="K199" s="194">
        <v>0</v>
      </c>
      <c r="L199" s="194">
        <v>0</v>
      </c>
      <c r="M199" s="194">
        <v>0</v>
      </c>
      <c r="N199" s="194">
        <v>0</v>
      </c>
      <c r="O199" s="194">
        <v>0</v>
      </c>
      <c r="P199" s="194">
        <v>0</v>
      </c>
      <c r="Q199" s="194">
        <v>0</v>
      </c>
      <c r="R199" s="194">
        <v>0</v>
      </c>
      <c r="S199" s="194">
        <v>0</v>
      </c>
      <c r="T199" s="194">
        <v>0</v>
      </c>
      <c r="U199" s="194">
        <v>0</v>
      </c>
      <c r="V199" s="194">
        <v>0</v>
      </c>
      <c r="W199" s="194">
        <v>0.05</v>
      </c>
      <c r="X199" s="194">
        <v>6.6799999999999998E-2</v>
      </c>
      <c r="Y199" s="194">
        <v>3.3399999999999999E-2</v>
      </c>
      <c r="Z199" s="194">
        <v>0.1832</v>
      </c>
      <c r="AA199" s="194">
        <v>2.5600000000000001E-2</v>
      </c>
      <c r="AB199" s="194">
        <v>0.03</v>
      </c>
      <c r="AC199" s="194">
        <v>0.03</v>
      </c>
      <c r="AD199" s="194">
        <v>0.03</v>
      </c>
      <c r="AE199" s="194">
        <v>0.03</v>
      </c>
      <c r="AF199" s="194">
        <v>0.03</v>
      </c>
      <c r="AG199" s="194">
        <v>0.03</v>
      </c>
      <c r="AH199" s="194">
        <v>0.03</v>
      </c>
      <c r="AI199" s="194">
        <v>0.03</v>
      </c>
      <c r="AJ199" s="194">
        <v>3.1E-2</v>
      </c>
      <c r="AK199" s="194">
        <v>3.5000000000000003E-2</v>
      </c>
      <c r="AL199" s="194">
        <v>3.5000000000000003E-2</v>
      </c>
      <c r="AM199" s="194">
        <v>0.25</v>
      </c>
      <c r="AN199" s="194">
        <v>0.05</v>
      </c>
      <c r="AO199" s="194">
        <v>0</v>
      </c>
      <c r="AP199" s="194">
        <v>0</v>
      </c>
      <c r="AQ199" s="194">
        <v>0</v>
      </c>
      <c r="AR199" s="194">
        <v>0</v>
      </c>
      <c r="AS199" s="194">
        <v>0</v>
      </c>
      <c r="AT199" s="194">
        <v>0</v>
      </c>
      <c r="AU199" s="194">
        <v>0</v>
      </c>
      <c r="AV199" s="194">
        <v>0</v>
      </c>
      <c r="AW199" s="194">
        <v>0</v>
      </c>
      <c r="AX199" s="194">
        <v>0</v>
      </c>
      <c r="AY199" s="194">
        <v>0</v>
      </c>
      <c r="AZ199" s="194">
        <v>0</v>
      </c>
      <c r="BA199" s="194">
        <v>0</v>
      </c>
      <c r="BB199" s="194">
        <v>0</v>
      </c>
      <c r="BC199" s="195">
        <f>SUM(D199:BB199)</f>
        <v>1.0000000000000002</v>
      </c>
      <c r="BD199" s="193"/>
    </row>
    <row r="200" spans="2:89" s="196" customFormat="1" x14ac:dyDescent="0.2">
      <c r="B200" s="193" t="s">
        <v>109</v>
      </c>
      <c r="C200" s="289"/>
      <c r="D200" s="194">
        <f>D199</f>
        <v>0</v>
      </c>
      <c r="E200" s="194">
        <f t="shared" ref="E200:AJ200" si="146">+D200+E199</f>
        <v>0</v>
      </c>
      <c r="F200" s="194">
        <f t="shared" si="146"/>
        <v>0</v>
      </c>
      <c r="G200" s="194">
        <f t="shared" si="146"/>
        <v>0</v>
      </c>
      <c r="H200" s="194">
        <f t="shared" si="146"/>
        <v>0</v>
      </c>
      <c r="I200" s="194">
        <f t="shared" si="146"/>
        <v>0</v>
      </c>
      <c r="J200" s="194">
        <f t="shared" si="146"/>
        <v>0</v>
      </c>
      <c r="K200" s="194">
        <f t="shared" si="146"/>
        <v>0</v>
      </c>
      <c r="L200" s="194">
        <f t="shared" si="146"/>
        <v>0</v>
      </c>
      <c r="M200" s="194">
        <f t="shared" si="146"/>
        <v>0</v>
      </c>
      <c r="N200" s="194">
        <f t="shared" si="146"/>
        <v>0</v>
      </c>
      <c r="O200" s="194">
        <f t="shared" si="146"/>
        <v>0</v>
      </c>
      <c r="P200" s="194">
        <f t="shared" si="146"/>
        <v>0</v>
      </c>
      <c r="Q200" s="194">
        <f t="shared" si="146"/>
        <v>0</v>
      </c>
      <c r="R200" s="194">
        <f t="shared" si="146"/>
        <v>0</v>
      </c>
      <c r="S200" s="194">
        <f t="shared" si="146"/>
        <v>0</v>
      </c>
      <c r="T200" s="194">
        <f t="shared" si="146"/>
        <v>0</v>
      </c>
      <c r="U200" s="194">
        <f t="shared" si="146"/>
        <v>0</v>
      </c>
      <c r="V200" s="194">
        <f t="shared" si="146"/>
        <v>0</v>
      </c>
      <c r="W200" s="194">
        <f t="shared" si="146"/>
        <v>0.05</v>
      </c>
      <c r="X200" s="194">
        <f t="shared" si="146"/>
        <v>0.1168</v>
      </c>
      <c r="Y200" s="194">
        <f t="shared" si="146"/>
        <v>0.1502</v>
      </c>
      <c r="Z200" s="194">
        <f t="shared" si="146"/>
        <v>0.33340000000000003</v>
      </c>
      <c r="AA200" s="194">
        <f t="shared" si="146"/>
        <v>0.35900000000000004</v>
      </c>
      <c r="AB200" s="194">
        <f t="shared" si="146"/>
        <v>0.38900000000000001</v>
      </c>
      <c r="AC200" s="194">
        <f t="shared" si="146"/>
        <v>0.41900000000000004</v>
      </c>
      <c r="AD200" s="194">
        <f t="shared" si="146"/>
        <v>0.44900000000000007</v>
      </c>
      <c r="AE200" s="194">
        <f t="shared" si="146"/>
        <v>0.47900000000000009</v>
      </c>
      <c r="AF200" s="194">
        <f t="shared" si="146"/>
        <v>0.50900000000000012</v>
      </c>
      <c r="AG200" s="194">
        <f t="shared" si="146"/>
        <v>0.53900000000000015</v>
      </c>
      <c r="AH200" s="194">
        <f t="shared" si="146"/>
        <v>0.56900000000000017</v>
      </c>
      <c r="AI200" s="194">
        <f t="shared" si="146"/>
        <v>0.5990000000000002</v>
      </c>
      <c r="AJ200" s="194">
        <f t="shared" si="146"/>
        <v>0.63000000000000023</v>
      </c>
      <c r="AK200" s="194">
        <f t="shared" ref="AK200:BB200" si="147">+AJ200+AK199</f>
        <v>0.66500000000000026</v>
      </c>
      <c r="AL200" s="194">
        <f t="shared" si="147"/>
        <v>0.70000000000000029</v>
      </c>
      <c r="AM200" s="194">
        <f t="shared" si="147"/>
        <v>0.95000000000000029</v>
      </c>
      <c r="AN200" s="194">
        <f t="shared" si="147"/>
        <v>1.0000000000000002</v>
      </c>
      <c r="AO200" s="194">
        <f t="shared" si="147"/>
        <v>1.0000000000000002</v>
      </c>
      <c r="AP200" s="194">
        <f t="shared" si="147"/>
        <v>1.0000000000000002</v>
      </c>
      <c r="AQ200" s="194">
        <f t="shared" si="147"/>
        <v>1.0000000000000002</v>
      </c>
      <c r="AR200" s="194">
        <f t="shared" si="147"/>
        <v>1.0000000000000002</v>
      </c>
      <c r="AS200" s="194">
        <f t="shared" si="147"/>
        <v>1.0000000000000002</v>
      </c>
      <c r="AT200" s="194">
        <f t="shared" si="147"/>
        <v>1.0000000000000002</v>
      </c>
      <c r="AU200" s="194">
        <f t="shared" si="147"/>
        <v>1.0000000000000002</v>
      </c>
      <c r="AV200" s="194">
        <f t="shared" si="147"/>
        <v>1.0000000000000002</v>
      </c>
      <c r="AW200" s="194">
        <f t="shared" si="147"/>
        <v>1.0000000000000002</v>
      </c>
      <c r="AX200" s="194">
        <f t="shared" si="147"/>
        <v>1.0000000000000002</v>
      </c>
      <c r="AY200" s="194">
        <f t="shared" si="147"/>
        <v>1.0000000000000002</v>
      </c>
      <c r="AZ200" s="194">
        <f t="shared" si="147"/>
        <v>1.0000000000000002</v>
      </c>
      <c r="BA200" s="194">
        <f t="shared" si="147"/>
        <v>1.0000000000000002</v>
      </c>
      <c r="BB200" s="194">
        <f t="shared" si="147"/>
        <v>1.0000000000000002</v>
      </c>
      <c r="BC200" s="195"/>
      <c r="BD200" s="193"/>
    </row>
    <row r="201" spans="2:89" s="196" customFormat="1" x14ac:dyDescent="0.2">
      <c r="B201" s="193" t="s">
        <v>110</v>
      </c>
      <c r="C201" s="289"/>
      <c r="D201" s="194">
        <v>0</v>
      </c>
      <c r="E201" s="194">
        <v>0</v>
      </c>
      <c r="F201" s="194">
        <v>0</v>
      </c>
      <c r="G201" s="194">
        <v>0</v>
      </c>
      <c r="H201" s="194">
        <v>0</v>
      </c>
      <c r="I201" s="194">
        <v>0</v>
      </c>
      <c r="J201" s="194">
        <v>0</v>
      </c>
      <c r="K201" s="194">
        <v>0</v>
      </c>
      <c r="L201" s="194">
        <v>0</v>
      </c>
      <c r="M201" s="194">
        <v>0</v>
      </c>
      <c r="N201" s="194">
        <v>0</v>
      </c>
      <c r="O201" s="194">
        <v>0</v>
      </c>
      <c r="P201" s="194">
        <v>0</v>
      </c>
      <c r="Q201" s="194">
        <v>0</v>
      </c>
      <c r="R201" s="194">
        <v>0</v>
      </c>
      <c r="S201" s="194">
        <v>0</v>
      </c>
      <c r="T201" s="194">
        <v>0</v>
      </c>
      <c r="U201" s="194">
        <v>0</v>
      </c>
      <c r="V201" s="194">
        <v>0</v>
      </c>
      <c r="W201" s="194">
        <f t="shared" ref="W201:BB201" si="148">W202-V202</f>
        <v>0.05</v>
      </c>
      <c r="X201" s="194">
        <f t="shared" si="148"/>
        <v>0</v>
      </c>
      <c r="Y201" s="194">
        <f t="shared" si="148"/>
        <v>0</v>
      </c>
      <c r="Z201" s="194">
        <f t="shared" si="148"/>
        <v>0.14500000000000002</v>
      </c>
      <c r="AA201" s="194">
        <f t="shared" si="148"/>
        <v>9.4999999999999973E-2</v>
      </c>
      <c r="AB201" s="194">
        <f t="shared" si="148"/>
        <v>7.0000000000000007E-2</v>
      </c>
      <c r="AC201" s="194">
        <f t="shared" si="148"/>
        <v>4.0000000000000036E-2</v>
      </c>
      <c r="AD201" s="194">
        <f t="shared" si="148"/>
        <v>0.10999999999999999</v>
      </c>
      <c r="AE201" s="194">
        <f t="shared" si="148"/>
        <v>7.999999999999996E-2</v>
      </c>
      <c r="AF201" s="194">
        <f t="shared" si="148"/>
        <v>0.10999999999999999</v>
      </c>
      <c r="AG201" s="194">
        <f t="shared" si="148"/>
        <v>0.10000000000000009</v>
      </c>
      <c r="AH201" s="194">
        <f t="shared" si="148"/>
        <v>2.9999999999999916E-2</v>
      </c>
      <c r="AI201" s="194">
        <f t="shared" si="148"/>
        <v>4.0000000000000036E-2</v>
      </c>
      <c r="AJ201" s="194">
        <f t="shared" si="148"/>
        <v>6.0000000000000053E-2</v>
      </c>
      <c r="AK201" s="194">
        <f t="shared" si="148"/>
        <v>1.9999999999999907E-2</v>
      </c>
      <c r="AL201" s="194">
        <f t="shared" si="148"/>
        <v>3.0000000000000027E-2</v>
      </c>
      <c r="AM201" s="194">
        <f t="shared" si="148"/>
        <v>2.0000000000000018E-2</v>
      </c>
      <c r="AN201" s="194">
        <f t="shared" si="148"/>
        <v>0</v>
      </c>
      <c r="AO201" s="194">
        <f t="shared" si="148"/>
        <v>0</v>
      </c>
      <c r="AP201" s="194">
        <f t="shared" si="148"/>
        <v>0</v>
      </c>
      <c r="AQ201" s="194">
        <f t="shared" si="148"/>
        <v>0</v>
      </c>
      <c r="AR201" s="194">
        <f t="shared" si="148"/>
        <v>0</v>
      </c>
      <c r="AS201" s="194">
        <f t="shared" si="148"/>
        <v>0</v>
      </c>
      <c r="AT201" s="194">
        <f t="shared" si="148"/>
        <v>0</v>
      </c>
      <c r="AU201" s="194">
        <f t="shared" si="148"/>
        <v>0</v>
      </c>
      <c r="AV201" s="194">
        <f t="shared" si="148"/>
        <v>0</v>
      </c>
      <c r="AW201" s="194">
        <f t="shared" si="148"/>
        <v>0</v>
      </c>
      <c r="AX201" s="194">
        <f t="shared" si="148"/>
        <v>0</v>
      </c>
      <c r="AY201" s="194">
        <f t="shared" si="148"/>
        <v>0</v>
      </c>
      <c r="AZ201" s="194">
        <f t="shared" si="148"/>
        <v>0</v>
      </c>
      <c r="BA201" s="194">
        <f t="shared" si="148"/>
        <v>0</v>
      </c>
      <c r="BB201" s="194">
        <f t="shared" si="148"/>
        <v>0</v>
      </c>
      <c r="BC201" s="195">
        <f>SUM(D201:BB201)</f>
        <v>1</v>
      </c>
      <c r="BD201" s="193"/>
    </row>
    <row r="202" spans="2:89" s="196" customFormat="1" x14ac:dyDescent="0.2">
      <c r="B202" s="193" t="s">
        <v>111</v>
      </c>
      <c r="C202" s="289"/>
      <c r="D202" s="194">
        <f>D201</f>
        <v>0</v>
      </c>
      <c r="E202" s="194">
        <f t="shared" ref="E202:V202" si="149">+D202+E201</f>
        <v>0</v>
      </c>
      <c r="F202" s="194">
        <f t="shared" si="149"/>
        <v>0</v>
      </c>
      <c r="G202" s="194">
        <f t="shared" si="149"/>
        <v>0</v>
      </c>
      <c r="H202" s="194">
        <f t="shared" si="149"/>
        <v>0</v>
      </c>
      <c r="I202" s="194">
        <f t="shared" si="149"/>
        <v>0</v>
      </c>
      <c r="J202" s="194">
        <f t="shared" si="149"/>
        <v>0</v>
      </c>
      <c r="K202" s="194">
        <f t="shared" si="149"/>
        <v>0</v>
      </c>
      <c r="L202" s="194">
        <f t="shared" si="149"/>
        <v>0</v>
      </c>
      <c r="M202" s="194">
        <f t="shared" si="149"/>
        <v>0</v>
      </c>
      <c r="N202" s="194">
        <f t="shared" si="149"/>
        <v>0</v>
      </c>
      <c r="O202" s="194">
        <f t="shared" si="149"/>
        <v>0</v>
      </c>
      <c r="P202" s="194">
        <f t="shared" si="149"/>
        <v>0</v>
      </c>
      <c r="Q202" s="194">
        <f t="shared" si="149"/>
        <v>0</v>
      </c>
      <c r="R202" s="194">
        <f t="shared" si="149"/>
        <v>0</v>
      </c>
      <c r="S202" s="194">
        <f t="shared" si="149"/>
        <v>0</v>
      </c>
      <c r="T202" s="194">
        <f t="shared" si="149"/>
        <v>0</v>
      </c>
      <c r="U202" s="194">
        <f t="shared" si="149"/>
        <v>0</v>
      </c>
      <c r="V202" s="194">
        <f t="shared" si="149"/>
        <v>0</v>
      </c>
      <c r="W202" s="194">
        <v>0.05</v>
      </c>
      <c r="X202" s="194">
        <v>0.05</v>
      </c>
      <c r="Y202" s="194">
        <v>0.05</v>
      </c>
      <c r="Z202" s="194">
        <v>0.19500000000000001</v>
      </c>
      <c r="AA202" s="194">
        <v>0.28999999999999998</v>
      </c>
      <c r="AB202" s="194">
        <v>0.36</v>
      </c>
      <c r="AC202" s="194">
        <v>0.4</v>
      </c>
      <c r="AD202" s="194">
        <v>0.51</v>
      </c>
      <c r="AE202" s="194">
        <v>0.59</v>
      </c>
      <c r="AF202" s="194">
        <v>0.7</v>
      </c>
      <c r="AG202" s="194">
        <v>0.8</v>
      </c>
      <c r="AH202" s="194">
        <v>0.83</v>
      </c>
      <c r="AI202" s="194">
        <v>0.87</v>
      </c>
      <c r="AJ202" s="194">
        <v>0.93</v>
      </c>
      <c r="AK202" s="194">
        <v>0.95</v>
      </c>
      <c r="AL202" s="194">
        <v>0.98</v>
      </c>
      <c r="AM202" s="194">
        <v>1</v>
      </c>
      <c r="AN202" s="194">
        <v>1</v>
      </c>
      <c r="AO202" s="194">
        <v>1</v>
      </c>
      <c r="AP202" s="194">
        <v>1</v>
      </c>
      <c r="AQ202" s="194">
        <v>1</v>
      </c>
      <c r="AR202" s="194">
        <v>1</v>
      </c>
      <c r="AS202" s="194">
        <v>1</v>
      </c>
      <c r="AT202" s="194">
        <v>1</v>
      </c>
      <c r="AU202" s="194">
        <v>1</v>
      </c>
      <c r="AV202" s="194">
        <v>1</v>
      </c>
      <c r="AW202" s="194">
        <v>1</v>
      </c>
      <c r="AX202" s="194">
        <v>1</v>
      </c>
      <c r="AY202" s="194">
        <v>1</v>
      </c>
      <c r="AZ202" s="194">
        <v>1</v>
      </c>
      <c r="BA202" s="194">
        <v>1</v>
      </c>
      <c r="BB202" s="194">
        <v>1</v>
      </c>
      <c r="BC202" s="195"/>
      <c r="BD202" s="193"/>
    </row>
    <row r="203" spans="2:89" s="196" customFormat="1" x14ac:dyDescent="0.2">
      <c r="B203" s="193"/>
      <c r="C203" s="233"/>
      <c r="D203" s="194"/>
      <c r="E203" s="194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4"/>
      <c r="AT203" s="194"/>
      <c r="AU203" s="194"/>
      <c r="AV203" s="194"/>
      <c r="AW203" s="194"/>
      <c r="AX203" s="194"/>
      <c r="AY203" s="194"/>
      <c r="AZ203" s="194"/>
      <c r="BA203" s="194"/>
      <c r="BB203" s="194"/>
      <c r="BC203" s="195"/>
      <c r="BD203" s="193"/>
    </row>
    <row r="204" spans="2:89" s="197" customFormat="1" x14ac:dyDescent="0.2">
      <c r="B204" s="197" t="s">
        <v>112</v>
      </c>
      <c r="C204" s="198">
        <v>21.597519999999999</v>
      </c>
      <c r="D204" s="199">
        <f t="shared" ref="D204:AI204" si="150">+D200*$C204</f>
        <v>0</v>
      </c>
      <c r="E204" s="199">
        <f t="shared" si="150"/>
        <v>0</v>
      </c>
      <c r="F204" s="199">
        <f t="shared" si="150"/>
        <v>0</v>
      </c>
      <c r="G204" s="199">
        <f t="shared" si="150"/>
        <v>0</v>
      </c>
      <c r="H204" s="199">
        <f t="shared" si="150"/>
        <v>0</v>
      </c>
      <c r="I204" s="199">
        <f t="shared" si="150"/>
        <v>0</v>
      </c>
      <c r="J204" s="199">
        <f t="shared" si="150"/>
        <v>0</v>
      </c>
      <c r="K204" s="199">
        <f t="shared" si="150"/>
        <v>0</v>
      </c>
      <c r="L204" s="199">
        <f t="shared" si="150"/>
        <v>0</v>
      </c>
      <c r="M204" s="199">
        <f t="shared" si="150"/>
        <v>0</v>
      </c>
      <c r="N204" s="199">
        <f t="shared" si="150"/>
        <v>0</v>
      </c>
      <c r="O204" s="199">
        <f t="shared" si="150"/>
        <v>0</v>
      </c>
      <c r="P204" s="199">
        <f t="shared" si="150"/>
        <v>0</v>
      </c>
      <c r="Q204" s="199">
        <f t="shared" si="150"/>
        <v>0</v>
      </c>
      <c r="R204" s="199">
        <f t="shared" si="150"/>
        <v>0</v>
      </c>
      <c r="S204" s="199">
        <f t="shared" si="150"/>
        <v>0</v>
      </c>
      <c r="T204" s="199">
        <f t="shared" si="150"/>
        <v>0</v>
      </c>
      <c r="U204" s="199">
        <f t="shared" si="150"/>
        <v>0</v>
      </c>
      <c r="V204" s="199">
        <f t="shared" si="150"/>
        <v>0</v>
      </c>
      <c r="W204" s="199">
        <f t="shared" si="150"/>
        <v>1.0798760000000001</v>
      </c>
      <c r="X204" s="199">
        <f t="shared" si="150"/>
        <v>2.5225903359999999</v>
      </c>
      <c r="Y204" s="199">
        <f t="shared" si="150"/>
        <v>3.2439475039999999</v>
      </c>
      <c r="Z204" s="199">
        <f t="shared" si="150"/>
        <v>7.2006131680000003</v>
      </c>
      <c r="AA204" s="199">
        <f t="shared" si="150"/>
        <v>7.7535096800000005</v>
      </c>
      <c r="AB204" s="199">
        <f t="shared" si="150"/>
        <v>8.4014352799999994</v>
      </c>
      <c r="AC204" s="199">
        <f t="shared" si="150"/>
        <v>9.0493608800000001</v>
      </c>
      <c r="AD204" s="199">
        <f t="shared" si="150"/>
        <v>9.6972864800000007</v>
      </c>
      <c r="AE204" s="199">
        <f t="shared" si="150"/>
        <v>10.345212080000001</v>
      </c>
      <c r="AF204" s="199">
        <f t="shared" si="150"/>
        <v>10.993137680000002</v>
      </c>
      <c r="AG204" s="199">
        <f t="shared" si="150"/>
        <v>11.641063280000003</v>
      </c>
      <c r="AH204" s="199">
        <f t="shared" si="150"/>
        <v>12.288988880000003</v>
      </c>
      <c r="AI204" s="199">
        <f t="shared" si="150"/>
        <v>12.936914480000004</v>
      </c>
      <c r="AJ204" s="199">
        <f t="shared" ref="AJ204:BB204" si="151">+AJ200*$C204</f>
        <v>13.606437600000005</v>
      </c>
      <c r="AK204" s="199">
        <f t="shared" si="151"/>
        <v>14.362350800000005</v>
      </c>
      <c r="AL204" s="199">
        <f t="shared" si="151"/>
        <v>15.118264000000005</v>
      </c>
      <c r="AM204" s="199">
        <f t="shared" si="151"/>
        <v>20.517644000000004</v>
      </c>
      <c r="AN204" s="199">
        <f t="shared" si="151"/>
        <v>21.597520000000003</v>
      </c>
      <c r="AO204" s="199">
        <f t="shared" si="151"/>
        <v>21.597520000000003</v>
      </c>
      <c r="AP204" s="199">
        <f t="shared" si="151"/>
        <v>21.597520000000003</v>
      </c>
      <c r="AQ204" s="199">
        <f t="shared" si="151"/>
        <v>21.597520000000003</v>
      </c>
      <c r="AR204" s="199">
        <f t="shared" si="151"/>
        <v>21.597520000000003</v>
      </c>
      <c r="AS204" s="199">
        <f t="shared" si="151"/>
        <v>21.597520000000003</v>
      </c>
      <c r="AT204" s="199">
        <f t="shared" si="151"/>
        <v>21.597520000000003</v>
      </c>
      <c r="AU204" s="199">
        <f t="shared" si="151"/>
        <v>21.597520000000003</v>
      </c>
      <c r="AV204" s="199">
        <f t="shared" si="151"/>
        <v>21.597520000000003</v>
      </c>
      <c r="AW204" s="199">
        <f t="shared" si="151"/>
        <v>21.597520000000003</v>
      </c>
      <c r="AX204" s="199">
        <f t="shared" si="151"/>
        <v>21.597520000000003</v>
      </c>
      <c r="AY204" s="199">
        <f t="shared" si="151"/>
        <v>21.597520000000003</v>
      </c>
      <c r="AZ204" s="199">
        <f t="shared" si="151"/>
        <v>21.597520000000003</v>
      </c>
      <c r="BA204" s="199">
        <f t="shared" si="151"/>
        <v>21.597520000000003</v>
      </c>
      <c r="BB204" s="199">
        <f t="shared" si="151"/>
        <v>21.597520000000003</v>
      </c>
      <c r="BC204" s="200"/>
      <c r="BD204" s="201"/>
      <c r="BE204" s="201"/>
      <c r="BF204" s="201"/>
      <c r="BG204" s="201"/>
      <c r="BH204" s="201"/>
      <c r="BI204" s="201"/>
      <c r="BJ204" s="201"/>
      <c r="BK204" s="201"/>
      <c r="BL204" s="201"/>
      <c r="BM204" s="201"/>
      <c r="BN204" s="201"/>
      <c r="BO204" s="201"/>
      <c r="BP204" s="201"/>
      <c r="BQ204" s="201"/>
      <c r="BR204" s="201"/>
      <c r="BS204" s="201"/>
      <c r="BT204" s="201"/>
      <c r="BU204" s="201"/>
      <c r="BV204" s="201"/>
      <c r="BW204" s="201"/>
      <c r="BX204" s="201"/>
      <c r="BY204" s="201"/>
      <c r="BZ204" s="201"/>
      <c r="CA204" s="201"/>
      <c r="CB204" s="201"/>
      <c r="CC204" s="201"/>
      <c r="CD204" s="201"/>
      <c r="CE204" s="201"/>
      <c r="CF204" s="201"/>
      <c r="CG204" s="201"/>
      <c r="CH204" s="201"/>
      <c r="CI204" s="201"/>
      <c r="CJ204" s="201"/>
      <c r="CK204" s="201"/>
    </row>
    <row r="205" spans="2:89" s="202" customFormat="1" ht="13.5" thickBot="1" x14ac:dyDescent="0.25">
      <c r="B205" s="202" t="s">
        <v>113</v>
      </c>
      <c r="C205" s="203" t="str">
        <f>+C197</f>
        <v>Sold</v>
      </c>
      <c r="D205" s="204">
        <f t="shared" ref="D205:AI205" si="152">+D202*$C204</f>
        <v>0</v>
      </c>
      <c r="E205" s="204">
        <f t="shared" si="152"/>
        <v>0</v>
      </c>
      <c r="F205" s="204">
        <f t="shared" si="152"/>
        <v>0</v>
      </c>
      <c r="G205" s="204">
        <f t="shared" si="152"/>
        <v>0</v>
      </c>
      <c r="H205" s="204">
        <f t="shared" si="152"/>
        <v>0</v>
      </c>
      <c r="I205" s="204">
        <f t="shared" si="152"/>
        <v>0</v>
      </c>
      <c r="J205" s="204">
        <f t="shared" si="152"/>
        <v>0</v>
      </c>
      <c r="K205" s="204">
        <f t="shared" si="152"/>
        <v>0</v>
      </c>
      <c r="L205" s="204">
        <f t="shared" si="152"/>
        <v>0</v>
      </c>
      <c r="M205" s="204">
        <f t="shared" si="152"/>
        <v>0</v>
      </c>
      <c r="N205" s="204">
        <f t="shared" si="152"/>
        <v>0</v>
      </c>
      <c r="O205" s="204">
        <f t="shared" si="152"/>
        <v>0</v>
      </c>
      <c r="P205" s="204">
        <f t="shared" si="152"/>
        <v>0</v>
      </c>
      <c r="Q205" s="204">
        <f t="shared" si="152"/>
        <v>0</v>
      </c>
      <c r="R205" s="204">
        <f t="shared" si="152"/>
        <v>0</v>
      </c>
      <c r="S205" s="204">
        <f t="shared" si="152"/>
        <v>0</v>
      </c>
      <c r="T205" s="204">
        <f t="shared" si="152"/>
        <v>0</v>
      </c>
      <c r="U205" s="204">
        <f t="shared" si="152"/>
        <v>0</v>
      </c>
      <c r="V205" s="204">
        <f t="shared" si="152"/>
        <v>0</v>
      </c>
      <c r="W205" s="204">
        <f t="shared" si="152"/>
        <v>1.0798760000000001</v>
      </c>
      <c r="X205" s="204">
        <f t="shared" si="152"/>
        <v>1.0798760000000001</v>
      </c>
      <c r="Y205" s="204">
        <f t="shared" si="152"/>
        <v>1.0798760000000001</v>
      </c>
      <c r="Z205" s="204">
        <f t="shared" si="152"/>
        <v>4.2115163999999998</v>
      </c>
      <c r="AA205" s="204">
        <f t="shared" si="152"/>
        <v>6.2632807999999995</v>
      </c>
      <c r="AB205" s="204">
        <f t="shared" si="152"/>
        <v>7.7751071999999999</v>
      </c>
      <c r="AC205" s="204">
        <f t="shared" si="152"/>
        <v>8.6390080000000005</v>
      </c>
      <c r="AD205" s="204">
        <f t="shared" si="152"/>
        <v>11.014735200000001</v>
      </c>
      <c r="AE205" s="204">
        <f t="shared" si="152"/>
        <v>12.742536799999998</v>
      </c>
      <c r="AF205" s="204">
        <f t="shared" si="152"/>
        <v>15.118263999999998</v>
      </c>
      <c r="AG205" s="204">
        <f t="shared" si="152"/>
        <v>17.278016000000001</v>
      </c>
      <c r="AH205" s="204">
        <f t="shared" si="152"/>
        <v>17.925941599999998</v>
      </c>
      <c r="AI205" s="204">
        <f t="shared" si="152"/>
        <v>18.789842399999998</v>
      </c>
      <c r="AJ205" s="204">
        <f t="shared" ref="AJ205:BB205" si="153">+AJ202*$C204</f>
        <v>20.085693599999999</v>
      </c>
      <c r="AK205" s="204">
        <f t="shared" si="153"/>
        <v>20.517643999999997</v>
      </c>
      <c r="AL205" s="204">
        <f t="shared" si="153"/>
        <v>21.165569599999998</v>
      </c>
      <c r="AM205" s="204">
        <f t="shared" si="153"/>
        <v>21.597519999999999</v>
      </c>
      <c r="AN205" s="204">
        <f t="shared" si="153"/>
        <v>21.597519999999999</v>
      </c>
      <c r="AO205" s="204">
        <f t="shared" si="153"/>
        <v>21.597519999999999</v>
      </c>
      <c r="AP205" s="204">
        <f t="shared" si="153"/>
        <v>21.597519999999999</v>
      </c>
      <c r="AQ205" s="204">
        <f t="shared" si="153"/>
        <v>21.597519999999999</v>
      </c>
      <c r="AR205" s="204">
        <f t="shared" si="153"/>
        <v>21.597519999999999</v>
      </c>
      <c r="AS205" s="204">
        <f t="shared" si="153"/>
        <v>21.597519999999999</v>
      </c>
      <c r="AT205" s="204">
        <f t="shared" si="153"/>
        <v>21.597519999999999</v>
      </c>
      <c r="AU205" s="204">
        <f t="shared" si="153"/>
        <v>21.597519999999999</v>
      </c>
      <c r="AV205" s="204">
        <f t="shared" si="153"/>
        <v>21.597519999999999</v>
      </c>
      <c r="AW205" s="204">
        <f t="shared" si="153"/>
        <v>21.597519999999999</v>
      </c>
      <c r="AX205" s="204">
        <f t="shared" si="153"/>
        <v>21.597519999999999</v>
      </c>
      <c r="AY205" s="204">
        <f t="shared" si="153"/>
        <v>21.597519999999999</v>
      </c>
      <c r="AZ205" s="204">
        <f t="shared" si="153"/>
        <v>21.597519999999999</v>
      </c>
      <c r="BA205" s="204">
        <f t="shared" si="153"/>
        <v>21.597519999999999</v>
      </c>
      <c r="BB205" s="204">
        <f t="shared" si="153"/>
        <v>21.597519999999999</v>
      </c>
      <c r="BC205" s="205"/>
      <c r="BD205" s="206"/>
      <c r="BE205" s="206"/>
      <c r="BF205" s="206"/>
      <c r="BG205" s="206"/>
      <c r="BH205" s="206"/>
      <c r="BI205" s="206"/>
      <c r="BJ205" s="206"/>
      <c r="BK205" s="206"/>
      <c r="BL205" s="206"/>
      <c r="BM205" s="206"/>
      <c r="BN205" s="206"/>
      <c r="BO205" s="206"/>
      <c r="BP205" s="206"/>
      <c r="BQ205" s="206"/>
      <c r="BR205" s="206"/>
      <c r="BS205" s="206"/>
      <c r="BT205" s="206"/>
      <c r="BU205" s="206"/>
      <c r="BV205" s="206"/>
      <c r="BW205" s="206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</row>
    <row r="206" spans="2:89" s="192" customFormat="1" ht="15" customHeight="1" thickTop="1" x14ac:dyDescent="0.2">
      <c r="B206" s="189" t="str">
        <f>+'NTP or Sold'!H20</f>
        <v>7FA w/ STG</v>
      </c>
      <c r="C206" s="288" t="str">
        <f>+'NTP or Sold'!T20</f>
        <v>Gen Power - McAdams, Mississippi location; duct fired (EECC) - 49%</v>
      </c>
      <c r="D206" s="190"/>
      <c r="E206" s="190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AU206" s="190"/>
      <c r="AV206" s="190"/>
      <c r="AW206" s="190"/>
      <c r="AX206" s="190"/>
      <c r="AY206" s="190"/>
      <c r="AZ206" s="190"/>
      <c r="BA206" s="190"/>
      <c r="BB206" s="190"/>
      <c r="BC206" s="191"/>
    </row>
    <row r="207" spans="2:89" s="196" customFormat="1" x14ac:dyDescent="0.2">
      <c r="B207" s="193" t="s">
        <v>108</v>
      </c>
      <c r="C207" s="289"/>
      <c r="D207" s="194">
        <v>0</v>
      </c>
      <c r="E207" s="194">
        <v>0</v>
      </c>
      <c r="F207" s="194">
        <v>0</v>
      </c>
      <c r="G207" s="194">
        <v>0</v>
      </c>
      <c r="H207" s="194">
        <v>0</v>
      </c>
      <c r="I207" s="194">
        <v>0</v>
      </c>
      <c r="J207" s="194">
        <v>0</v>
      </c>
      <c r="K207" s="194">
        <v>0</v>
      </c>
      <c r="L207" s="194">
        <v>0</v>
      </c>
      <c r="M207" s="194">
        <v>0</v>
      </c>
      <c r="N207" s="194">
        <v>0</v>
      </c>
      <c r="O207" s="194">
        <v>0</v>
      </c>
      <c r="P207" s="194">
        <v>0</v>
      </c>
      <c r="Q207" s="194">
        <v>0</v>
      </c>
      <c r="R207" s="194">
        <v>0</v>
      </c>
      <c r="S207" s="194">
        <v>0</v>
      </c>
      <c r="T207" s="194">
        <v>0</v>
      </c>
      <c r="U207" s="194">
        <v>0</v>
      </c>
      <c r="V207" s="194">
        <v>0</v>
      </c>
      <c r="W207" s="194">
        <v>0.05</v>
      </c>
      <c r="X207" s="194">
        <v>7.1999999999999995E-2</v>
      </c>
      <c r="Y207" s="194">
        <v>3.7999999999999999E-2</v>
      </c>
      <c r="Z207" s="194">
        <v>0.19900000000000001</v>
      </c>
      <c r="AA207" s="194">
        <v>3.7999999999999999E-2</v>
      </c>
      <c r="AB207" s="194">
        <v>3.7999999999999999E-2</v>
      </c>
      <c r="AC207" s="194">
        <v>3.9E-2</v>
      </c>
      <c r="AD207" s="194">
        <v>3.9E-2</v>
      </c>
      <c r="AE207" s="194">
        <v>3.9E-2</v>
      </c>
      <c r="AF207" s="194">
        <v>3.9E-2</v>
      </c>
      <c r="AG207" s="194">
        <v>3.9E-2</v>
      </c>
      <c r="AH207" s="194">
        <v>0.04</v>
      </c>
      <c r="AI207" s="194">
        <v>0.04</v>
      </c>
      <c r="AJ207" s="194">
        <v>0.04</v>
      </c>
      <c r="AK207" s="194">
        <v>0.2</v>
      </c>
      <c r="AL207" s="194">
        <v>0.05</v>
      </c>
      <c r="AM207" s="194">
        <v>0</v>
      </c>
      <c r="AN207" s="194">
        <v>0</v>
      </c>
      <c r="AO207" s="194">
        <v>0</v>
      </c>
      <c r="AP207" s="194">
        <v>0</v>
      </c>
      <c r="AQ207" s="194">
        <v>0</v>
      </c>
      <c r="AR207" s="194">
        <v>0</v>
      </c>
      <c r="AS207" s="194">
        <v>0</v>
      </c>
      <c r="AT207" s="194">
        <v>0</v>
      </c>
      <c r="AU207" s="194">
        <v>0</v>
      </c>
      <c r="AV207" s="194">
        <v>0</v>
      </c>
      <c r="AW207" s="194">
        <v>0</v>
      </c>
      <c r="AX207" s="194">
        <v>0</v>
      </c>
      <c r="AY207" s="194">
        <v>0</v>
      </c>
      <c r="AZ207" s="194">
        <v>0</v>
      </c>
      <c r="BA207" s="194">
        <v>0</v>
      </c>
      <c r="BB207" s="194">
        <v>0</v>
      </c>
      <c r="BC207" s="195">
        <f>SUM(D207:BB207)</f>
        <v>1.0000000000000002</v>
      </c>
      <c r="BD207" s="193"/>
    </row>
    <row r="208" spans="2:89" s="196" customFormat="1" x14ac:dyDescent="0.2">
      <c r="B208" s="193" t="s">
        <v>109</v>
      </c>
      <c r="C208" s="289"/>
      <c r="D208" s="194">
        <f>D207</f>
        <v>0</v>
      </c>
      <c r="E208" s="194">
        <f t="shared" ref="E208:AJ208" si="154">+D208+E207</f>
        <v>0</v>
      </c>
      <c r="F208" s="194">
        <f t="shared" si="154"/>
        <v>0</v>
      </c>
      <c r="G208" s="194">
        <f t="shared" si="154"/>
        <v>0</v>
      </c>
      <c r="H208" s="194">
        <f t="shared" si="154"/>
        <v>0</v>
      </c>
      <c r="I208" s="194">
        <f t="shared" si="154"/>
        <v>0</v>
      </c>
      <c r="J208" s="194">
        <f t="shared" si="154"/>
        <v>0</v>
      </c>
      <c r="K208" s="194">
        <f t="shared" si="154"/>
        <v>0</v>
      </c>
      <c r="L208" s="194">
        <f t="shared" si="154"/>
        <v>0</v>
      </c>
      <c r="M208" s="194">
        <f t="shared" si="154"/>
        <v>0</v>
      </c>
      <c r="N208" s="194">
        <f t="shared" si="154"/>
        <v>0</v>
      </c>
      <c r="O208" s="194">
        <f t="shared" si="154"/>
        <v>0</v>
      </c>
      <c r="P208" s="194">
        <f t="shared" si="154"/>
        <v>0</v>
      </c>
      <c r="Q208" s="194">
        <f t="shared" si="154"/>
        <v>0</v>
      </c>
      <c r="R208" s="194">
        <f t="shared" si="154"/>
        <v>0</v>
      </c>
      <c r="S208" s="194">
        <f t="shared" si="154"/>
        <v>0</v>
      </c>
      <c r="T208" s="194">
        <f t="shared" si="154"/>
        <v>0</v>
      </c>
      <c r="U208" s="194">
        <f t="shared" si="154"/>
        <v>0</v>
      </c>
      <c r="V208" s="194">
        <f t="shared" si="154"/>
        <v>0</v>
      </c>
      <c r="W208" s="194">
        <f t="shared" si="154"/>
        <v>0.05</v>
      </c>
      <c r="X208" s="194">
        <f t="shared" si="154"/>
        <v>0.122</v>
      </c>
      <c r="Y208" s="194">
        <f t="shared" si="154"/>
        <v>0.16</v>
      </c>
      <c r="Z208" s="194">
        <f t="shared" si="154"/>
        <v>0.35899999999999999</v>
      </c>
      <c r="AA208" s="194">
        <f t="shared" si="154"/>
        <v>0.39699999999999996</v>
      </c>
      <c r="AB208" s="194">
        <f t="shared" si="154"/>
        <v>0.43499999999999994</v>
      </c>
      <c r="AC208" s="194">
        <f t="shared" si="154"/>
        <v>0.47399999999999992</v>
      </c>
      <c r="AD208" s="194">
        <f t="shared" si="154"/>
        <v>0.5129999999999999</v>
      </c>
      <c r="AE208" s="194">
        <f t="shared" si="154"/>
        <v>0.55199999999999994</v>
      </c>
      <c r="AF208" s="194">
        <f t="shared" si="154"/>
        <v>0.59099999999999997</v>
      </c>
      <c r="AG208" s="194">
        <f t="shared" si="154"/>
        <v>0.63</v>
      </c>
      <c r="AH208" s="194">
        <f t="shared" si="154"/>
        <v>0.67</v>
      </c>
      <c r="AI208" s="194">
        <f t="shared" si="154"/>
        <v>0.71000000000000008</v>
      </c>
      <c r="AJ208" s="194">
        <f t="shared" si="154"/>
        <v>0.75000000000000011</v>
      </c>
      <c r="AK208" s="194">
        <f t="shared" ref="AK208:BB208" si="155">+AJ208+AK207</f>
        <v>0.95000000000000018</v>
      </c>
      <c r="AL208" s="194">
        <f t="shared" si="155"/>
        <v>1.0000000000000002</v>
      </c>
      <c r="AM208" s="194">
        <f t="shared" si="155"/>
        <v>1.0000000000000002</v>
      </c>
      <c r="AN208" s="194">
        <f t="shared" si="155"/>
        <v>1.0000000000000002</v>
      </c>
      <c r="AO208" s="194">
        <f t="shared" si="155"/>
        <v>1.0000000000000002</v>
      </c>
      <c r="AP208" s="194">
        <f t="shared" si="155"/>
        <v>1.0000000000000002</v>
      </c>
      <c r="AQ208" s="194">
        <f t="shared" si="155"/>
        <v>1.0000000000000002</v>
      </c>
      <c r="AR208" s="194">
        <f t="shared" si="155"/>
        <v>1.0000000000000002</v>
      </c>
      <c r="AS208" s="194">
        <f t="shared" si="155"/>
        <v>1.0000000000000002</v>
      </c>
      <c r="AT208" s="194">
        <f t="shared" si="155"/>
        <v>1.0000000000000002</v>
      </c>
      <c r="AU208" s="194">
        <f t="shared" si="155"/>
        <v>1.0000000000000002</v>
      </c>
      <c r="AV208" s="194">
        <f t="shared" si="155"/>
        <v>1.0000000000000002</v>
      </c>
      <c r="AW208" s="194">
        <f t="shared" si="155"/>
        <v>1.0000000000000002</v>
      </c>
      <c r="AX208" s="194">
        <f t="shared" si="155"/>
        <v>1.0000000000000002</v>
      </c>
      <c r="AY208" s="194">
        <f t="shared" si="155"/>
        <v>1.0000000000000002</v>
      </c>
      <c r="AZ208" s="194">
        <f t="shared" si="155"/>
        <v>1.0000000000000002</v>
      </c>
      <c r="BA208" s="194">
        <f t="shared" si="155"/>
        <v>1.0000000000000002</v>
      </c>
      <c r="BB208" s="194">
        <f t="shared" si="155"/>
        <v>1.0000000000000002</v>
      </c>
      <c r="BC208" s="195"/>
      <c r="BD208" s="193"/>
    </row>
    <row r="209" spans="2:89" s="196" customFormat="1" x14ac:dyDescent="0.2">
      <c r="B209" s="193" t="s">
        <v>110</v>
      </c>
      <c r="C209" s="289"/>
      <c r="D209" s="194">
        <v>0</v>
      </c>
      <c r="E209" s="194">
        <v>0</v>
      </c>
      <c r="F209" s="194">
        <v>0</v>
      </c>
      <c r="G209" s="194">
        <v>0</v>
      </c>
      <c r="H209" s="194">
        <v>0</v>
      </c>
      <c r="I209" s="194">
        <v>0</v>
      </c>
      <c r="J209" s="194">
        <v>0</v>
      </c>
      <c r="K209" s="194">
        <v>0</v>
      </c>
      <c r="L209" s="194">
        <v>0</v>
      </c>
      <c r="M209" s="194">
        <v>0</v>
      </c>
      <c r="N209" s="194">
        <v>0</v>
      </c>
      <c r="O209" s="194">
        <v>0</v>
      </c>
      <c r="P209" s="194">
        <v>0</v>
      </c>
      <c r="Q209" s="194">
        <v>0</v>
      </c>
      <c r="R209" s="194">
        <v>0</v>
      </c>
      <c r="S209" s="194">
        <v>0</v>
      </c>
      <c r="T209" s="194">
        <v>0</v>
      </c>
      <c r="U209" s="194">
        <v>0</v>
      </c>
      <c r="V209" s="194">
        <v>0</v>
      </c>
      <c r="W209" s="194">
        <f t="shared" ref="W209:BB209" si="156">W210-V210</f>
        <v>0.111</v>
      </c>
      <c r="X209" s="194">
        <f t="shared" si="156"/>
        <v>3.6999999999999991E-2</v>
      </c>
      <c r="Y209" s="194">
        <f t="shared" si="156"/>
        <v>5.2000000000000018E-2</v>
      </c>
      <c r="Z209" s="194">
        <f t="shared" si="156"/>
        <v>9.9999999999999978E-2</v>
      </c>
      <c r="AA209" s="194">
        <f t="shared" si="156"/>
        <v>2.0000000000000018E-2</v>
      </c>
      <c r="AB209" s="194">
        <f t="shared" si="156"/>
        <v>2.0000000000000018E-2</v>
      </c>
      <c r="AC209" s="194">
        <f t="shared" si="156"/>
        <v>1.9999999999999962E-2</v>
      </c>
      <c r="AD209" s="194">
        <f t="shared" si="156"/>
        <v>2.0000000000000018E-2</v>
      </c>
      <c r="AE209" s="194">
        <f t="shared" si="156"/>
        <v>2.0000000000000018E-2</v>
      </c>
      <c r="AF209" s="194">
        <f t="shared" si="156"/>
        <v>0</v>
      </c>
      <c r="AG209" s="194">
        <f t="shared" si="156"/>
        <v>0</v>
      </c>
      <c r="AH209" s="194">
        <f t="shared" si="156"/>
        <v>0</v>
      </c>
      <c r="AI209" s="194">
        <f t="shared" si="156"/>
        <v>0</v>
      </c>
      <c r="AJ209" s="194">
        <f t="shared" si="156"/>
        <v>0</v>
      </c>
      <c r="AK209" s="194">
        <f t="shared" si="156"/>
        <v>0.6</v>
      </c>
      <c r="AL209" s="194">
        <f t="shared" si="156"/>
        <v>0</v>
      </c>
      <c r="AM209" s="194">
        <f t="shared" si="156"/>
        <v>0</v>
      </c>
      <c r="AN209" s="194">
        <f t="shared" si="156"/>
        <v>0</v>
      </c>
      <c r="AO209" s="194">
        <f t="shared" si="156"/>
        <v>0</v>
      </c>
      <c r="AP209" s="194">
        <f t="shared" si="156"/>
        <v>0</v>
      </c>
      <c r="AQ209" s="194">
        <f t="shared" si="156"/>
        <v>0</v>
      </c>
      <c r="AR209" s="194">
        <f t="shared" si="156"/>
        <v>0</v>
      </c>
      <c r="AS209" s="194">
        <f t="shared" si="156"/>
        <v>0</v>
      </c>
      <c r="AT209" s="194">
        <f t="shared" si="156"/>
        <v>0</v>
      </c>
      <c r="AU209" s="194">
        <f t="shared" si="156"/>
        <v>0</v>
      </c>
      <c r="AV209" s="194">
        <f t="shared" si="156"/>
        <v>0</v>
      </c>
      <c r="AW209" s="194">
        <f t="shared" si="156"/>
        <v>0</v>
      </c>
      <c r="AX209" s="194">
        <f t="shared" si="156"/>
        <v>0</v>
      </c>
      <c r="AY209" s="194">
        <f t="shared" si="156"/>
        <v>0</v>
      </c>
      <c r="AZ209" s="194">
        <f t="shared" si="156"/>
        <v>0</v>
      </c>
      <c r="BA209" s="194">
        <f t="shared" si="156"/>
        <v>0</v>
      </c>
      <c r="BB209" s="194">
        <f t="shared" si="156"/>
        <v>0</v>
      </c>
      <c r="BC209" s="195">
        <f>SUM(D209:BB209)</f>
        <v>1</v>
      </c>
      <c r="BD209" s="193"/>
    </row>
    <row r="210" spans="2:89" s="196" customFormat="1" x14ac:dyDescent="0.2">
      <c r="B210" s="193" t="s">
        <v>111</v>
      </c>
      <c r="C210" s="289"/>
      <c r="D210" s="194">
        <f>D209</f>
        <v>0</v>
      </c>
      <c r="E210" s="194">
        <f t="shared" ref="E210:V210" si="157">+D210+E209</f>
        <v>0</v>
      </c>
      <c r="F210" s="194">
        <f t="shared" si="157"/>
        <v>0</v>
      </c>
      <c r="G210" s="194">
        <f t="shared" si="157"/>
        <v>0</v>
      </c>
      <c r="H210" s="194">
        <f t="shared" si="157"/>
        <v>0</v>
      </c>
      <c r="I210" s="194">
        <f t="shared" si="157"/>
        <v>0</v>
      </c>
      <c r="J210" s="194">
        <f t="shared" si="157"/>
        <v>0</v>
      </c>
      <c r="K210" s="194">
        <f t="shared" si="157"/>
        <v>0</v>
      </c>
      <c r="L210" s="194">
        <f t="shared" si="157"/>
        <v>0</v>
      </c>
      <c r="M210" s="194">
        <f t="shared" si="157"/>
        <v>0</v>
      </c>
      <c r="N210" s="194">
        <f t="shared" si="157"/>
        <v>0</v>
      </c>
      <c r="O210" s="194">
        <f t="shared" si="157"/>
        <v>0</v>
      </c>
      <c r="P210" s="194">
        <f t="shared" si="157"/>
        <v>0</v>
      </c>
      <c r="Q210" s="194">
        <f t="shared" si="157"/>
        <v>0</v>
      </c>
      <c r="R210" s="194">
        <f t="shared" si="157"/>
        <v>0</v>
      </c>
      <c r="S210" s="194">
        <f t="shared" si="157"/>
        <v>0</v>
      </c>
      <c r="T210" s="194">
        <f t="shared" si="157"/>
        <v>0</v>
      </c>
      <c r="U210" s="194">
        <f t="shared" si="157"/>
        <v>0</v>
      </c>
      <c r="V210" s="194">
        <f t="shared" si="157"/>
        <v>0</v>
      </c>
      <c r="W210" s="194">
        <v>0.111</v>
      </c>
      <c r="X210" s="194">
        <v>0.14799999999999999</v>
      </c>
      <c r="Y210" s="194">
        <v>0.2</v>
      </c>
      <c r="Z210" s="194">
        <v>0.3</v>
      </c>
      <c r="AA210" s="194">
        <v>0.32</v>
      </c>
      <c r="AB210" s="194">
        <v>0.34</v>
      </c>
      <c r="AC210" s="194">
        <v>0.36</v>
      </c>
      <c r="AD210" s="194">
        <v>0.38</v>
      </c>
      <c r="AE210" s="194">
        <v>0.4</v>
      </c>
      <c r="AF210" s="194">
        <v>0.4</v>
      </c>
      <c r="AG210" s="194">
        <v>0.4</v>
      </c>
      <c r="AH210" s="194">
        <v>0.4</v>
      </c>
      <c r="AI210" s="194">
        <v>0.4</v>
      </c>
      <c r="AJ210" s="194">
        <v>0.4</v>
      </c>
      <c r="AK210" s="194">
        <v>1</v>
      </c>
      <c r="AL210" s="194">
        <v>1</v>
      </c>
      <c r="AM210" s="194">
        <v>1</v>
      </c>
      <c r="AN210" s="194">
        <v>1</v>
      </c>
      <c r="AO210" s="194">
        <v>1</v>
      </c>
      <c r="AP210" s="194">
        <v>1</v>
      </c>
      <c r="AQ210" s="194">
        <v>1</v>
      </c>
      <c r="AR210" s="194">
        <v>1</v>
      </c>
      <c r="AS210" s="194">
        <v>1</v>
      </c>
      <c r="AT210" s="194">
        <v>1</v>
      </c>
      <c r="AU210" s="194">
        <v>1</v>
      </c>
      <c r="AV210" s="194">
        <v>1</v>
      </c>
      <c r="AW210" s="194">
        <v>1</v>
      </c>
      <c r="AX210" s="194">
        <v>1</v>
      </c>
      <c r="AY210" s="194">
        <v>1</v>
      </c>
      <c r="AZ210" s="194">
        <v>1</v>
      </c>
      <c r="BA210" s="194">
        <v>1</v>
      </c>
      <c r="BB210" s="194">
        <v>1</v>
      </c>
      <c r="BC210" s="195"/>
      <c r="BD210" s="193"/>
    </row>
    <row r="211" spans="2:89" s="196" customFormat="1" x14ac:dyDescent="0.2">
      <c r="B211" s="193"/>
      <c r="C211" s="233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5"/>
      <c r="BD211" s="193"/>
    </row>
    <row r="212" spans="2:89" s="197" customFormat="1" x14ac:dyDescent="0.2">
      <c r="B212" s="197" t="s">
        <v>112</v>
      </c>
      <c r="C212" s="198">
        <v>34.627740000000003</v>
      </c>
      <c r="D212" s="199">
        <f t="shared" ref="D212:AI212" si="158">+D208*$C212</f>
        <v>0</v>
      </c>
      <c r="E212" s="199">
        <f t="shared" si="158"/>
        <v>0</v>
      </c>
      <c r="F212" s="199">
        <f t="shared" si="158"/>
        <v>0</v>
      </c>
      <c r="G212" s="199">
        <f t="shared" si="158"/>
        <v>0</v>
      </c>
      <c r="H212" s="199">
        <f t="shared" si="158"/>
        <v>0</v>
      </c>
      <c r="I212" s="199">
        <f t="shared" si="158"/>
        <v>0</v>
      </c>
      <c r="J212" s="199">
        <f t="shared" si="158"/>
        <v>0</v>
      </c>
      <c r="K212" s="199">
        <f t="shared" si="158"/>
        <v>0</v>
      </c>
      <c r="L212" s="199">
        <f t="shared" si="158"/>
        <v>0</v>
      </c>
      <c r="M212" s="199">
        <f t="shared" si="158"/>
        <v>0</v>
      </c>
      <c r="N212" s="199">
        <f t="shared" si="158"/>
        <v>0</v>
      </c>
      <c r="O212" s="199">
        <f t="shared" si="158"/>
        <v>0</v>
      </c>
      <c r="P212" s="199">
        <f t="shared" si="158"/>
        <v>0</v>
      </c>
      <c r="Q212" s="199">
        <f t="shared" si="158"/>
        <v>0</v>
      </c>
      <c r="R212" s="199">
        <f t="shared" si="158"/>
        <v>0</v>
      </c>
      <c r="S212" s="199">
        <f t="shared" si="158"/>
        <v>0</v>
      </c>
      <c r="T212" s="199">
        <f t="shared" si="158"/>
        <v>0</v>
      </c>
      <c r="U212" s="199">
        <f t="shared" si="158"/>
        <v>0</v>
      </c>
      <c r="V212" s="199">
        <f t="shared" si="158"/>
        <v>0</v>
      </c>
      <c r="W212" s="199">
        <f t="shared" si="158"/>
        <v>1.7313870000000002</v>
      </c>
      <c r="X212" s="199">
        <f t="shared" si="158"/>
        <v>4.2245842800000002</v>
      </c>
      <c r="Y212" s="199">
        <f t="shared" si="158"/>
        <v>5.5404384000000002</v>
      </c>
      <c r="Z212" s="199">
        <f t="shared" si="158"/>
        <v>12.431358660000001</v>
      </c>
      <c r="AA212" s="199">
        <f t="shared" si="158"/>
        <v>13.74721278</v>
      </c>
      <c r="AB212" s="199">
        <f t="shared" si="158"/>
        <v>15.063066899999999</v>
      </c>
      <c r="AC212" s="199">
        <f t="shared" si="158"/>
        <v>16.413548759999998</v>
      </c>
      <c r="AD212" s="199">
        <f t="shared" si="158"/>
        <v>17.76403062</v>
      </c>
      <c r="AE212" s="199">
        <f t="shared" si="158"/>
        <v>19.114512479999998</v>
      </c>
      <c r="AF212" s="199">
        <f t="shared" si="158"/>
        <v>20.464994340000001</v>
      </c>
      <c r="AG212" s="199">
        <f t="shared" si="158"/>
        <v>21.815476200000003</v>
      </c>
      <c r="AH212" s="199">
        <f t="shared" si="158"/>
        <v>23.200585800000002</v>
      </c>
      <c r="AI212" s="199">
        <f t="shared" si="158"/>
        <v>24.585695400000006</v>
      </c>
      <c r="AJ212" s="199">
        <f t="shared" ref="AJ212:BB212" si="159">+AJ208*$C212</f>
        <v>25.970805000000006</v>
      </c>
      <c r="AK212" s="199">
        <f t="shared" si="159"/>
        <v>32.896353000000012</v>
      </c>
      <c r="AL212" s="199">
        <f t="shared" si="159"/>
        <v>34.62774000000001</v>
      </c>
      <c r="AM212" s="199">
        <f t="shared" si="159"/>
        <v>34.62774000000001</v>
      </c>
      <c r="AN212" s="199">
        <f t="shared" si="159"/>
        <v>34.62774000000001</v>
      </c>
      <c r="AO212" s="199">
        <f t="shared" si="159"/>
        <v>34.62774000000001</v>
      </c>
      <c r="AP212" s="199">
        <f t="shared" si="159"/>
        <v>34.62774000000001</v>
      </c>
      <c r="AQ212" s="199">
        <f t="shared" si="159"/>
        <v>34.62774000000001</v>
      </c>
      <c r="AR212" s="199">
        <f t="shared" si="159"/>
        <v>34.62774000000001</v>
      </c>
      <c r="AS212" s="199">
        <f t="shared" si="159"/>
        <v>34.62774000000001</v>
      </c>
      <c r="AT212" s="199">
        <f t="shared" si="159"/>
        <v>34.62774000000001</v>
      </c>
      <c r="AU212" s="199">
        <f t="shared" si="159"/>
        <v>34.62774000000001</v>
      </c>
      <c r="AV212" s="199">
        <f t="shared" si="159"/>
        <v>34.62774000000001</v>
      </c>
      <c r="AW212" s="199">
        <f t="shared" si="159"/>
        <v>34.62774000000001</v>
      </c>
      <c r="AX212" s="199">
        <f t="shared" si="159"/>
        <v>34.62774000000001</v>
      </c>
      <c r="AY212" s="199">
        <f t="shared" si="159"/>
        <v>34.62774000000001</v>
      </c>
      <c r="AZ212" s="199">
        <f t="shared" si="159"/>
        <v>34.62774000000001</v>
      </c>
      <c r="BA212" s="199">
        <f t="shared" si="159"/>
        <v>34.62774000000001</v>
      </c>
      <c r="BB212" s="199">
        <f t="shared" si="159"/>
        <v>34.62774000000001</v>
      </c>
      <c r="BC212" s="200"/>
      <c r="BD212" s="201"/>
      <c r="BE212" s="201"/>
      <c r="BF212" s="201"/>
      <c r="BG212" s="201"/>
      <c r="BH212" s="201"/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1"/>
      <c r="BZ212" s="201"/>
      <c r="CA212" s="201"/>
      <c r="CB212" s="201"/>
      <c r="CC212" s="201"/>
      <c r="CD212" s="201"/>
      <c r="CE212" s="201"/>
      <c r="CF212" s="201"/>
      <c r="CG212" s="201"/>
      <c r="CH212" s="201"/>
      <c r="CI212" s="201"/>
      <c r="CJ212" s="201"/>
      <c r="CK212" s="201"/>
    </row>
    <row r="213" spans="2:89" s="202" customFormat="1" ht="13.5" thickBot="1" x14ac:dyDescent="0.25">
      <c r="B213" s="202" t="s">
        <v>113</v>
      </c>
      <c r="C213" s="203" t="str">
        <f>+'NTP or Sold'!C20</f>
        <v>Sold</v>
      </c>
      <c r="D213" s="204">
        <f t="shared" ref="D213:AI213" si="160">+D210*$C212</f>
        <v>0</v>
      </c>
      <c r="E213" s="204">
        <f t="shared" si="160"/>
        <v>0</v>
      </c>
      <c r="F213" s="204">
        <f t="shared" si="160"/>
        <v>0</v>
      </c>
      <c r="G213" s="204">
        <f t="shared" si="160"/>
        <v>0</v>
      </c>
      <c r="H213" s="204">
        <f t="shared" si="160"/>
        <v>0</v>
      </c>
      <c r="I213" s="204">
        <f t="shared" si="160"/>
        <v>0</v>
      </c>
      <c r="J213" s="204">
        <f t="shared" si="160"/>
        <v>0</v>
      </c>
      <c r="K213" s="204">
        <f t="shared" si="160"/>
        <v>0</v>
      </c>
      <c r="L213" s="204">
        <f t="shared" si="160"/>
        <v>0</v>
      </c>
      <c r="M213" s="204">
        <f t="shared" si="160"/>
        <v>0</v>
      </c>
      <c r="N213" s="204">
        <f t="shared" si="160"/>
        <v>0</v>
      </c>
      <c r="O213" s="204">
        <f t="shared" si="160"/>
        <v>0</v>
      </c>
      <c r="P213" s="204">
        <f t="shared" si="160"/>
        <v>0</v>
      </c>
      <c r="Q213" s="204">
        <f t="shared" si="160"/>
        <v>0</v>
      </c>
      <c r="R213" s="204">
        <f t="shared" si="160"/>
        <v>0</v>
      </c>
      <c r="S213" s="204">
        <f t="shared" si="160"/>
        <v>0</v>
      </c>
      <c r="T213" s="204">
        <f t="shared" si="160"/>
        <v>0</v>
      </c>
      <c r="U213" s="204">
        <f t="shared" si="160"/>
        <v>0</v>
      </c>
      <c r="V213" s="204">
        <f t="shared" si="160"/>
        <v>0</v>
      </c>
      <c r="W213" s="204">
        <f t="shared" si="160"/>
        <v>3.8436791400000003</v>
      </c>
      <c r="X213" s="204">
        <f t="shared" si="160"/>
        <v>5.1249055200000004</v>
      </c>
      <c r="Y213" s="204">
        <f t="shared" si="160"/>
        <v>6.9255480000000009</v>
      </c>
      <c r="Z213" s="204">
        <f t="shared" si="160"/>
        <v>10.388322000000001</v>
      </c>
      <c r="AA213" s="204">
        <f t="shared" si="160"/>
        <v>11.0808768</v>
      </c>
      <c r="AB213" s="204">
        <f t="shared" si="160"/>
        <v>11.773431600000002</v>
      </c>
      <c r="AC213" s="204">
        <f t="shared" si="160"/>
        <v>12.4659864</v>
      </c>
      <c r="AD213" s="204">
        <f t="shared" si="160"/>
        <v>13.158541200000002</v>
      </c>
      <c r="AE213" s="204">
        <f t="shared" si="160"/>
        <v>13.851096000000002</v>
      </c>
      <c r="AF213" s="204">
        <f t="shared" si="160"/>
        <v>13.851096000000002</v>
      </c>
      <c r="AG213" s="204">
        <f t="shared" si="160"/>
        <v>13.851096000000002</v>
      </c>
      <c r="AH213" s="204">
        <f t="shared" si="160"/>
        <v>13.851096000000002</v>
      </c>
      <c r="AI213" s="204">
        <f t="shared" si="160"/>
        <v>13.851096000000002</v>
      </c>
      <c r="AJ213" s="204">
        <f t="shared" ref="AJ213:BB213" si="161">+AJ210*$C212</f>
        <v>13.851096000000002</v>
      </c>
      <c r="AK213" s="204">
        <f t="shared" si="161"/>
        <v>34.627740000000003</v>
      </c>
      <c r="AL213" s="204">
        <f t="shared" si="161"/>
        <v>34.627740000000003</v>
      </c>
      <c r="AM213" s="204">
        <f t="shared" si="161"/>
        <v>34.627740000000003</v>
      </c>
      <c r="AN213" s="204">
        <f t="shared" si="161"/>
        <v>34.627740000000003</v>
      </c>
      <c r="AO213" s="204">
        <f t="shared" si="161"/>
        <v>34.627740000000003</v>
      </c>
      <c r="AP213" s="204">
        <f t="shared" si="161"/>
        <v>34.627740000000003</v>
      </c>
      <c r="AQ213" s="204">
        <f t="shared" si="161"/>
        <v>34.627740000000003</v>
      </c>
      <c r="AR213" s="204">
        <f t="shared" si="161"/>
        <v>34.627740000000003</v>
      </c>
      <c r="AS213" s="204">
        <f t="shared" si="161"/>
        <v>34.627740000000003</v>
      </c>
      <c r="AT213" s="204">
        <f t="shared" si="161"/>
        <v>34.627740000000003</v>
      </c>
      <c r="AU213" s="204">
        <f t="shared" si="161"/>
        <v>34.627740000000003</v>
      </c>
      <c r="AV213" s="204">
        <f t="shared" si="161"/>
        <v>34.627740000000003</v>
      </c>
      <c r="AW213" s="204">
        <f t="shared" si="161"/>
        <v>34.627740000000003</v>
      </c>
      <c r="AX213" s="204">
        <f t="shared" si="161"/>
        <v>34.627740000000003</v>
      </c>
      <c r="AY213" s="204">
        <f t="shared" si="161"/>
        <v>34.627740000000003</v>
      </c>
      <c r="AZ213" s="204">
        <f t="shared" si="161"/>
        <v>34.627740000000003</v>
      </c>
      <c r="BA213" s="204">
        <f t="shared" si="161"/>
        <v>34.627740000000003</v>
      </c>
      <c r="BB213" s="204">
        <f t="shared" si="161"/>
        <v>34.627740000000003</v>
      </c>
      <c r="BC213" s="205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</row>
    <row r="214" spans="2:89" s="192" customFormat="1" ht="15" customHeight="1" thickTop="1" x14ac:dyDescent="0.2">
      <c r="B214" s="189" t="str">
        <f>+'NTP or Sold'!H21</f>
        <v>7FA w/ STG</v>
      </c>
      <c r="C214" s="288" t="str">
        <f>+'NTP or Sold'!T21</f>
        <v>Gen Power - McAdams, Mississippi location; duct fired (EECC) - 49%</v>
      </c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190"/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AU214" s="190"/>
      <c r="AV214" s="190"/>
      <c r="AW214" s="190"/>
      <c r="AX214" s="190"/>
      <c r="AY214" s="190"/>
      <c r="AZ214" s="190"/>
      <c r="BA214" s="190"/>
      <c r="BB214" s="190"/>
      <c r="BC214" s="191"/>
    </row>
    <row r="215" spans="2:89" s="196" customFormat="1" x14ac:dyDescent="0.2">
      <c r="B215" s="193" t="s">
        <v>108</v>
      </c>
      <c r="C215" s="289"/>
      <c r="D215" s="194">
        <v>0</v>
      </c>
      <c r="E215" s="194">
        <v>0</v>
      </c>
      <c r="F215" s="194">
        <v>0</v>
      </c>
      <c r="G215" s="194">
        <v>0</v>
      </c>
      <c r="H215" s="194">
        <v>0</v>
      </c>
      <c r="I215" s="194">
        <v>0</v>
      </c>
      <c r="J215" s="194">
        <v>0</v>
      </c>
      <c r="K215" s="194">
        <v>0</v>
      </c>
      <c r="L215" s="194">
        <v>0</v>
      </c>
      <c r="M215" s="194">
        <v>0</v>
      </c>
      <c r="N215" s="194">
        <v>0</v>
      </c>
      <c r="O215" s="194">
        <v>0</v>
      </c>
      <c r="P215" s="194">
        <v>0</v>
      </c>
      <c r="Q215" s="194">
        <v>0</v>
      </c>
      <c r="R215" s="194">
        <v>0</v>
      </c>
      <c r="S215" s="194">
        <v>0</v>
      </c>
      <c r="T215" s="194">
        <v>0</v>
      </c>
      <c r="U215" s="194">
        <v>0</v>
      </c>
      <c r="V215" s="194">
        <v>0</v>
      </c>
      <c r="W215" s="194">
        <v>0.05</v>
      </c>
      <c r="X215" s="194">
        <v>7.0000000000000007E-2</v>
      </c>
      <c r="Y215" s="194">
        <v>3.5000000000000003E-2</v>
      </c>
      <c r="Z215" s="194">
        <v>0.19</v>
      </c>
      <c r="AA215" s="194">
        <v>3.5000000000000003E-2</v>
      </c>
      <c r="AB215" s="194">
        <v>3.5000000000000003E-2</v>
      </c>
      <c r="AC215" s="194">
        <v>3.5000000000000003E-2</v>
      </c>
      <c r="AD215" s="194">
        <v>3.5999999999999997E-2</v>
      </c>
      <c r="AE215" s="194">
        <v>3.5999999999999997E-2</v>
      </c>
      <c r="AF215" s="194">
        <v>3.6999999999999998E-2</v>
      </c>
      <c r="AG215" s="194">
        <v>3.6999999999999998E-2</v>
      </c>
      <c r="AH215" s="194">
        <v>3.6999999999999998E-2</v>
      </c>
      <c r="AI215" s="194">
        <v>3.6999999999999998E-2</v>
      </c>
      <c r="AJ215" s="194">
        <v>0.04</v>
      </c>
      <c r="AK215" s="194">
        <v>0.04</v>
      </c>
      <c r="AL215" s="194">
        <v>0.2</v>
      </c>
      <c r="AM215" s="194">
        <v>0.05</v>
      </c>
      <c r="AN215" s="194">
        <v>0</v>
      </c>
      <c r="AO215" s="194">
        <v>0</v>
      </c>
      <c r="AP215" s="194">
        <v>0</v>
      </c>
      <c r="AQ215" s="194">
        <v>0</v>
      </c>
      <c r="AR215" s="194">
        <v>0</v>
      </c>
      <c r="AS215" s="194">
        <v>0</v>
      </c>
      <c r="AT215" s="194">
        <v>0</v>
      </c>
      <c r="AU215" s="194">
        <v>0</v>
      </c>
      <c r="AV215" s="194">
        <v>0</v>
      </c>
      <c r="AW215" s="194">
        <v>0</v>
      </c>
      <c r="AX215" s="194">
        <v>0</v>
      </c>
      <c r="AY215" s="194">
        <v>0</v>
      </c>
      <c r="AZ215" s="194">
        <v>0</v>
      </c>
      <c r="BA215" s="194">
        <v>0</v>
      </c>
      <c r="BB215" s="194">
        <v>0</v>
      </c>
      <c r="BC215" s="195">
        <f>SUM(D215:BB215)</f>
        <v>1.0000000000000002</v>
      </c>
      <c r="BD215" s="193"/>
    </row>
    <row r="216" spans="2:89" s="196" customFormat="1" x14ac:dyDescent="0.2">
      <c r="B216" s="193" t="s">
        <v>109</v>
      </c>
      <c r="C216" s="289"/>
      <c r="D216" s="194">
        <f>D215</f>
        <v>0</v>
      </c>
      <c r="E216" s="194">
        <f t="shared" ref="E216:AJ216" si="162">+D216+E215</f>
        <v>0</v>
      </c>
      <c r="F216" s="194">
        <f t="shared" si="162"/>
        <v>0</v>
      </c>
      <c r="G216" s="194">
        <f t="shared" si="162"/>
        <v>0</v>
      </c>
      <c r="H216" s="194">
        <f t="shared" si="162"/>
        <v>0</v>
      </c>
      <c r="I216" s="194">
        <f t="shared" si="162"/>
        <v>0</v>
      </c>
      <c r="J216" s="194">
        <f t="shared" si="162"/>
        <v>0</v>
      </c>
      <c r="K216" s="194">
        <f t="shared" si="162"/>
        <v>0</v>
      </c>
      <c r="L216" s="194">
        <f t="shared" si="162"/>
        <v>0</v>
      </c>
      <c r="M216" s="194">
        <f t="shared" si="162"/>
        <v>0</v>
      </c>
      <c r="N216" s="194">
        <f t="shared" si="162"/>
        <v>0</v>
      </c>
      <c r="O216" s="194">
        <f t="shared" si="162"/>
        <v>0</v>
      </c>
      <c r="P216" s="194">
        <f t="shared" si="162"/>
        <v>0</v>
      </c>
      <c r="Q216" s="194">
        <f t="shared" si="162"/>
        <v>0</v>
      </c>
      <c r="R216" s="194">
        <f t="shared" si="162"/>
        <v>0</v>
      </c>
      <c r="S216" s="194">
        <f t="shared" si="162"/>
        <v>0</v>
      </c>
      <c r="T216" s="194">
        <f t="shared" si="162"/>
        <v>0</v>
      </c>
      <c r="U216" s="194">
        <f t="shared" si="162"/>
        <v>0</v>
      </c>
      <c r="V216" s="194">
        <f t="shared" si="162"/>
        <v>0</v>
      </c>
      <c r="W216" s="194">
        <f t="shared" si="162"/>
        <v>0.05</v>
      </c>
      <c r="X216" s="194">
        <f t="shared" si="162"/>
        <v>0.12000000000000001</v>
      </c>
      <c r="Y216" s="194">
        <f t="shared" si="162"/>
        <v>0.15500000000000003</v>
      </c>
      <c r="Z216" s="194">
        <f t="shared" si="162"/>
        <v>0.34500000000000003</v>
      </c>
      <c r="AA216" s="194">
        <f t="shared" si="162"/>
        <v>0.38</v>
      </c>
      <c r="AB216" s="194">
        <f t="shared" si="162"/>
        <v>0.41500000000000004</v>
      </c>
      <c r="AC216" s="194">
        <f t="shared" si="162"/>
        <v>0.45000000000000007</v>
      </c>
      <c r="AD216" s="194">
        <f t="shared" si="162"/>
        <v>0.48600000000000004</v>
      </c>
      <c r="AE216" s="194">
        <f t="shared" si="162"/>
        <v>0.52200000000000002</v>
      </c>
      <c r="AF216" s="194">
        <f t="shared" si="162"/>
        <v>0.55900000000000005</v>
      </c>
      <c r="AG216" s="194">
        <f t="shared" si="162"/>
        <v>0.59600000000000009</v>
      </c>
      <c r="AH216" s="194">
        <f t="shared" si="162"/>
        <v>0.63300000000000012</v>
      </c>
      <c r="AI216" s="194">
        <f t="shared" si="162"/>
        <v>0.67000000000000015</v>
      </c>
      <c r="AJ216" s="194">
        <f t="shared" si="162"/>
        <v>0.71000000000000019</v>
      </c>
      <c r="AK216" s="194">
        <f t="shared" ref="AK216:BB216" si="163">+AJ216+AK215</f>
        <v>0.75000000000000022</v>
      </c>
      <c r="AL216" s="194">
        <f t="shared" si="163"/>
        <v>0.95000000000000018</v>
      </c>
      <c r="AM216" s="194">
        <f t="shared" si="163"/>
        <v>1.0000000000000002</v>
      </c>
      <c r="AN216" s="194">
        <f t="shared" si="163"/>
        <v>1.0000000000000002</v>
      </c>
      <c r="AO216" s="194">
        <f t="shared" si="163"/>
        <v>1.0000000000000002</v>
      </c>
      <c r="AP216" s="194">
        <f t="shared" si="163"/>
        <v>1.0000000000000002</v>
      </c>
      <c r="AQ216" s="194">
        <f t="shared" si="163"/>
        <v>1.0000000000000002</v>
      </c>
      <c r="AR216" s="194">
        <f t="shared" si="163"/>
        <v>1.0000000000000002</v>
      </c>
      <c r="AS216" s="194">
        <f t="shared" si="163"/>
        <v>1.0000000000000002</v>
      </c>
      <c r="AT216" s="194">
        <f t="shared" si="163"/>
        <v>1.0000000000000002</v>
      </c>
      <c r="AU216" s="194">
        <f t="shared" si="163"/>
        <v>1.0000000000000002</v>
      </c>
      <c r="AV216" s="194">
        <f t="shared" si="163"/>
        <v>1.0000000000000002</v>
      </c>
      <c r="AW216" s="194">
        <f t="shared" si="163"/>
        <v>1.0000000000000002</v>
      </c>
      <c r="AX216" s="194">
        <f t="shared" si="163"/>
        <v>1.0000000000000002</v>
      </c>
      <c r="AY216" s="194">
        <f t="shared" si="163"/>
        <v>1.0000000000000002</v>
      </c>
      <c r="AZ216" s="194">
        <f t="shared" si="163"/>
        <v>1.0000000000000002</v>
      </c>
      <c r="BA216" s="194">
        <f t="shared" si="163"/>
        <v>1.0000000000000002</v>
      </c>
      <c r="BB216" s="194">
        <f t="shared" si="163"/>
        <v>1.0000000000000002</v>
      </c>
      <c r="BC216" s="195"/>
      <c r="BD216" s="193"/>
    </row>
    <row r="217" spans="2:89" s="196" customFormat="1" x14ac:dyDescent="0.2">
      <c r="B217" s="193" t="s">
        <v>110</v>
      </c>
      <c r="C217" s="289"/>
      <c r="D217" s="194">
        <v>0</v>
      </c>
      <c r="E217" s="194">
        <v>0</v>
      </c>
      <c r="F217" s="194">
        <v>0</v>
      </c>
      <c r="G217" s="194">
        <v>0</v>
      </c>
      <c r="H217" s="194">
        <v>0</v>
      </c>
      <c r="I217" s="194">
        <v>0</v>
      </c>
      <c r="J217" s="194">
        <v>0</v>
      </c>
      <c r="K217" s="194">
        <v>0</v>
      </c>
      <c r="L217" s="194">
        <v>0</v>
      </c>
      <c r="M217" s="194">
        <v>0</v>
      </c>
      <c r="N217" s="194">
        <v>0</v>
      </c>
      <c r="O217" s="194">
        <v>0</v>
      </c>
      <c r="P217" s="194">
        <v>0</v>
      </c>
      <c r="Q217" s="194">
        <v>0</v>
      </c>
      <c r="R217" s="194">
        <v>0</v>
      </c>
      <c r="S217" s="194">
        <v>0</v>
      </c>
      <c r="T217" s="194">
        <v>0</v>
      </c>
      <c r="U217" s="194">
        <v>0</v>
      </c>
      <c r="V217" s="194">
        <v>0</v>
      </c>
      <c r="W217" s="194">
        <f t="shared" ref="W217:BB217" si="164">W218-V218</f>
        <v>0.111</v>
      </c>
      <c r="X217" s="194">
        <f t="shared" si="164"/>
        <v>3.6999999999999991E-2</v>
      </c>
      <c r="Y217" s="194">
        <f t="shared" si="164"/>
        <v>5.2000000000000018E-2</v>
      </c>
      <c r="Z217" s="194">
        <f t="shared" si="164"/>
        <v>9.9999999999999978E-2</v>
      </c>
      <c r="AA217" s="194">
        <f t="shared" si="164"/>
        <v>2.0000000000000018E-2</v>
      </c>
      <c r="AB217" s="194">
        <f t="shared" si="164"/>
        <v>2.0000000000000018E-2</v>
      </c>
      <c r="AC217" s="194">
        <f t="shared" si="164"/>
        <v>1.9999999999999962E-2</v>
      </c>
      <c r="AD217" s="194">
        <f t="shared" si="164"/>
        <v>4.0000000000000036E-2</v>
      </c>
      <c r="AE217" s="194">
        <f t="shared" si="164"/>
        <v>0</v>
      </c>
      <c r="AF217" s="194">
        <f t="shared" si="164"/>
        <v>0</v>
      </c>
      <c r="AG217" s="194">
        <f t="shared" si="164"/>
        <v>0</v>
      </c>
      <c r="AH217" s="194">
        <f t="shared" si="164"/>
        <v>0</v>
      </c>
      <c r="AI217" s="194">
        <f t="shared" si="164"/>
        <v>0</v>
      </c>
      <c r="AJ217" s="194">
        <f t="shared" si="164"/>
        <v>0</v>
      </c>
      <c r="AK217" s="194">
        <f t="shared" si="164"/>
        <v>0</v>
      </c>
      <c r="AL217" s="194">
        <f t="shared" si="164"/>
        <v>0.6</v>
      </c>
      <c r="AM217" s="194">
        <f t="shared" si="164"/>
        <v>0</v>
      </c>
      <c r="AN217" s="194">
        <f t="shared" si="164"/>
        <v>0</v>
      </c>
      <c r="AO217" s="194">
        <f t="shared" si="164"/>
        <v>0</v>
      </c>
      <c r="AP217" s="194">
        <f t="shared" si="164"/>
        <v>0</v>
      </c>
      <c r="AQ217" s="194">
        <f t="shared" si="164"/>
        <v>0</v>
      </c>
      <c r="AR217" s="194">
        <f t="shared" si="164"/>
        <v>0</v>
      </c>
      <c r="AS217" s="194">
        <f t="shared" si="164"/>
        <v>0</v>
      </c>
      <c r="AT217" s="194">
        <f t="shared" si="164"/>
        <v>0</v>
      </c>
      <c r="AU217" s="194">
        <f t="shared" si="164"/>
        <v>0</v>
      </c>
      <c r="AV217" s="194">
        <f t="shared" si="164"/>
        <v>0</v>
      </c>
      <c r="AW217" s="194">
        <f t="shared" si="164"/>
        <v>0</v>
      </c>
      <c r="AX217" s="194">
        <f t="shared" si="164"/>
        <v>0</v>
      </c>
      <c r="AY217" s="194">
        <f t="shared" si="164"/>
        <v>0</v>
      </c>
      <c r="AZ217" s="194">
        <f t="shared" si="164"/>
        <v>0</v>
      </c>
      <c r="BA217" s="194">
        <f t="shared" si="164"/>
        <v>0</v>
      </c>
      <c r="BB217" s="194">
        <f t="shared" si="164"/>
        <v>0</v>
      </c>
      <c r="BC217" s="195">
        <f>SUM(D217:BB217)</f>
        <v>1</v>
      </c>
      <c r="BD217" s="193"/>
    </row>
    <row r="218" spans="2:89" s="196" customFormat="1" x14ac:dyDescent="0.2">
      <c r="B218" s="193" t="s">
        <v>111</v>
      </c>
      <c r="C218" s="289"/>
      <c r="D218" s="194">
        <f>D217</f>
        <v>0</v>
      </c>
      <c r="E218" s="194">
        <f t="shared" ref="E218:V218" si="165">+D218+E217</f>
        <v>0</v>
      </c>
      <c r="F218" s="194">
        <f t="shared" si="165"/>
        <v>0</v>
      </c>
      <c r="G218" s="194">
        <f t="shared" si="165"/>
        <v>0</v>
      </c>
      <c r="H218" s="194">
        <f t="shared" si="165"/>
        <v>0</v>
      </c>
      <c r="I218" s="194">
        <f t="shared" si="165"/>
        <v>0</v>
      </c>
      <c r="J218" s="194">
        <f t="shared" si="165"/>
        <v>0</v>
      </c>
      <c r="K218" s="194">
        <f t="shared" si="165"/>
        <v>0</v>
      </c>
      <c r="L218" s="194">
        <f t="shared" si="165"/>
        <v>0</v>
      </c>
      <c r="M218" s="194">
        <f t="shared" si="165"/>
        <v>0</v>
      </c>
      <c r="N218" s="194">
        <f t="shared" si="165"/>
        <v>0</v>
      </c>
      <c r="O218" s="194">
        <f t="shared" si="165"/>
        <v>0</v>
      </c>
      <c r="P218" s="194">
        <f t="shared" si="165"/>
        <v>0</v>
      </c>
      <c r="Q218" s="194">
        <f t="shared" si="165"/>
        <v>0</v>
      </c>
      <c r="R218" s="194">
        <f t="shared" si="165"/>
        <v>0</v>
      </c>
      <c r="S218" s="194">
        <f t="shared" si="165"/>
        <v>0</v>
      </c>
      <c r="T218" s="194">
        <f t="shared" si="165"/>
        <v>0</v>
      </c>
      <c r="U218" s="194">
        <f t="shared" si="165"/>
        <v>0</v>
      </c>
      <c r="V218" s="194">
        <f t="shared" si="165"/>
        <v>0</v>
      </c>
      <c r="W218" s="194">
        <v>0.111</v>
      </c>
      <c r="X218" s="194">
        <v>0.14799999999999999</v>
      </c>
      <c r="Y218" s="194">
        <v>0.2</v>
      </c>
      <c r="Z218" s="194">
        <v>0.3</v>
      </c>
      <c r="AA218" s="194">
        <v>0.32</v>
      </c>
      <c r="AB218" s="194">
        <v>0.34</v>
      </c>
      <c r="AC218" s="194">
        <v>0.36</v>
      </c>
      <c r="AD218" s="194">
        <v>0.4</v>
      </c>
      <c r="AE218" s="194">
        <v>0.4</v>
      </c>
      <c r="AF218" s="194">
        <v>0.4</v>
      </c>
      <c r="AG218" s="194">
        <v>0.4</v>
      </c>
      <c r="AH218" s="194">
        <v>0.4</v>
      </c>
      <c r="AI218" s="194">
        <v>0.4</v>
      </c>
      <c r="AJ218" s="194">
        <v>0.4</v>
      </c>
      <c r="AK218" s="194">
        <v>0.4</v>
      </c>
      <c r="AL218" s="194">
        <v>1</v>
      </c>
      <c r="AM218" s="194">
        <v>1</v>
      </c>
      <c r="AN218" s="194">
        <v>1</v>
      </c>
      <c r="AO218" s="194">
        <v>1</v>
      </c>
      <c r="AP218" s="194">
        <v>1</v>
      </c>
      <c r="AQ218" s="194">
        <v>1</v>
      </c>
      <c r="AR218" s="194">
        <v>1</v>
      </c>
      <c r="AS218" s="194">
        <v>1</v>
      </c>
      <c r="AT218" s="194">
        <v>1</v>
      </c>
      <c r="AU218" s="194">
        <v>1</v>
      </c>
      <c r="AV218" s="194">
        <v>1</v>
      </c>
      <c r="AW218" s="194">
        <v>1</v>
      </c>
      <c r="AX218" s="194">
        <v>1</v>
      </c>
      <c r="AY218" s="194">
        <v>1</v>
      </c>
      <c r="AZ218" s="194">
        <v>1</v>
      </c>
      <c r="BA218" s="194">
        <v>1</v>
      </c>
      <c r="BB218" s="194">
        <v>1</v>
      </c>
      <c r="BC218" s="195"/>
      <c r="BD218" s="193"/>
    </row>
    <row r="219" spans="2:89" s="211" customFormat="1" x14ac:dyDescent="0.2">
      <c r="B219" s="208"/>
      <c r="C219" s="28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09"/>
      <c r="AF219" s="209"/>
      <c r="AG219" s="209"/>
      <c r="AH219" s="209"/>
      <c r="AI219" s="209"/>
      <c r="AJ219" s="209"/>
      <c r="AK219" s="209"/>
      <c r="AL219" s="209"/>
      <c r="AM219" s="209"/>
      <c r="AN219" s="209"/>
      <c r="AO219" s="209"/>
      <c r="AP219" s="209"/>
      <c r="AQ219" s="209"/>
      <c r="AR219" s="209"/>
      <c r="AS219" s="209"/>
      <c r="AT219" s="209"/>
      <c r="AU219" s="209"/>
      <c r="AV219" s="209"/>
      <c r="AW219" s="209"/>
      <c r="AX219" s="209"/>
      <c r="AY219" s="209"/>
      <c r="AZ219" s="209"/>
      <c r="BA219" s="209"/>
      <c r="BB219" s="209"/>
      <c r="BC219" s="210"/>
      <c r="BD219" s="208"/>
    </row>
    <row r="220" spans="2:89" s="197" customFormat="1" x14ac:dyDescent="0.2">
      <c r="B220" s="197" t="s">
        <v>112</v>
      </c>
      <c r="C220" s="198">
        <v>34.627740000000003</v>
      </c>
      <c r="D220" s="199">
        <f t="shared" ref="D220:AI220" si="166">+D216*$C220</f>
        <v>0</v>
      </c>
      <c r="E220" s="199">
        <f t="shared" si="166"/>
        <v>0</v>
      </c>
      <c r="F220" s="199">
        <f t="shared" si="166"/>
        <v>0</v>
      </c>
      <c r="G220" s="199">
        <f t="shared" si="166"/>
        <v>0</v>
      </c>
      <c r="H220" s="199">
        <f t="shared" si="166"/>
        <v>0</v>
      </c>
      <c r="I220" s="199">
        <f t="shared" si="166"/>
        <v>0</v>
      </c>
      <c r="J220" s="199">
        <f t="shared" si="166"/>
        <v>0</v>
      </c>
      <c r="K220" s="199">
        <f t="shared" si="166"/>
        <v>0</v>
      </c>
      <c r="L220" s="199">
        <f t="shared" si="166"/>
        <v>0</v>
      </c>
      <c r="M220" s="199">
        <f t="shared" si="166"/>
        <v>0</v>
      </c>
      <c r="N220" s="199">
        <f t="shared" si="166"/>
        <v>0</v>
      </c>
      <c r="O220" s="199">
        <f t="shared" si="166"/>
        <v>0</v>
      </c>
      <c r="P220" s="199">
        <f t="shared" si="166"/>
        <v>0</v>
      </c>
      <c r="Q220" s="199">
        <f t="shared" si="166"/>
        <v>0</v>
      </c>
      <c r="R220" s="199">
        <f t="shared" si="166"/>
        <v>0</v>
      </c>
      <c r="S220" s="199">
        <f t="shared" si="166"/>
        <v>0</v>
      </c>
      <c r="T220" s="199">
        <f t="shared" si="166"/>
        <v>0</v>
      </c>
      <c r="U220" s="199">
        <f t="shared" si="166"/>
        <v>0</v>
      </c>
      <c r="V220" s="199">
        <f t="shared" si="166"/>
        <v>0</v>
      </c>
      <c r="W220" s="199">
        <f t="shared" si="166"/>
        <v>1.7313870000000002</v>
      </c>
      <c r="X220" s="199">
        <f t="shared" si="166"/>
        <v>4.1553288000000004</v>
      </c>
      <c r="Y220" s="199">
        <f t="shared" si="166"/>
        <v>5.3672997000000011</v>
      </c>
      <c r="Z220" s="199">
        <f t="shared" si="166"/>
        <v>11.946570300000001</v>
      </c>
      <c r="AA220" s="199">
        <f t="shared" si="166"/>
        <v>13.158541200000002</v>
      </c>
      <c r="AB220" s="199">
        <f t="shared" si="166"/>
        <v>14.370512100000003</v>
      </c>
      <c r="AC220" s="199">
        <f t="shared" si="166"/>
        <v>15.582483000000003</v>
      </c>
      <c r="AD220" s="199">
        <f t="shared" si="166"/>
        <v>16.829081640000002</v>
      </c>
      <c r="AE220" s="199">
        <f t="shared" si="166"/>
        <v>18.075680280000004</v>
      </c>
      <c r="AF220" s="199">
        <f t="shared" si="166"/>
        <v>19.356906660000003</v>
      </c>
      <c r="AG220" s="199">
        <f t="shared" si="166"/>
        <v>20.638133040000003</v>
      </c>
      <c r="AH220" s="199">
        <f t="shared" si="166"/>
        <v>21.919359420000006</v>
      </c>
      <c r="AI220" s="199">
        <f t="shared" si="166"/>
        <v>23.200585800000006</v>
      </c>
      <c r="AJ220" s="199">
        <f t="shared" ref="AJ220:BB220" si="167">+AJ216*$C220</f>
        <v>24.585695400000009</v>
      </c>
      <c r="AK220" s="199">
        <f t="shared" si="167"/>
        <v>25.970805000000009</v>
      </c>
      <c r="AL220" s="199">
        <f t="shared" si="167"/>
        <v>32.896353000000012</v>
      </c>
      <c r="AM220" s="199">
        <f t="shared" si="167"/>
        <v>34.62774000000001</v>
      </c>
      <c r="AN220" s="199">
        <f t="shared" si="167"/>
        <v>34.62774000000001</v>
      </c>
      <c r="AO220" s="199">
        <f t="shared" si="167"/>
        <v>34.62774000000001</v>
      </c>
      <c r="AP220" s="199">
        <f t="shared" si="167"/>
        <v>34.62774000000001</v>
      </c>
      <c r="AQ220" s="199">
        <f t="shared" si="167"/>
        <v>34.62774000000001</v>
      </c>
      <c r="AR220" s="199">
        <f t="shared" si="167"/>
        <v>34.62774000000001</v>
      </c>
      <c r="AS220" s="199">
        <f t="shared" si="167"/>
        <v>34.62774000000001</v>
      </c>
      <c r="AT220" s="199">
        <f t="shared" si="167"/>
        <v>34.62774000000001</v>
      </c>
      <c r="AU220" s="199">
        <f t="shared" si="167"/>
        <v>34.62774000000001</v>
      </c>
      <c r="AV220" s="199">
        <f t="shared" si="167"/>
        <v>34.62774000000001</v>
      </c>
      <c r="AW220" s="199">
        <f t="shared" si="167"/>
        <v>34.62774000000001</v>
      </c>
      <c r="AX220" s="199">
        <f t="shared" si="167"/>
        <v>34.62774000000001</v>
      </c>
      <c r="AY220" s="199">
        <f t="shared" si="167"/>
        <v>34.62774000000001</v>
      </c>
      <c r="AZ220" s="199">
        <f t="shared" si="167"/>
        <v>34.62774000000001</v>
      </c>
      <c r="BA220" s="199">
        <f t="shared" si="167"/>
        <v>34.62774000000001</v>
      </c>
      <c r="BB220" s="199">
        <f t="shared" si="167"/>
        <v>34.62774000000001</v>
      </c>
      <c r="BC220" s="200"/>
      <c r="BD220" s="201"/>
      <c r="BE220" s="201"/>
      <c r="BF220" s="201"/>
      <c r="BG220" s="201"/>
      <c r="BH220" s="201"/>
      <c r="BI220" s="201"/>
      <c r="BJ220" s="201"/>
      <c r="BK220" s="201"/>
      <c r="BL220" s="201"/>
      <c r="BM220" s="201"/>
      <c r="BN220" s="201"/>
      <c r="BO220" s="201"/>
      <c r="BP220" s="201"/>
      <c r="BQ220" s="201"/>
      <c r="BR220" s="201"/>
      <c r="BS220" s="201"/>
      <c r="BT220" s="201"/>
      <c r="BU220" s="201"/>
      <c r="BV220" s="201"/>
      <c r="BW220" s="201"/>
      <c r="BX220" s="201"/>
      <c r="BY220" s="201"/>
      <c r="BZ220" s="201"/>
      <c r="CA220" s="201"/>
      <c r="CB220" s="201"/>
      <c r="CC220" s="201"/>
      <c r="CD220" s="201"/>
      <c r="CE220" s="201"/>
      <c r="CF220" s="201"/>
      <c r="CG220" s="201"/>
      <c r="CH220" s="201"/>
      <c r="CI220" s="201"/>
      <c r="CJ220" s="201"/>
      <c r="CK220" s="201"/>
    </row>
    <row r="221" spans="2:89" s="202" customFormat="1" ht="13.5" thickBot="1" x14ac:dyDescent="0.25">
      <c r="B221" s="202" t="s">
        <v>113</v>
      </c>
      <c r="C221" s="203" t="str">
        <f>+'NTP or Sold'!C21</f>
        <v>Sold</v>
      </c>
      <c r="D221" s="204">
        <f t="shared" ref="D221:AI221" si="168">+D218*$C220</f>
        <v>0</v>
      </c>
      <c r="E221" s="204">
        <f t="shared" si="168"/>
        <v>0</v>
      </c>
      <c r="F221" s="204">
        <f t="shared" si="168"/>
        <v>0</v>
      </c>
      <c r="G221" s="204">
        <f t="shared" si="168"/>
        <v>0</v>
      </c>
      <c r="H221" s="204">
        <f t="shared" si="168"/>
        <v>0</v>
      </c>
      <c r="I221" s="204">
        <f t="shared" si="168"/>
        <v>0</v>
      </c>
      <c r="J221" s="204">
        <f t="shared" si="168"/>
        <v>0</v>
      </c>
      <c r="K221" s="204">
        <f t="shared" si="168"/>
        <v>0</v>
      </c>
      <c r="L221" s="204">
        <f t="shared" si="168"/>
        <v>0</v>
      </c>
      <c r="M221" s="204">
        <f t="shared" si="168"/>
        <v>0</v>
      </c>
      <c r="N221" s="204">
        <f t="shared" si="168"/>
        <v>0</v>
      </c>
      <c r="O221" s="204">
        <f t="shared" si="168"/>
        <v>0</v>
      </c>
      <c r="P221" s="204">
        <f t="shared" si="168"/>
        <v>0</v>
      </c>
      <c r="Q221" s="204">
        <f t="shared" si="168"/>
        <v>0</v>
      </c>
      <c r="R221" s="204">
        <f t="shared" si="168"/>
        <v>0</v>
      </c>
      <c r="S221" s="204">
        <f t="shared" si="168"/>
        <v>0</v>
      </c>
      <c r="T221" s="204">
        <f t="shared" si="168"/>
        <v>0</v>
      </c>
      <c r="U221" s="204">
        <f t="shared" si="168"/>
        <v>0</v>
      </c>
      <c r="V221" s="204">
        <f t="shared" si="168"/>
        <v>0</v>
      </c>
      <c r="W221" s="204">
        <f t="shared" si="168"/>
        <v>3.8436791400000003</v>
      </c>
      <c r="X221" s="204">
        <f t="shared" si="168"/>
        <v>5.1249055200000004</v>
      </c>
      <c r="Y221" s="204">
        <f t="shared" si="168"/>
        <v>6.9255480000000009</v>
      </c>
      <c r="Z221" s="204">
        <f t="shared" si="168"/>
        <v>10.388322000000001</v>
      </c>
      <c r="AA221" s="204">
        <f t="shared" si="168"/>
        <v>11.0808768</v>
      </c>
      <c r="AB221" s="204">
        <f t="shared" si="168"/>
        <v>11.773431600000002</v>
      </c>
      <c r="AC221" s="204">
        <f t="shared" si="168"/>
        <v>12.4659864</v>
      </c>
      <c r="AD221" s="204">
        <f t="shared" si="168"/>
        <v>13.851096000000002</v>
      </c>
      <c r="AE221" s="204">
        <f t="shared" si="168"/>
        <v>13.851096000000002</v>
      </c>
      <c r="AF221" s="204">
        <f t="shared" si="168"/>
        <v>13.851096000000002</v>
      </c>
      <c r="AG221" s="204">
        <f t="shared" si="168"/>
        <v>13.851096000000002</v>
      </c>
      <c r="AH221" s="204">
        <f t="shared" si="168"/>
        <v>13.851096000000002</v>
      </c>
      <c r="AI221" s="204">
        <f t="shared" si="168"/>
        <v>13.851096000000002</v>
      </c>
      <c r="AJ221" s="204">
        <f t="shared" ref="AJ221:BB221" si="169">+AJ218*$C220</f>
        <v>13.851096000000002</v>
      </c>
      <c r="AK221" s="204">
        <f t="shared" si="169"/>
        <v>13.851096000000002</v>
      </c>
      <c r="AL221" s="204">
        <f t="shared" si="169"/>
        <v>34.627740000000003</v>
      </c>
      <c r="AM221" s="204">
        <f t="shared" si="169"/>
        <v>34.627740000000003</v>
      </c>
      <c r="AN221" s="204">
        <f t="shared" si="169"/>
        <v>34.627740000000003</v>
      </c>
      <c r="AO221" s="204">
        <f t="shared" si="169"/>
        <v>34.627740000000003</v>
      </c>
      <c r="AP221" s="204">
        <f t="shared" si="169"/>
        <v>34.627740000000003</v>
      </c>
      <c r="AQ221" s="204">
        <f t="shared" si="169"/>
        <v>34.627740000000003</v>
      </c>
      <c r="AR221" s="204">
        <f t="shared" si="169"/>
        <v>34.627740000000003</v>
      </c>
      <c r="AS221" s="204">
        <f t="shared" si="169"/>
        <v>34.627740000000003</v>
      </c>
      <c r="AT221" s="204">
        <f t="shared" si="169"/>
        <v>34.627740000000003</v>
      </c>
      <c r="AU221" s="204">
        <f t="shared" si="169"/>
        <v>34.627740000000003</v>
      </c>
      <c r="AV221" s="204">
        <f t="shared" si="169"/>
        <v>34.627740000000003</v>
      </c>
      <c r="AW221" s="204">
        <f t="shared" si="169"/>
        <v>34.627740000000003</v>
      </c>
      <c r="AX221" s="204">
        <f t="shared" si="169"/>
        <v>34.627740000000003</v>
      </c>
      <c r="AY221" s="204">
        <f t="shared" si="169"/>
        <v>34.627740000000003</v>
      </c>
      <c r="AZ221" s="204">
        <f t="shared" si="169"/>
        <v>34.627740000000003</v>
      </c>
      <c r="BA221" s="204">
        <f t="shared" si="169"/>
        <v>34.627740000000003</v>
      </c>
      <c r="BB221" s="204">
        <f t="shared" si="169"/>
        <v>34.627740000000003</v>
      </c>
      <c r="BC221" s="205"/>
      <c r="BD221" s="206"/>
      <c r="BE221" s="206"/>
      <c r="BF221" s="206"/>
      <c r="BG221" s="206"/>
      <c r="BH221" s="206"/>
      <c r="BI221" s="206"/>
      <c r="BJ221" s="206"/>
      <c r="BK221" s="206"/>
      <c r="BL221" s="206"/>
      <c r="BM221" s="206"/>
      <c r="BN221" s="206"/>
      <c r="BO221" s="206"/>
      <c r="BP221" s="206"/>
      <c r="BQ221" s="206"/>
      <c r="BR221" s="206"/>
      <c r="BS221" s="206"/>
      <c r="BT221" s="206"/>
      <c r="BU221" s="206"/>
      <c r="BV221" s="206"/>
      <c r="BW221" s="206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</row>
    <row r="222" spans="2:89" s="192" customFormat="1" ht="15" customHeight="1" thickTop="1" x14ac:dyDescent="0.2">
      <c r="B222" s="189" t="s">
        <v>115</v>
      </c>
      <c r="C222" s="288" t="str">
        <f>+C214</f>
        <v>Gen Power - McAdams, Mississippi location; duct fired (EECC) - 49%</v>
      </c>
      <c r="D222" s="190"/>
      <c r="E222" s="190"/>
      <c r="F222" s="190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AU222" s="190"/>
      <c r="AV222" s="190"/>
      <c r="AW222" s="190"/>
      <c r="AX222" s="190"/>
      <c r="AY222" s="190"/>
      <c r="AZ222" s="190"/>
      <c r="BA222" s="190"/>
      <c r="BB222" s="190"/>
      <c r="BC222" s="191"/>
    </row>
    <row r="223" spans="2:89" s="196" customFormat="1" x14ac:dyDescent="0.2">
      <c r="B223" s="193" t="s">
        <v>108</v>
      </c>
      <c r="C223" s="289"/>
      <c r="D223" s="194">
        <v>0</v>
      </c>
      <c r="E223" s="194">
        <v>0</v>
      </c>
      <c r="F223" s="194">
        <v>0</v>
      </c>
      <c r="G223" s="194">
        <v>0</v>
      </c>
      <c r="H223" s="194">
        <v>0</v>
      </c>
      <c r="I223" s="194">
        <v>0</v>
      </c>
      <c r="J223" s="194">
        <v>0</v>
      </c>
      <c r="K223" s="194">
        <v>0</v>
      </c>
      <c r="L223" s="194">
        <v>0</v>
      </c>
      <c r="M223" s="194">
        <v>0</v>
      </c>
      <c r="N223" s="194">
        <v>0</v>
      </c>
      <c r="O223" s="194">
        <v>0</v>
      </c>
      <c r="P223" s="194">
        <v>0</v>
      </c>
      <c r="Q223" s="194">
        <v>0</v>
      </c>
      <c r="R223" s="194">
        <v>0</v>
      </c>
      <c r="S223" s="194">
        <v>0</v>
      </c>
      <c r="T223" s="194">
        <v>0</v>
      </c>
      <c r="U223" s="194">
        <v>0</v>
      </c>
      <c r="V223" s="194">
        <v>0</v>
      </c>
      <c r="W223" s="194">
        <v>0.05</v>
      </c>
      <c r="X223" s="194">
        <v>7.0000000000000007E-2</v>
      </c>
      <c r="Y223" s="194">
        <v>3.5799999999999998E-2</v>
      </c>
      <c r="Z223" s="194">
        <v>0.192</v>
      </c>
      <c r="AA223" s="194">
        <v>3.5499999999999997E-2</v>
      </c>
      <c r="AB223" s="194">
        <v>3.5799999999999998E-2</v>
      </c>
      <c r="AC223" s="194">
        <v>3.6200000000000003E-2</v>
      </c>
      <c r="AD223" s="194">
        <v>3.6600000000000001E-2</v>
      </c>
      <c r="AE223" s="194">
        <v>3.6600000000000001E-2</v>
      </c>
      <c r="AF223" s="194">
        <v>3.6999999999999998E-2</v>
      </c>
      <c r="AG223" s="194">
        <v>3.6999999999999998E-2</v>
      </c>
      <c r="AH223" s="194">
        <v>3.7400000000000003E-2</v>
      </c>
      <c r="AI223" s="194">
        <v>3.7400000000000003E-2</v>
      </c>
      <c r="AJ223" s="194">
        <v>3.85E-2</v>
      </c>
      <c r="AK223" s="194">
        <v>0.1007</v>
      </c>
      <c r="AL223" s="194">
        <v>0.15290000000000001</v>
      </c>
      <c r="AM223" s="194">
        <v>3.0599999999999999E-2</v>
      </c>
      <c r="AN223" s="194">
        <v>0</v>
      </c>
      <c r="AO223" s="194">
        <v>0</v>
      </c>
      <c r="AP223" s="194">
        <v>0</v>
      </c>
      <c r="AQ223" s="194">
        <v>0</v>
      </c>
      <c r="AR223" s="194">
        <v>0</v>
      </c>
      <c r="AS223" s="194">
        <v>0</v>
      </c>
      <c r="AT223" s="194">
        <v>0</v>
      </c>
      <c r="AU223" s="194">
        <v>0</v>
      </c>
      <c r="AV223" s="194">
        <v>0</v>
      </c>
      <c r="AW223" s="194">
        <v>0</v>
      </c>
      <c r="AX223" s="194">
        <v>0</v>
      </c>
      <c r="AY223" s="194">
        <v>0</v>
      </c>
      <c r="AZ223" s="194">
        <v>0</v>
      </c>
      <c r="BA223" s="194">
        <v>0</v>
      </c>
      <c r="BB223" s="194">
        <v>0</v>
      </c>
      <c r="BC223" s="195">
        <f>SUM(D223:BB223)</f>
        <v>1</v>
      </c>
      <c r="BD223" s="193"/>
    </row>
    <row r="224" spans="2:89" s="196" customFormat="1" x14ac:dyDescent="0.2">
      <c r="B224" s="193" t="s">
        <v>109</v>
      </c>
      <c r="C224" s="289"/>
      <c r="D224" s="194">
        <f>D223</f>
        <v>0</v>
      </c>
      <c r="E224" s="194">
        <f t="shared" ref="E224:AJ224" si="170">+D224+E223</f>
        <v>0</v>
      </c>
      <c r="F224" s="194">
        <f t="shared" si="170"/>
        <v>0</v>
      </c>
      <c r="G224" s="194">
        <f t="shared" si="170"/>
        <v>0</v>
      </c>
      <c r="H224" s="194">
        <f t="shared" si="170"/>
        <v>0</v>
      </c>
      <c r="I224" s="194">
        <f t="shared" si="170"/>
        <v>0</v>
      </c>
      <c r="J224" s="194">
        <f t="shared" si="170"/>
        <v>0</v>
      </c>
      <c r="K224" s="194">
        <f t="shared" si="170"/>
        <v>0</v>
      </c>
      <c r="L224" s="194">
        <f t="shared" si="170"/>
        <v>0</v>
      </c>
      <c r="M224" s="194">
        <f t="shared" si="170"/>
        <v>0</v>
      </c>
      <c r="N224" s="194">
        <f t="shared" si="170"/>
        <v>0</v>
      </c>
      <c r="O224" s="194">
        <f t="shared" si="170"/>
        <v>0</v>
      </c>
      <c r="P224" s="194">
        <f t="shared" si="170"/>
        <v>0</v>
      </c>
      <c r="Q224" s="194">
        <f t="shared" si="170"/>
        <v>0</v>
      </c>
      <c r="R224" s="194">
        <f t="shared" si="170"/>
        <v>0</v>
      </c>
      <c r="S224" s="194">
        <f t="shared" si="170"/>
        <v>0</v>
      </c>
      <c r="T224" s="194">
        <f t="shared" si="170"/>
        <v>0</v>
      </c>
      <c r="U224" s="194">
        <f t="shared" si="170"/>
        <v>0</v>
      </c>
      <c r="V224" s="194">
        <f t="shared" si="170"/>
        <v>0</v>
      </c>
      <c r="W224" s="194">
        <f t="shared" si="170"/>
        <v>0.05</v>
      </c>
      <c r="X224" s="194">
        <f t="shared" si="170"/>
        <v>0.12000000000000001</v>
      </c>
      <c r="Y224" s="194">
        <f t="shared" si="170"/>
        <v>0.15579999999999999</v>
      </c>
      <c r="Z224" s="194">
        <f t="shared" si="170"/>
        <v>0.3478</v>
      </c>
      <c r="AA224" s="194">
        <f t="shared" si="170"/>
        <v>0.38329999999999997</v>
      </c>
      <c r="AB224" s="194">
        <f t="shared" si="170"/>
        <v>0.41909999999999997</v>
      </c>
      <c r="AC224" s="194">
        <f t="shared" si="170"/>
        <v>0.45529999999999998</v>
      </c>
      <c r="AD224" s="194">
        <f t="shared" si="170"/>
        <v>0.4919</v>
      </c>
      <c r="AE224" s="194">
        <f t="shared" si="170"/>
        <v>0.52849999999999997</v>
      </c>
      <c r="AF224" s="194">
        <f t="shared" si="170"/>
        <v>0.5655</v>
      </c>
      <c r="AG224" s="194">
        <f t="shared" si="170"/>
        <v>0.60250000000000004</v>
      </c>
      <c r="AH224" s="194">
        <f t="shared" si="170"/>
        <v>0.63990000000000002</v>
      </c>
      <c r="AI224" s="194">
        <f t="shared" si="170"/>
        <v>0.67730000000000001</v>
      </c>
      <c r="AJ224" s="194">
        <f t="shared" si="170"/>
        <v>0.71579999999999999</v>
      </c>
      <c r="AK224" s="194">
        <f t="shared" ref="AK224:BB224" si="171">+AJ224+AK223</f>
        <v>0.8165</v>
      </c>
      <c r="AL224" s="194">
        <f t="shared" si="171"/>
        <v>0.96940000000000004</v>
      </c>
      <c r="AM224" s="194">
        <f t="shared" si="171"/>
        <v>1</v>
      </c>
      <c r="AN224" s="194">
        <f t="shared" si="171"/>
        <v>1</v>
      </c>
      <c r="AO224" s="194">
        <f t="shared" si="171"/>
        <v>1</v>
      </c>
      <c r="AP224" s="194">
        <f t="shared" si="171"/>
        <v>1</v>
      </c>
      <c r="AQ224" s="194">
        <f t="shared" si="171"/>
        <v>1</v>
      </c>
      <c r="AR224" s="194">
        <f t="shared" si="171"/>
        <v>1</v>
      </c>
      <c r="AS224" s="194">
        <f t="shared" si="171"/>
        <v>1</v>
      </c>
      <c r="AT224" s="194">
        <f t="shared" si="171"/>
        <v>1</v>
      </c>
      <c r="AU224" s="194">
        <f t="shared" si="171"/>
        <v>1</v>
      </c>
      <c r="AV224" s="194">
        <f t="shared" si="171"/>
        <v>1</v>
      </c>
      <c r="AW224" s="194">
        <f t="shared" si="171"/>
        <v>1</v>
      </c>
      <c r="AX224" s="194">
        <f t="shared" si="171"/>
        <v>1</v>
      </c>
      <c r="AY224" s="194">
        <f t="shared" si="171"/>
        <v>1</v>
      </c>
      <c r="AZ224" s="194">
        <f t="shared" si="171"/>
        <v>1</v>
      </c>
      <c r="BA224" s="194">
        <f t="shared" si="171"/>
        <v>1</v>
      </c>
      <c r="BB224" s="194">
        <f t="shared" si="171"/>
        <v>1</v>
      </c>
      <c r="BC224" s="195"/>
      <c r="BD224" s="193"/>
    </row>
    <row r="225" spans="1:89" s="196" customFormat="1" x14ac:dyDescent="0.2">
      <c r="B225" s="193" t="s">
        <v>110</v>
      </c>
      <c r="C225" s="289"/>
      <c r="D225" s="194">
        <v>0</v>
      </c>
      <c r="E225" s="194">
        <v>0</v>
      </c>
      <c r="F225" s="194">
        <v>0</v>
      </c>
      <c r="G225" s="194">
        <v>0</v>
      </c>
      <c r="H225" s="194">
        <v>0</v>
      </c>
      <c r="I225" s="194">
        <v>0</v>
      </c>
      <c r="J225" s="194">
        <v>0</v>
      </c>
      <c r="K225" s="194">
        <v>0</v>
      </c>
      <c r="L225" s="194">
        <v>0</v>
      </c>
      <c r="M225" s="194">
        <v>0</v>
      </c>
      <c r="N225" s="194">
        <v>0</v>
      </c>
      <c r="O225" s="194">
        <v>0</v>
      </c>
      <c r="P225" s="194">
        <v>0</v>
      </c>
      <c r="Q225" s="194">
        <v>0</v>
      </c>
      <c r="R225" s="194">
        <v>0</v>
      </c>
      <c r="S225" s="194">
        <v>0</v>
      </c>
      <c r="T225" s="194">
        <v>0</v>
      </c>
      <c r="U225" s="194">
        <v>0</v>
      </c>
      <c r="V225" s="194">
        <v>0</v>
      </c>
      <c r="W225" s="194">
        <f t="shared" ref="W225:BB225" si="172">W226-V226</f>
        <v>0.05</v>
      </c>
      <c r="X225" s="194">
        <f t="shared" si="172"/>
        <v>0</v>
      </c>
      <c r="Y225" s="194">
        <f t="shared" si="172"/>
        <v>0</v>
      </c>
      <c r="Z225" s="194">
        <f t="shared" si="172"/>
        <v>0.14500000000000002</v>
      </c>
      <c r="AA225" s="194">
        <f t="shared" si="172"/>
        <v>5.4999999999999993E-2</v>
      </c>
      <c r="AB225" s="194">
        <f t="shared" si="172"/>
        <v>3.999999999999998E-2</v>
      </c>
      <c r="AC225" s="194">
        <f t="shared" si="172"/>
        <v>0.11000000000000004</v>
      </c>
      <c r="AD225" s="194">
        <f t="shared" si="172"/>
        <v>0.10999999999999999</v>
      </c>
      <c r="AE225" s="194">
        <f t="shared" si="172"/>
        <v>7.999999999999996E-2</v>
      </c>
      <c r="AF225" s="194">
        <f t="shared" si="172"/>
        <v>5.0000000000000044E-2</v>
      </c>
      <c r="AG225" s="194">
        <f t="shared" si="172"/>
        <v>0.12</v>
      </c>
      <c r="AH225" s="194">
        <f t="shared" si="172"/>
        <v>6.9999999999999951E-2</v>
      </c>
      <c r="AI225" s="194">
        <f t="shared" si="172"/>
        <v>3.0000000000000027E-2</v>
      </c>
      <c r="AJ225" s="194">
        <f t="shared" si="172"/>
        <v>7.0000000000000062E-2</v>
      </c>
      <c r="AK225" s="194">
        <f t="shared" si="172"/>
        <v>4.9999999999999933E-2</v>
      </c>
      <c r="AL225" s="194">
        <f t="shared" si="172"/>
        <v>2.0000000000000018E-2</v>
      </c>
      <c r="AM225" s="194">
        <f t="shared" si="172"/>
        <v>0</v>
      </c>
      <c r="AN225" s="194">
        <f t="shared" si="172"/>
        <v>0</v>
      </c>
      <c r="AO225" s="194">
        <f t="shared" si="172"/>
        <v>0</v>
      </c>
      <c r="AP225" s="194">
        <f t="shared" si="172"/>
        <v>0</v>
      </c>
      <c r="AQ225" s="194">
        <f t="shared" si="172"/>
        <v>0</v>
      </c>
      <c r="AR225" s="194">
        <f t="shared" si="172"/>
        <v>0</v>
      </c>
      <c r="AS225" s="194">
        <f t="shared" si="172"/>
        <v>0</v>
      </c>
      <c r="AT225" s="194">
        <f t="shared" si="172"/>
        <v>0</v>
      </c>
      <c r="AU225" s="194">
        <f t="shared" si="172"/>
        <v>0</v>
      </c>
      <c r="AV225" s="194">
        <f t="shared" si="172"/>
        <v>0</v>
      </c>
      <c r="AW225" s="194">
        <f t="shared" si="172"/>
        <v>0</v>
      </c>
      <c r="AX225" s="194">
        <f t="shared" si="172"/>
        <v>0</v>
      </c>
      <c r="AY225" s="194">
        <f t="shared" si="172"/>
        <v>0</v>
      </c>
      <c r="AZ225" s="194">
        <f t="shared" si="172"/>
        <v>0</v>
      </c>
      <c r="BA225" s="194">
        <f t="shared" si="172"/>
        <v>0</v>
      </c>
      <c r="BB225" s="194">
        <f t="shared" si="172"/>
        <v>0</v>
      </c>
      <c r="BC225" s="195">
        <f>SUM(D225:BB225)</f>
        <v>1</v>
      </c>
      <c r="BD225" s="193"/>
    </row>
    <row r="226" spans="1:89" s="196" customFormat="1" x14ac:dyDescent="0.2">
      <c r="B226" s="193" t="s">
        <v>111</v>
      </c>
      <c r="C226" s="289"/>
      <c r="D226" s="194">
        <f>D225</f>
        <v>0</v>
      </c>
      <c r="E226" s="194">
        <f t="shared" ref="E226:V226" si="173">+D226+E225</f>
        <v>0</v>
      </c>
      <c r="F226" s="194">
        <f t="shared" si="173"/>
        <v>0</v>
      </c>
      <c r="G226" s="194">
        <f t="shared" si="173"/>
        <v>0</v>
      </c>
      <c r="H226" s="194">
        <f t="shared" si="173"/>
        <v>0</v>
      </c>
      <c r="I226" s="194">
        <f t="shared" si="173"/>
        <v>0</v>
      </c>
      <c r="J226" s="194">
        <f t="shared" si="173"/>
        <v>0</v>
      </c>
      <c r="K226" s="194">
        <f t="shared" si="173"/>
        <v>0</v>
      </c>
      <c r="L226" s="194">
        <f t="shared" si="173"/>
        <v>0</v>
      </c>
      <c r="M226" s="194">
        <f t="shared" si="173"/>
        <v>0</v>
      </c>
      <c r="N226" s="194">
        <f t="shared" si="173"/>
        <v>0</v>
      </c>
      <c r="O226" s="194">
        <f t="shared" si="173"/>
        <v>0</v>
      </c>
      <c r="P226" s="194">
        <f t="shared" si="173"/>
        <v>0</v>
      </c>
      <c r="Q226" s="194">
        <f t="shared" si="173"/>
        <v>0</v>
      </c>
      <c r="R226" s="194">
        <f t="shared" si="173"/>
        <v>0</v>
      </c>
      <c r="S226" s="194">
        <f t="shared" si="173"/>
        <v>0</v>
      </c>
      <c r="T226" s="194">
        <f t="shared" si="173"/>
        <v>0</v>
      </c>
      <c r="U226" s="194">
        <f t="shared" si="173"/>
        <v>0</v>
      </c>
      <c r="V226" s="194">
        <f t="shared" si="173"/>
        <v>0</v>
      </c>
      <c r="W226" s="194">
        <v>0.05</v>
      </c>
      <c r="X226" s="194">
        <v>0.05</v>
      </c>
      <c r="Y226" s="194">
        <v>0.05</v>
      </c>
      <c r="Z226" s="194">
        <v>0.19500000000000001</v>
      </c>
      <c r="AA226" s="194">
        <v>0.25</v>
      </c>
      <c r="AB226" s="194">
        <v>0.28999999999999998</v>
      </c>
      <c r="AC226" s="194">
        <v>0.4</v>
      </c>
      <c r="AD226" s="194">
        <v>0.51</v>
      </c>
      <c r="AE226" s="194">
        <v>0.59</v>
      </c>
      <c r="AF226" s="194">
        <v>0.64</v>
      </c>
      <c r="AG226" s="194">
        <v>0.76</v>
      </c>
      <c r="AH226" s="194">
        <v>0.83</v>
      </c>
      <c r="AI226" s="194">
        <v>0.86</v>
      </c>
      <c r="AJ226" s="194">
        <v>0.93</v>
      </c>
      <c r="AK226" s="194">
        <v>0.98</v>
      </c>
      <c r="AL226" s="194">
        <v>1</v>
      </c>
      <c r="AM226" s="194">
        <v>1</v>
      </c>
      <c r="AN226" s="194">
        <v>1</v>
      </c>
      <c r="AO226" s="194">
        <v>1</v>
      </c>
      <c r="AP226" s="194">
        <v>1</v>
      </c>
      <c r="AQ226" s="194">
        <v>1</v>
      </c>
      <c r="AR226" s="194">
        <v>1</v>
      </c>
      <c r="AS226" s="194">
        <v>1</v>
      </c>
      <c r="AT226" s="194">
        <v>1</v>
      </c>
      <c r="AU226" s="194">
        <v>1</v>
      </c>
      <c r="AV226" s="194">
        <v>1</v>
      </c>
      <c r="AW226" s="194">
        <v>1</v>
      </c>
      <c r="AX226" s="194">
        <v>1</v>
      </c>
      <c r="AY226" s="194">
        <v>1</v>
      </c>
      <c r="AZ226" s="194">
        <v>1</v>
      </c>
      <c r="BA226" s="194">
        <v>1</v>
      </c>
      <c r="BB226" s="194">
        <v>1</v>
      </c>
      <c r="BC226" s="195"/>
      <c r="BD226" s="193"/>
    </row>
    <row r="227" spans="1:89" s="211" customFormat="1" x14ac:dyDescent="0.2">
      <c r="B227" s="208"/>
      <c r="C227" s="28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09"/>
      <c r="AF227" s="209"/>
      <c r="AG227" s="209"/>
      <c r="AH227" s="209"/>
      <c r="AI227" s="209"/>
      <c r="AJ227" s="209"/>
      <c r="AK227" s="209"/>
      <c r="AL227" s="209"/>
      <c r="AM227" s="209"/>
      <c r="AN227" s="209"/>
      <c r="AO227" s="209"/>
      <c r="AP227" s="209"/>
      <c r="AQ227" s="209"/>
      <c r="AR227" s="209"/>
      <c r="AS227" s="209"/>
      <c r="AT227" s="209"/>
      <c r="AU227" s="209"/>
      <c r="AV227" s="209"/>
      <c r="AW227" s="209"/>
      <c r="AX227" s="209"/>
      <c r="AY227" s="209"/>
      <c r="AZ227" s="209"/>
      <c r="BA227" s="209"/>
      <c r="BB227" s="209"/>
      <c r="BC227" s="210"/>
      <c r="BD227" s="208"/>
    </row>
    <row r="228" spans="1:89" s="197" customFormat="1" x14ac:dyDescent="0.2">
      <c r="B228" s="197" t="s">
        <v>112</v>
      </c>
      <c r="C228" s="198">
        <v>21.597519999999999</v>
      </c>
      <c r="D228" s="199">
        <f t="shared" ref="D228:AI228" si="174">+D224*$C228</f>
        <v>0</v>
      </c>
      <c r="E228" s="199">
        <f t="shared" si="174"/>
        <v>0</v>
      </c>
      <c r="F228" s="199">
        <f t="shared" si="174"/>
        <v>0</v>
      </c>
      <c r="G228" s="199">
        <f t="shared" si="174"/>
        <v>0</v>
      </c>
      <c r="H228" s="199">
        <f t="shared" si="174"/>
        <v>0</v>
      </c>
      <c r="I228" s="199">
        <f t="shared" si="174"/>
        <v>0</v>
      </c>
      <c r="J228" s="199">
        <f t="shared" si="174"/>
        <v>0</v>
      </c>
      <c r="K228" s="199">
        <f t="shared" si="174"/>
        <v>0</v>
      </c>
      <c r="L228" s="199">
        <f t="shared" si="174"/>
        <v>0</v>
      </c>
      <c r="M228" s="199">
        <f t="shared" si="174"/>
        <v>0</v>
      </c>
      <c r="N228" s="199">
        <f t="shared" si="174"/>
        <v>0</v>
      </c>
      <c r="O228" s="199">
        <f t="shared" si="174"/>
        <v>0</v>
      </c>
      <c r="P228" s="199">
        <f t="shared" si="174"/>
        <v>0</v>
      </c>
      <c r="Q228" s="199">
        <f t="shared" si="174"/>
        <v>0</v>
      </c>
      <c r="R228" s="199">
        <f t="shared" si="174"/>
        <v>0</v>
      </c>
      <c r="S228" s="199">
        <f t="shared" si="174"/>
        <v>0</v>
      </c>
      <c r="T228" s="199">
        <f t="shared" si="174"/>
        <v>0</v>
      </c>
      <c r="U228" s="199">
        <f t="shared" si="174"/>
        <v>0</v>
      </c>
      <c r="V228" s="199">
        <f t="shared" si="174"/>
        <v>0</v>
      </c>
      <c r="W228" s="199">
        <f t="shared" si="174"/>
        <v>1.0798760000000001</v>
      </c>
      <c r="X228" s="199">
        <f t="shared" si="174"/>
        <v>2.5917024</v>
      </c>
      <c r="Y228" s="199">
        <f t="shared" si="174"/>
        <v>3.3648936159999998</v>
      </c>
      <c r="Z228" s="199">
        <f t="shared" si="174"/>
        <v>7.5116174559999997</v>
      </c>
      <c r="AA228" s="199">
        <f t="shared" si="174"/>
        <v>8.2783294160000001</v>
      </c>
      <c r="AB228" s="199">
        <f t="shared" si="174"/>
        <v>9.051520631999999</v>
      </c>
      <c r="AC228" s="199">
        <f t="shared" si="174"/>
        <v>9.8333508559999991</v>
      </c>
      <c r="AD228" s="199">
        <f t="shared" si="174"/>
        <v>10.623820088</v>
      </c>
      <c r="AE228" s="199">
        <f t="shared" si="174"/>
        <v>11.414289319999998</v>
      </c>
      <c r="AF228" s="199">
        <f t="shared" si="174"/>
        <v>12.213397559999999</v>
      </c>
      <c r="AG228" s="199">
        <f t="shared" si="174"/>
        <v>13.0125058</v>
      </c>
      <c r="AH228" s="199">
        <f t="shared" si="174"/>
        <v>13.820253048</v>
      </c>
      <c r="AI228" s="199">
        <f t="shared" si="174"/>
        <v>14.628000296</v>
      </c>
      <c r="AJ228" s="199">
        <f t="shared" ref="AJ228:BB228" si="175">+AJ224*$C228</f>
        <v>15.459504815999999</v>
      </c>
      <c r="AK228" s="199">
        <f t="shared" si="175"/>
        <v>17.634375079999998</v>
      </c>
      <c r="AL228" s="199">
        <f t="shared" si="175"/>
        <v>20.936635888000001</v>
      </c>
      <c r="AM228" s="199">
        <f t="shared" si="175"/>
        <v>21.597519999999999</v>
      </c>
      <c r="AN228" s="199">
        <f t="shared" si="175"/>
        <v>21.597519999999999</v>
      </c>
      <c r="AO228" s="199">
        <f t="shared" si="175"/>
        <v>21.597519999999999</v>
      </c>
      <c r="AP228" s="199">
        <f t="shared" si="175"/>
        <v>21.597519999999999</v>
      </c>
      <c r="AQ228" s="199">
        <f t="shared" si="175"/>
        <v>21.597519999999999</v>
      </c>
      <c r="AR228" s="199">
        <f t="shared" si="175"/>
        <v>21.597519999999999</v>
      </c>
      <c r="AS228" s="199">
        <f t="shared" si="175"/>
        <v>21.597519999999999</v>
      </c>
      <c r="AT228" s="199">
        <f t="shared" si="175"/>
        <v>21.597519999999999</v>
      </c>
      <c r="AU228" s="199">
        <f t="shared" si="175"/>
        <v>21.597519999999999</v>
      </c>
      <c r="AV228" s="199">
        <f t="shared" si="175"/>
        <v>21.597519999999999</v>
      </c>
      <c r="AW228" s="199">
        <f t="shared" si="175"/>
        <v>21.597519999999999</v>
      </c>
      <c r="AX228" s="199">
        <f t="shared" si="175"/>
        <v>21.597519999999999</v>
      </c>
      <c r="AY228" s="199">
        <f t="shared" si="175"/>
        <v>21.597519999999999</v>
      </c>
      <c r="AZ228" s="199">
        <f t="shared" si="175"/>
        <v>21.597519999999999</v>
      </c>
      <c r="BA228" s="199">
        <f t="shared" si="175"/>
        <v>21.597519999999999</v>
      </c>
      <c r="BB228" s="199">
        <f t="shared" si="175"/>
        <v>21.597519999999999</v>
      </c>
      <c r="BC228" s="200"/>
      <c r="BD228" s="201"/>
      <c r="BE228" s="201"/>
      <c r="BF228" s="201"/>
      <c r="BG228" s="201"/>
      <c r="BH228" s="201"/>
      <c r="BI228" s="201"/>
      <c r="BJ228" s="201"/>
      <c r="BK228" s="201"/>
      <c r="BL228" s="201"/>
      <c r="BM228" s="201"/>
      <c r="BN228" s="201"/>
      <c r="BO228" s="201"/>
      <c r="BP228" s="201"/>
      <c r="BQ228" s="201"/>
      <c r="BR228" s="201"/>
      <c r="BS228" s="201"/>
      <c r="BT228" s="201"/>
      <c r="BU228" s="201"/>
      <c r="BV228" s="201"/>
      <c r="BW228" s="201"/>
      <c r="BX228" s="201"/>
      <c r="BY228" s="201"/>
      <c r="BZ228" s="201"/>
      <c r="CA228" s="201"/>
      <c r="CB228" s="201"/>
      <c r="CC228" s="201"/>
      <c r="CD228" s="201"/>
      <c r="CE228" s="201"/>
      <c r="CF228" s="201"/>
      <c r="CG228" s="201"/>
      <c r="CH228" s="201"/>
      <c r="CI228" s="201"/>
      <c r="CJ228" s="201"/>
      <c r="CK228" s="201"/>
    </row>
    <row r="229" spans="1:89" s="202" customFormat="1" ht="13.5" thickBot="1" x14ac:dyDescent="0.25">
      <c r="B229" s="202" t="s">
        <v>113</v>
      </c>
      <c r="C229" s="203" t="str">
        <f>+C221</f>
        <v>Sold</v>
      </c>
      <c r="D229" s="204">
        <f t="shared" ref="D229:AI229" si="176">+D226*$C228</f>
        <v>0</v>
      </c>
      <c r="E229" s="204">
        <f t="shared" si="176"/>
        <v>0</v>
      </c>
      <c r="F229" s="204">
        <f t="shared" si="176"/>
        <v>0</v>
      </c>
      <c r="G229" s="204">
        <f t="shared" si="176"/>
        <v>0</v>
      </c>
      <c r="H229" s="204">
        <f t="shared" si="176"/>
        <v>0</v>
      </c>
      <c r="I229" s="204">
        <f t="shared" si="176"/>
        <v>0</v>
      </c>
      <c r="J229" s="204">
        <f t="shared" si="176"/>
        <v>0</v>
      </c>
      <c r="K229" s="204">
        <f t="shared" si="176"/>
        <v>0</v>
      </c>
      <c r="L229" s="204">
        <f t="shared" si="176"/>
        <v>0</v>
      </c>
      <c r="M229" s="204">
        <f t="shared" si="176"/>
        <v>0</v>
      </c>
      <c r="N229" s="204">
        <f t="shared" si="176"/>
        <v>0</v>
      </c>
      <c r="O229" s="204">
        <f t="shared" si="176"/>
        <v>0</v>
      </c>
      <c r="P229" s="204">
        <f t="shared" si="176"/>
        <v>0</v>
      </c>
      <c r="Q229" s="204">
        <f t="shared" si="176"/>
        <v>0</v>
      </c>
      <c r="R229" s="204">
        <f t="shared" si="176"/>
        <v>0</v>
      </c>
      <c r="S229" s="204">
        <f t="shared" si="176"/>
        <v>0</v>
      </c>
      <c r="T229" s="204">
        <f t="shared" si="176"/>
        <v>0</v>
      </c>
      <c r="U229" s="204">
        <f t="shared" si="176"/>
        <v>0</v>
      </c>
      <c r="V229" s="204">
        <f t="shared" si="176"/>
        <v>0</v>
      </c>
      <c r="W229" s="204">
        <f t="shared" si="176"/>
        <v>1.0798760000000001</v>
      </c>
      <c r="X229" s="204">
        <f t="shared" si="176"/>
        <v>1.0798760000000001</v>
      </c>
      <c r="Y229" s="204">
        <f t="shared" si="176"/>
        <v>1.0798760000000001</v>
      </c>
      <c r="Z229" s="204">
        <f t="shared" si="176"/>
        <v>4.2115163999999998</v>
      </c>
      <c r="AA229" s="204">
        <f t="shared" si="176"/>
        <v>5.3993799999999998</v>
      </c>
      <c r="AB229" s="204">
        <f t="shared" si="176"/>
        <v>6.2632807999999995</v>
      </c>
      <c r="AC229" s="204">
        <f t="shared" si="176"/>
        <v>8.6390080000000005</v>
      </c>
      <c r="AD229" s="204">
        <f t="shared" si="176"/>
        <v>11.014735200000001</v>
      </c>
      <c r="AE229" s="204">
        <f t="shared" si="176"/>
        <v>12.742536799999998</v>
      </c>
      <c r="AF229" s="204">
        <f t="shared" si="176"/>
        <v>13.8224128</v>
      </c>
      <c r="AG229" s="204">
        <f t="shared" si="176"/>
        <v>16.414115200000001</v>
      </c>
      <c r="AH229" s="204">
        <f t="shared" si="176"/>
        <v>17.925941599999998</v>
      </c>
      <c r="AI229" s="204">
        <f t="shared" si="176"/>
        <v>18.573867199999999</v>
      </c>
      <c r="AJ229" s="204">
        <f t="shared" ref="AJ229:BB229" si="177">+AJ226*$C228</f>
        <v>20.085693599999999</v>
      </c>
      <c r="AK229" s="204">
        <f t="shared" si="177"/>
        <v>21.165569599999998</v>
      </c>
      <c r="AL229" s="204">
        <f t="shared" si="177"/>
        <v>21.597519999999999</v>
      </c>
      <c r="AM229" s="204">
        <f t="shared" si="177"/>
        <v>21.597519999999999</v>
      </c>
      <c r="AN229" s="204">
        <f t="shared" si="177"/>
        <v>21.597519999999999</v>
      </c>
      <c r="AO229" s="204">
        <f t="shared" si="177"/>
        <v>21.597519999999999</v>
      </c>
      <c r="AP229" s="204">
        <f t="shared" si="177"/>
        <v>21.597519999999999</v>
      </c>
      <c r="AQ229" s="204">
        <f t="shared" si="177"/>
        <v>21.597519999999999</v>
      </c>
      <c r="AR229" s="204">
        <f t="shared" si="177"/>
        <v>21.597519999999999</v>
      </c>
      <c r="AS229" s="204">
        <f t="shared" si="177"/>
        <v>21.597519999999999</v>
      </c>
      <c r="AT229" s="204">
        <f t="shared" si="177"/>
        <v>21.597519999999999</v>
      </c>
      <c r="AU229" s="204">
        <f t="shared" si="177"/>
        <v>21.597519999999999</v>
      </c>
      <c r="AV229" s="204">
        <f t="shared" si="177"/>
        <v>21.597519999999999</v>
      </c>
      <c r="AW229" s="204">
        <f t="shared" si="177"/>
        <v>21.597519999999999</v>
      </c>
      <c r="AX229" s="204">
        <f t="shared" si="177"/>
        <v>21.597519999999999</v>
      </c>
      <c r="AY229" s="204">
        <f t="shared" si="177"/>
        <v>21.597519999999999</v>
      </c>
      <c r="AZ229" s="204">
        <f t="shared" si="177"/>
        <v>21.597519999999999</v>
      </c>
      <c r="BA229" s="204">
        <f t="shared" si="177"/>
        <v>21.597519999999999</v>
      </c>
      <c r="BB229" s="204">
        <f t="shared" si="177"/>
        <v>21.597519999999999</v>
      </c>
      <c r="BC229" s="205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</row>
    <row r="230" spans="1:89" s="192" customFormat="1" ht="15" customHeight="1" thickTop="1" x14ac:dyDescent="0.2">
      <c r="A230" s="282" t="s">
        <v>191</v>
      </c>
      <c r="B230" s="189" t="str">
        <f>+'NTP or Sold'!G40</f>
        <v>7FA</v>
      </c>
      <c r="C230" s="288" t="str">
        <f>+'NTP or Sold'!S40</f>
        <v>Pastoria</v>
      </c>
      <c r="D230" s="190"/>
      <c r="E230" s="190"/>
      <c r="F230" s="190"/>
      <c r="G230" s="190"/>
      <c r="H230" s="190"/>
      <c r="I230" s="190"/>
      <c r="J230" s="190"/>
      <c r="K230" s="190"/>
      <c r="L230" s="190"/>
      <c r="M230" s="190"/>
      <c r="N230" s="190"/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90"/>
      <c r="AC230" s="190"/>
      <c r="AD230" s="190"/>
      <c r="AE230" s="190"/>
      <c r="AF230" s="190"/>
      <c r="AG230" s="84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AU230" s="190"/>
      <c r="AV230" s="190"/>
      <c r="AW230" s="190"/>
      <c r="AX230" s="190"/>
      <c r="AY230" s="190"/>
      <c r="AZ230" s="190"/>
      <c r="BA230" s="190"/>
      <c r="BB230" s="190"/>
      <c r="BC230" s="191"/>
    </row>
    <row r="231" spans="1:89" s="196" customFormat="1" x14ac:dyDescent="0.2">
      <c r="A231" s="282"/>
      <c r="B231" s="193" t="s">
        <v>108</v>
      </c>
      <c r="C231" s="289"/>
      <c r="D231" s="194">
        <v>0</v>
      </c>
      <c r="E231" s="194">
        <v>0</v>
      </c>
      <c r="F231" s="194">
        <v>0</v>
      </c>
      <c r="G231" s="194">
        <v>0</v>
      </c>
      <c r="H231" s="194">
        <v>0</v>
      </c>
      <c r="I231" s="194">
        <v>0</v>
      </c>
      <c r="J231" s="194">
        <v>0</v>
      </c>
      <c r="K231" s="194">
        <v>0</v>
      </c>
      <c r="L231" s="194">
        <v>0</v>
      </c>
      <c r="M231" s="194">
        <v>0</v>
      </c>
      <c r="N231" s="194">
        <v>0</v>
      </c>
      <c r="O231" s="194">
        <v>0</v>
      </c>
      <c r="P231" s="194">
        <v>0</v>
      </c>
      <c r="Q231" s="194">
        <v>0</v>
      </c>
      <c r="R231" s="194">
        <v>0</v>
      </c>
      <c r="S231" s="194">
        <v>0</v>
      </c>
      <c r="T231" s="194">
        <v>0</v>
      </c>
      <c r="U231" s="194">
        <v>0</v>
      </c>
      <c r="V231" s="194">
        <v>0</v>
      </c>
      <c r="W231" s="194">
        <v>0</v>
      </c>
      <c r="X231" s="194">
        <v>0</v>
      </c>
      <c r="Y231" s="194">
        <v>0</v>
      </c>
      <c r="Z231" s="194">
        <v>0</v>
      </c>
      <c r="AA231" s="194">
        <v>0</v>
      </c>
      <c r="AB231" s="194">
        <v>0</v>
      </c>
      <c r="AC231" s="194">
        <v>0.05</v>
      </c>
      <c r="AD231" s="194">
        <v>0.05</v>
      </c>
      <c r="AE231" s="194">
        <v>0.01</v>
      </c>
      <c r="AF231" s="194">
        <v>0.01</v>
      </c>
      <c r="AG231" s="82">
        <v>0.01</v>
      </c>
      <c r="AH231" s="194">
        <v>0.01</v>
      </c>
      <c r="AI231" s="194">
        <v>0.01</v>
      </c>
      <c r="AJ231" s="194">
        <v>0.01</v>
      </c>
      <c r="AK231" s="194">
        <v>0.04</v>
      </c>
      <c r="AL231" s="194">
        <v>0.05</v>
      </c>
      <c r="AM231" s="194">
        <v>0.05</v>
      </c>
      <c r="AN231" s="194">
        <v>0.05</v>
      </c>
      <c r="AO231" s="194">
        <v>0.05</v>
      </c>
      <c r="AP231" s="194">
        <v>0.05</v>
      </c>
      <c r="AQ231" s="194">
        <v>0.05</v>
      </c>
      <c r="AR231" s="194">
        <v>0.05</v>
      </c>
      <c r="AS231" s="194">
        <v>0.05</v>
      </c>
      <c r="AT231" s="194">
        <v>0.05</v>
      </c>
      <c r="AU231" s="194">
        <v>0.05</v>
      </c>
      <c r="AV231" s="194">
        <v>0.1</v>
      </c>
      <c r="AW231" s="194">
        <v>0.15</v>
      </c>
      <c r="AX231" s="194">
        <v>0.05</v>
      </c>
      <c r="AY231" s="194">
        <v>0</v>
      </c>
      <c r="AZ231" s="194">
        <v>0</v>
      </c>
      <c r="BA231" s="194">
        <v>0</v>
      </c>
      <c r="BB231" s="194">
        <v>0</v>
      </c>
      <c r="BC231" s="195">
        <f>SUM(D231:BB231)</f>
        <v>1.0000000000000002</v>
      </c>
      <c r="BD231" s="193"/>
    </row>
    <row r="232" spans="1:89" s="196" customFormat="1" x14ac:dyDescent="0.2">
      <c r="A232" s="282"/>
      <c r="B232" s="193" t="s">
        <v>109</v>
      </c>
      <c r="C232" s="289"/>
      <c r="D232" s="194">
        <f>D231</f>
        <v>0</v>
      </c>
      <c r="E232" s="194">
        <f t="shared" ref="E232:AJ232" si="178">+D232+E231</f>
        <v>0</v>
      </c>
      <c r="F232" s="194">
        <f t="shared" si="178"/>
        <v>0</v>
      </c>
      <c r="G232" s="194">
        <f t="shared" si="178"/>
        <v>0</v>
      </c>
      <c r="H232" s="194">
        <f t="shared" si="178"/>
        <v>0</v>
      </c>
      <c r="I232" s="194">
        <f t="shared" si="178"/>
        <v>0</v>
      </c>
      <c r="J232" s="194">
        <f t="shared" si="178"/>
        <v>0</v>
      </c>
      <c r="K232" s="194">
        <f t="shared" si="178"/>
        <v>0</v>
      </c>
      <c r="L232" s="194">
        <f t="shared" si="178"/>
        <v>0</v>
      </c>
      <c r="M232" s="194">
        <f t="shared" si="178"/>
        <v>0</v>
      </c>
      <c r="N232" s="194">
        <f t="shared" si="178"/>
        <v>0</v>
      </c>
      <c r="O232" s="194">
        <f t="shared" si="178"/>
        <v>0</v>
      </c>
      <c r="P232" s="194">
        <f t="shared" si="178"/>
        <v>0</v>
      </c>
      <c r="Q232" s="194">
        <f t="shared" si="178"/>
        <v>0</v>
      </c>
      <c r="R232" s="194">
        <f t="shared" si="178"/>
        <v>0</v>
      </c>
      <c r="S232" s="194">
        <f t="shared" si="178"/>
        <v>0</v>
      </c>
      <c r="T232" s="194">
        <f t="shared" si="178"/>
        <v>0</v>
      </c>
      <c r="U232" s="194">
        <f t="shared" si="178"/>
        <v>0</v>
      </c>
      <c r="V232" s="194">
        <f t="shared" si="178"/>
        <v>0</v>
      </c>
      <c r="W232" s="194">
        <f t="shared" si="178"/>
        <v>0</v>
      </c>
      <c r="X232" s="194">
        <f t="shared" si="178"/>
        <v>0</v>
      </c>
      <c r="Y232" s="194">
        <f t="shared" si="178"/>
        <v>0</v>
      </c>
      <c r="Z232" s="194">
        <f t="shared" si="178"/>
        <v>0</v>
      </c>
      <c r="AA232" s="194">
        <f t="shared" si="178"/>
        <v>0</v>
      </c>
      <c r="AB232" s="194">
        <f t="shared" si="178"/>
        <v>0</v>
      </c>
      <c r="AC232" s="194">
        <f t="shared" si="178"/>
        <v>0.05</v>
      </c>
      <c r="AD232" s="194">
        <f t="shared" si="178"/>
        <v>0.1</v>
      </c>
      <c r="AE232" s="194">
        <f t="shared" si="178"/>
        <v>0.11</v>
      </c>
      <c r="AF232" s="194">
        <f t="shared" si="178"/>
        <v>0.12</v>
      </c>
      <c r="AG232" s="82">
        <f t="shared" si="178"/>
        <v>0.13</v>
      </c>
      <c r="AH232" s="194">
        <f t="shared" si="178"/>
        <v>0.14000000000000001</v>
      </c>
      <c r="AI232" s="194">
        <f t="shared" si="178"/>
        <v>0.15000000000000002</v>
      </c>
      <c r="AJ232" s="194">
        <f t="shared" si="178"/>
        <v>0.16000000000000003</v>
      </c>
      <c r="AK232" s="194">
        <f t="shared" ref="AK232:BB232" si="179">+AJ232+AK231</f>
        <v>0.20000000000000004</v>
      </c>
      <c r="AL232" s="194">
        <f t="shared" si="179"/>
        <v>0.25000000000000006</v>
      </c>
      <c r="AM232" s="194">
        <f t="shared" si="179"/>
        <v>0.30000000000000004</v>
      </c>
      <c r="AN232" s="194">
        <f t="shared" si="179"/>
        <v>0.35000000000000003</v>
      </c>
      <c r="AO232" s="194">
        <f t="shared" si="179"/>
        <v>0.4</v>
      </c>
      <c r="AP232" s="194">
        <f t="shared" si="179"/>
        <v>0.45</v>
      </c>
      <c r="AQ232" s="194">
        <f t="shared" si="179"/>
        <v>0.5</v>
      </c>
      <c r="AR232" s="194">
        <f t="shared" si="179"/>
        <v>0.55000000000000004</v>
      </c>
      <c r="AS232" s="194">
        <f t="shared" si="179"/>
        <v>0.60000000000000009</v>
      </c>
      <c r="AT232" s="194">
        <f t="shared" si="179"/>
        <v>0.65000000000000013</v>
      </c>
      <c r="AU232" s="194">
        <f t="shared" si="179"/>
        <v>0.70000000000000018</v>
      </c>
      <c r="AV232" s="194">
        <f t="shared" si="179"/>
        <v>0.80000000000000016</v>
      </c>
      <c r="AW232" s="194">
        <f t="shared" si="179"/>
        <v>0.95000000000000018</v>
      </c>
      <c r="AX232" s="194">
        <f t="shared" si="179"/>
        <v>1.0000000000000002</v>
      </c>
      <c r="AY232" s="194">
        <f t="shared" si="179"/>
        <v>1.0000000000000002</v>
      </c>
      <c r="AZ232" s="194">
        <f t="shared" si="179"/>
        <v>1.0000000000000002</v>
      </c>
      <c r="BA232" s="194">
        <f t="shared" si="179"/>
        <v>1.0000000000000002</v>
      </c>
      <c r="BB232" s="194">
        <f t="shared" si="179"/>
        <v>1.0000000000000002</v>
      </c>
      <c r="BC232" s="195"/>
      <c r="BD232" s="193"/>
    </row>
    <row r="233" spans="1:89" s="196" customFormat="1" x14ac:dyDescent="0.2">
      <c r="A233" s="282"/>
      <c r="B233" s="193" t="s">
        <v>110</v>
      </c>
      <c r="C233" s="289"/>
      <c r="D233" s="194">
        <v>0</v>
      </c>
      <c r="E233" s="194">
        <v>0</v>
      </c>
      <c r="F233" s="194">
        <v>0</v>
      </c>
      <c r="G233" s="194">
        <v>0</v>
      </c>
      <c r="H233" s="194">
        <v>0</v>
      </c>
      <c r="I233" s="194">
        <v>0</v>
      </c>
      <c r="J233" s="194">
        <v>0</v>
      </c>
      <c r="K233" s="194">
        <v>0</v>
      </c>
      <c r="L233" s="194">
        <v>0</v>
      </c>
      <c r="M233" s="194">
        <v>0</v>
      </c>
      <c r="N233" s="194">
        <v>0</v>
      </c>
      <c r="O233" s="194">
        <v>0</v>
      </c>
      <c r="P233" s="194">
        <v>0</v>
      </c>
      <c r="Q233" s="194">
        <v>0</v>
      </c>
      <c r="R233" s="194">
        <f t="shared" ref="R233:BB233" si="180">R234-Q234</f>
        <v>0.05</v>
      </c>
      <c r="S233" s="194">
        <f t="shared" si="180"/>
        <v>0</v>
      </c>
      <c r="T233" s="194">
        <f t="shared" si="180"/>
        <v>0</v>
      </c>
      <c r="U233" s="194">
        <f t="shared" si="180"/>
        <v>0</v>
      </c>
      <c r="V233" s="194">
        <f t="shared" si="180"/>
        <v>0</v>
      </c>
      <c r="W233" s="194">
        <f t="shared" si="180"/>
        <v>0</v>
      </c>
      <c r="X233" s="194">
        <f t="shared" si="180"/>
        <v>0</v>
      </c>
      <c r="Y233" s="194">
        <f t="shared" si="180"/>
        <v>0</v>
      </c>
      <c r="Z233" s="194">
        <f t="shared" si="180"/>
        <v>0</v>
      </c>
      <c r="AA233" s="194">
        <f t="shared" si="180"/>
        <v>0</v>
      </c>
      <c r="AB233" s="194">
        <f t="shared" si="180"/>
        <v>0</v>
      </c>
      <c r="AC233" s="194">
        <f t="shared" si="180"/>
        <v>0</v>
      </c>
      <c r="AD233" s="194">
        <f t="shared" si="180"/>
        <v>0.05</v>
      </c>
      <c r="AE233" s="194">
        <f t="shared" si="180"/>
        <v>9.999999999999995E-3</v>
      </c>
      <c r="AF233" s="194">
        <f t="shared" si="180"/>
        <v>9.999999999999995E-3</v>
      </c>
      <c r="AG233" s="82">
        <f t="shared" si="180"/>
        <v>1.0000000000000009E-2</v>
      </c>
      <c r="AH233" s="194">
        <f t="shared" si="180"/>
        <v>1.0000000000000009E-2</v>
      </c>
      <c r="AI233" s="194">
        <f t="shared" si="180"/>
        <v>9.9999999999999811E-3</v>
      </c>
      <c r="AJ233" s="194">
        <f t="shared" si="180"/>
        <v>1.0000000000000009E-2</v>
      </c>
      <c r="AK233" s="194">
        <f t="shared" si="180"/>
        <v>1.8999999999999989E-2</v>
      </c>
      <c r="AL233" s="194">
        <f t="shared" si="180"/>
        <v>2.8999999999999998E-2</v>
      </c>
      <c r="AM233" s="194">
        <f t="shared" si="180"/>
        <v>3.4000000000000002E-2</v>
      </c>
      <c r="AN233" s="194">
        <f t="shared" si="180"/>
        <v>6.0999999999999999E-2</v>
      </c>
      <c r="AO233" s="194">
        <f t="shared" si="180"/>
        <v>6.2E-2</v>
      </c>
      <c r="AP233" s="194">
        <f t="shared" si="180"/>
        <v>4.7999999999999987E-2</v>
      </c>
      <c r="AQ233" s="194">
        <f t="shared" si="180"/>
        <v>6.0999999999999999E-2</v>
      </c>
      <c r="AR233" s="194">
        <f t="shared" si="180"/>
        <v>5.7000000000000051E-2</v>
      </c>
      <c r="AS233" s="194">
        <f t="shared" si="180"/>
        <v>2.5000000000000022E-2</v>
      </c>
      <c r="AT233" s="194">
        <f t="shared" si="180"/>
        <v>2.8999999999999915E-2</v>
      </c>
      <c r="AU233" s="194">
        <f t="shared" si="180"/>
        <v>3.9000000000000035E-2</v>
      </c>
      <c r="AV233" s="194">
        <f t="shared" si="180"/>
        <v>2.0000000000000018E-2</v>
      </c>
      <c r="AW233" s="194">
        <f t="shared" si="180"/>
        <v>2.4000000000000021E-2</v>
      </c>
      <c r="AX233" s="194">
        <f t="shared" si="180"/>
        <v>0.33199999999999996</v>
      </c>
      <c r="AY233" s="194">
        <f t="shared" si="180"/>
        <v>0</v>
      </c>
      <c r="AZ233" s="194">
        <f t="shared" si="180"/>
        <v>0</v>
      </c>
      <c r="BA233" s="194">
        <f t="shared" si="180"/>
        <v>0</v>
      </c>
      <c r="BB233" s="194">
        <f t="shared" si="180"/>
        <v>0</v>
      </c>
      <c r="BC233" s="195">
        <f>SUM(D233:BB233)</f>
        <v>1</v>
      </c>
      <c r="BD233" s="193"/>
    </row>
    <row r="234" spans="1:89" s="196" customFormat="1" x14ac:dyDescent="0.2">
      <c r="A234" s="282"/>
      <c r="B234" s="193" t="s">
        <v>111</v>
      </c>
      <c r="C234" s="289"/>
      <c r="D234" s="194">
        <f>D233</f>
        <v>0</v>
      </c>
      <c r="E234" s="194">
        <f t="shared" ref="E234:Q234" si="181">+D234+E233</f>
        <v>0</v>
      </c>
      <c r="F234" s="194">
        <f t="shared" si="181"/>
        <v>0</v>
      </c>
      <c r="G234" s="194">
        <f t="shared" si="181"/>
        <v>0</v>
      </c>
      <c r="H234" s="194">
        <f t="shared" si="181"/>
        <v>0</v>
      </c>
      <c r="I234" s="194">
        <f t="shared" si="181"/>
        <v>0</v>
      </c>
      <c r="J234" s="194">
        <f t="shared" si="181"/>
        <v>0</v>
      </c>
      <c r="K234" s="194">
        <f t="shared" si="181"/>
        <v>0</v>
      </c>
      <c r="L234" s="194">
        <f t="shared" si="181"/>
        <v>0</v>
      </c>
      <c r="M234" s="194">
        <f t="shared" si="181"/>
        <v>0</v>
      </c>
      <c r="N234" s="194">
        <f t="shared" si="181"/>
        <v>0</v>
      </c>
      <c r="O234" s="194">
        <f t="shared" si="181"/>
        <v>0</v>
      </c>
      <c r="P234" s="194">
        <f t="shared" si="181"/>
        <v>0</v>
      </c>
      <c r="Q234" s="194">
        <f t="shared" si="181"/>
        <v>0</v>
      </c>
      <c r="R234" s="194">
        <v>0.05</v>
      </c>
      <c r="S234" s="194">
        <v>0.05</v>
      </c>
      <c r="T234" s="194">
        <v>0.05</v>
      </c>
      <c r="U234" s="194">
        <v>0.05</v>
      </c>
      <c r="V234" s="194">
        <v>0.05</v>
      </c>
      <c r="W234" s="194">
        <v>0.05</v>
      </c>
      <c r="X234" s="194">
        <v>0.05</v>
      </c>
      <c r="Y234" s="194">
        <v>0.05</v>
      </c>
      <c r="Z234" s="194">
        <v>0.05</v>
      </c>
      <c r="AA234" s="194">
        <v>0.05</v>
      </c>
      <c r="AB234" s="194">
        <v>0.05</v>
      </c>
      <c r="AC234" s="194">
        <v>0.05</v>
      </c>
      <c r="AD234" s="194">
        <v>0.1</v>
      </c>
      <c r="AE234" s="194">
        <v>0.11</v>
      </c>
      <c r="AF234" s="194">
        <v>0.12</v>
      </c>
      <c r="AG234" s="82">
        <v>0.13</v>
      </c>
      <c r="AH234" s="194">
        <v>0.14000000000000001</v>
      </c>
      <c r="AI234" s="194">
        <v>0.15</v>
      </c>
      <c r="AJ234" s="194">
        <v>0.16</v>
      </c>
      <c r="AK234" s="194">
        <v>0.17899999999999999</v>
      </c>
      <c r="AL234" s="194">
        <v>0.20799999999999999</v>
      </c>
      <c r="AM234" s="194">
        <v>0.24199999999999999</v>
      </c>
      <c r="AN234" s="194">
        <v>0.30299999999999999</v>
      </c>
      <c r="AO234" s="194">
        <v>0.36499999999999999</v>
      </c>
      <c r="AP234" s="194">
        <v>0.41299999999999998</v>
      </c>
      <c r="AQ234" s="194">
        <v>0.47399999999999998</v>
      </c>
      <c r="AR234" s="194">
        <v>0.53100000000000003</v>
      </c>
      <c r="AS234" s="194">
        <v>0.55600000000000005</v>
      </c>
      <c r="AT234" s="194">
        <v>0.58499999999999996</v>
      </c>
      <c r="AU234" s="194">
        <v>0.624</v>
      </c>
      <c r="AV234" s="194">
        <v>0.64400000000000002</v>
      </c>
      <c r="AW234" s="194">
        <v>0.66800000000000004</v>
      </c>
      <c r="AX234" s="194">
        <v>1</v>
      </c>
      <c r="AY234" s="194">
        <v>1</v>
      </c>
      <c r="AZ234" s="194">
        <v>1</v>
      </c>
      <c r="BA234" s="194">
        <v>1</v>
      </c>
      <c r="BB234" s="194">
        <v>1</v>
      </c>
      <c r="BC234" s="195"/>
      <c r="BD234" s="193"/>
    </row>
    <row r="235" spans="1:89" s="211" customFormat="1" x14ac:dyDescent="0.2">
      <c r="A235" s="282"/>
      <c r="B235" s="208"/>
      <c r="C235" s="28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09"/>
      <c r="AF235" s="209"/>
      <c r="AG235" s="83"/>
      <c r="AH235" s="209"/>
      <c r="AI235" s="209"/>
      <c r="AJ235" s="209"/>
      <c r="AK235" s="209"/>
      <c r="AL235" s="209"/>
      <c r="AM235" s="209"/>
      <c r="AN235" s="209"/>
      <c r="AO235" s="209"/>
      <c r="AP235" s="209"/>
      <c r="AQ235" s="209"/>
      <c r="AR235" s="209"/>
      <c r="AS235" s="209"/>
      <c r="AT235" s="209"/>
      <c r="AU235" s="209"/>
      <c r="AV235" s="209"/>
      <c r="AW235" s="209"/>
      <c r="AX235" s="209"/>
      <c r="AY235" s="209"/>
      <c r="AZ235" s="209"/>
      <c r="BA235" s="209"/>
      <c r="BB235" s="209"/>
      <c r="BC235" s="210"/>
      <c r="BD235" s="208"/>
    </row>
    <row r="236" spans="1:89" s="197" customFormat="1" x14ac:dyDescent="0.2">
      <c r="A236" s="282"/>
      <c r="B236" s="197" t="s">
        <v>112</v>
      </c>
      <c r="C236" s="198">
        <v>129.41200000000001</v>
      </c>
      <c r="D236" s="199">
        <f t="shared" ref="D236:AI236" si="182">+D232*$C236</f>
        <v>0</v>
      </c>
      <c r="E236" s="199">
        <f t="shared" si="182"/>
        <v>0</v>
      </c>
      <c r="F236" s="199">
        <f t="shared" si="182"/>
        <v>0</v>
      </c>
      <c r="G236" s="199">
        <f t="shared" si="182"/>
        <v>0</v>
      </c>
      <c r="H236" s="199">
        <f t="shared" si="182"/>
        <v>0</v>
      </c>
      <c r="I236" s="199">
        <f t="shared" si="182"/>
        <v>0</v>
      </c>
      <c r="J236" s="199">
        <f t="shared" si="182"/>
        <v>0</v>
      </c>
      <c r="K236" s="199">
        <f t="shared" si="182"/>
        <v>0</v>
      </c>
      <c r="L236" s="199">
        <f t="shared" si="182"/>
        <v>0</v>
      </c>
      <c r="M236" s="199">
        <f t="shared" si="182"/>
        <v>0</v>
      </c>
      <c r="N236" s="199">
        <f t="shared" si="182"/>
        <v>0</v>
      </c>
      <c r="O236" s="199">
        <f t="shared" si="182"/>
        <v>0</v>
      </c>
      <c r="P236" s="199">
        <f t="shared" si="182"/>
        <v>0</v>
      </c>
      <c r="Q236" s="199">
        <f t="shared" si="182"/>
        <v>0</v>
      </c>
      <c r="R236" s="199">
        <f t="shared" si="182"/>
        <v>0</v>
      </c>
      <c r="S236" s="199">
        <f t="shared" si="182"/>
        <v>0</v>
      </c>
      <c r="T236" s="199">
        <f t="shared" si="182"/>
        <v>0</v>
      </c>
      <c r="U236" s="199">
        <f t="shared" si="182"/>
        <v>0</v>
      </c>
      <c r="V236" s="199">
        <f t="shared" si="182"/>
        <v>0</v>
      </c>
      <c r="W236" s="199">
        <f t="shared" si="182"/>
        <v>0</v>
      </c>
      <c r="X236" s="199">
        <f t="shared" si="182"/>
        <v>0</v>
      </c>
      <c r="Y236" s="199">
        <f t="shared" si="182"/>
        <v>0</v>
      </c>
      <c r="Z236" s="199">
        <f t="shared" si="182"/>
        <v>0</v>
      </c>
      <c r="AA236" s="199">
        <f t="shared" si="182"/>
        <v>0</v>
      </c>
      <c r="AB236" s="199">
        <f t="shared" si="182"/>
        <v>0</v>
      </c>
      <c r="AC236" s="199">
        <f t="shared" si="182"/>
        <v>6.470600000000001</v>
      </c>
      <c r="AD236" s="199">
        <f t="shared" si="182"/>
        <v>12.941200000000002</v>
      </c>
      <c r="AE236" s="199">
        <f t="shared" si="182"/>
        <v>14.235320000000002</v>
      </c>
      <c r="AF236" s="199">
        <f t="shared" si="182"/>
        <v>15.529440000000001</v>
      </c>
      <c r="AG236" s="90">
        <f t="shared" si="182"/>
        <v>16.823560000000001</v>
      </c>
      <c r="AH236" s="199">
        <f t="shared" si="182"/>
        <v>18.117680000000004</v>
      </c>
      <c r="AI236" s="199">
        <f t="shared" si="182"/>
        <v>19.411800000000003</v>
      </c>
      <c r="AJ236" s="199">
        <f t="shared" ref="AJ236:BB236" si="183">+AJ232*$C236</f>
        <v>20.705920000000006</v>
      </c>
      <c r="AK236" s="199">
        <f t="shared" si="183"/>
        <v>25.882400000000008</v>
      </c>
      <c r="AL236" s="199">
        <f t="shared" si="183"/>
        <v>32.353000000000009</v>
      </c>
      <c r="AM236" s="199">
        <f t="shared" si="183"/>
        <v>38.823600000000006</v>
      </c>
      <c r="AN236" s="199">
        <f t="shared" si="183"/>
        <v>45.294200000000004</v>
      </c>
      <c r="AO236" s="199">
        <f t="shared" si="183"/>
        <v>51.764800000000008</v>
      </c>
      <c r="AP236" s="199">
        <f t="shared" si="183"/>
        <v>58.235400000000006</v>
      </c>
      <c r="AQ236" s="199">
        <f t="shared" si="183"/>
        <v>64.706000000000003</v>
      </c>
      <c r="AR236" s="199">
        <f t="shared" si="183"/>
        <v>71.176600000000008</v>
      </c>
      <c r="AS236" s="199">
        <f t="shared" si="183"/>
        <v>77.647200000000012</v>
      </c>
      <c r="AT236" s="199">
        <f t="shared" si="183"/>
        <v>84.117800000000017</v>
      </c>
      <c r="AU236" s="199">
        <f t="shared" si="183"/>
        <v>90.588400000000021</v>
      </c>
      <c r="AV236" s="199">
        <f t="shared" si="183"/>
        <v>103.52960000000003</v>
      </c>
      <c r="AW236" s="199">
        <f t="shared" si="183"/>
        <v>122.94140000000003</v>
      </c>
      <c r="AX236" s="199">
        <f t="shared" si="183"/>
        <v>129.41200000000003</v>
      </c>
      <c r="AY236" s="199">
        <f t="shared" si="183"/>
        <v>129.41200000000003</v>
      </c>
      <c r="AZ236" s="199">
        <f t="shared" si="183"/>
        <v>129.41200000000003</v>
      </c>
      <c r="BA236" s="199">
        <f t="shared" si="183"/>
        <v>129.41200000000003</v>
      </c>
      <c r="BB236" s="199">
        <f t="shared" si="183"/>
        <v>129.41200000000003</v>
      </c>
      <c r="BC236" s="200"/>
      <c r="BD236" s="201"/>
      <c r="BE236" s="201"/>
      <c r="BF236" s="201"/>
      <c r="BG236" s="201"/>
      <c r="BH236" s="201"/>
      <c r="BI236" s="201"/>
      <c r="BJ236" s="201"/>
      <c r="BK236" s="201"/>
      <c r="BL236" s="201"/>
      <c r="BM236" s="201"/>
      <c r="BN236" s="201"/>
      <c r="BO236" s="201"/>
      <c r="BP236" s="201"/>
      <c r="BQ236" s="201"/>
      <c r="BR236" s="201"/>
      <c r="BS236" s="201"/>
      <c r="BT236" s="201"/>
      <c r="BU236" s="201"/>
      <c r="BV236" s="201"/>
      <c r="BW236" s="201"/>
      <c r="BX236" s="201"/>
      <c r="BY236" s="201"/>
      <c r="BZ236" s="201"/>
      <c r="CA236" s="201"/>
      <c r="CB236" s="201"/>
      <c r="CC236" s="201"/>
      <c r="CD236" s="201"/>
      <c r="CE236" s="201"/>
      <c r="CF236" s="201"/>
      <c r="CG236" s="201"/>
      <c r="CH236" s="201"/>
      <c r="CI236" s="201"/>
      <c r="CJ236" s="201"/>
      <c r="CK236" s="201"/>
    </row>
    <row r="237" spans="1:89" s="202" customFormat="1" ht="13.5" thickBot="1" x14ac:dyDescent="0.25">
      <c r="A237" s="283"/>
      <c r="B237" s="202" t="s">
        <v>113</v>
      </c>
      <c r="C237" s="203" t="str">
        <f>+'NTP or Sold'!B40</f>
        <v>Committed</v>
      </c>
      <c r="D237" s="204">
        <f t="shared" ref="D237:AI237" si="184">+D234*$C236</f>
        <v>0</v>
      </c>
      <c r="E237" s="204">
        <f t="shared" si="184"/>
        <v>0</v>
      </c>
      <c r="F237" s="204">
        <f t="shared" si="184"/>
        <v>0</v>
      </c>
      <c r="G237" s="204">
        <f t="shared" si="184"/>
        <v>0</v>
      </c>
      <c r="H237" s="204">
        <f t="shared" si="184"/>
        <v>0</v>
      </c>
      <c r="I237" s="204">
        <f t="shared" si="184"/>
        <v>0</v>
      </c>
      <c r="J237" s="204">
        <f t="shared" si="184"/>
        <v>0</v>
      </c>
      <c r="K237" s="204">
        <f t="shared" si="184"/>
        <v>0</v>
      </c>
      <c r="L237" s="204">
        <f t="shared" si="184"/>
        <v>0</v>
      </c>
      <c r="M237" s="204">
        <f t="shared" si="184"/>
        <v>0</v>
      </c>
      <c r="N237" s="204">
        <f t="shared" si="184"/>
        <v>0</v>
      </c>
      <c r="O237" s="204">
        <f t="shared" si="184"/>
        <v>0</v>
      </c>
      <c r="P237" s="204">
        <f t="shared" si="184"/>
        <v>0</v>
      </c>
      <c r="Q237" s="204">
        <f t="shared" si="184"/>
        <v>0</v>
      </c>
      <c r="R237" s="204">
        <f t="shared" si="184"/>
        <v>6.470600000000001</v>
      </c>
      <c r="S237" s="204">
        <f t="shared" si="184"/>
        <v>6.470600000000001</v>
      </c>
      <c r="T237" s="204">
        <f t="shared" si="184"/>
        <v>6.470600000000001</v>
      </c>
      <c r="U237" s="204">
        <f t="shared" si="184"/>
        <v>6.470600000000001</v>
      </c>
      <c r="V237" s="204">
        <f t="shared" si="184"/>
        <v>6.470600000000001</v>
      </c>
      <c r="W237" s="204">
        <f t="shared" si="184"/>
        <v>6.470600000000001</v>
      </c>
      <c r="X237" s="204">
        <f t="shared" si="184"/>
        <v>6.470600000000001</v>
      </c>
      <c r="Y237" s="204">
        <f t="shared" si="184"/>
        <v>6.470600000000001</v>
      </c>
      <c r="Z237" s="204">
        <f t="shared" si="184"/>
        <v>6.470600000000001</v>
      </c>
      <c r="AA237" s="204">
        <f t="shared" si="184"/>
        <v>6.470600000000001</v>
      </c>
      <c r="AB237" s="204">
        <f t="shared" si="184"/>
        <v>6.470600000000001</v>
      </c>
      <c r="AC237" s="204">
        <f t="shared" si="184"/>
        <v>6.470600000000001</v>
      </c>
      <c r="AD237" s="204">
        <f t="shared" si="184"/>
        <v>12.941200000000002</v>
      </c>
      <c r="AE237" s="204">
        <f t="shared" si="184"/>
        <v>14.235320000000002</v>
      </c>
      <c r="AF237" s="204">
        <f t="shared" si="184"/>
        <v>15.529440000000001</v>
      </c>
      <c r="AG237" s="136">
        <f t="shared" si="184"/>
        <v>16.823560000000001</v>
      </c>
      <c r="AH237" s="204">
        <f t="shared" si="184"/>
        <v>18.117680000000004</v>
      </c>
      <c r="AI237" s="204">
        <f t="shared" si="184"/>
        <v>19.411799999999999</v>
      </c>
      <c r="AJ237" s="204">
        <f t="shared" ref="AJ237:BB237" si="185">+AJ234*$C236</f>
        <v>20.705920000000003</v>
      </c>
      <c r="AK237" s="204">
        <f t="shared" si="185"/>
        <v>23.164747999999999</v>
      </c>
      <c r="AL237" s="204">
        <f t="shared" si="185"/>
        <v>26.917695999999999</v>
      </c>
      <c r="AM237" s="204">
        <f t="shared" si="185"/>
        <v>31.317703999999999</v>
      </c>
      <c r="AN237" s="204">
        <f t="shared" si="185"/>
        <v>39.211835999999998</v>
      </c>
      <c r="AO237" s="204">
        <f t="shared" si="185"/>
        <v>47.235379999999999</v>
      </c>
      <c r="AP237" s="204">
        <f t="shared" si="185"/>
        <v>53.447156</v>
      </c>
      <c r="AQ237" s="204">
        <f t="shared" si="185"/>
        <v>61.341287999999999</v>
      </c>
      <c r="AR237" s="204">
        <f t="shared" si="185"/>
        <v>68.717772000000011</v>
      </c>
      <c r="AS237" s="204">
        <f t="shared" si="185"/>
        <v>71.953072000000006</v>
      </c>
      <c r="AT237" s="204">
        <f t="shared" si="185"/>
        <v>75.706019999999995</v>
      </c>
      <c r="AU237" s="204">
        <f t="shared" si="185"/>
        <v>80.753088000000005</v>
      </c>
      <c r="AV237" s="204">
        <f t="shared" si="185"/>
        <v>83.341328000000004</v>
      </c>
      <c r="AW237" s="204">
        <f t="shared" si="185"/>
        <v>86.447216000000012</v>
      </c>
      <c r="AX237" s="204">
        <f t="shared" si="185"/>
        <v>129.41200000000001</v>
      </c>
      <c r="AY237" s="204">
        <f t="shared" si="185"/>
        <v>129.41200000000001</v>
      </c>
      <c r="AZ237" s="204">
        <f t="shared" si="185"/>
        <v>129.41200000000001</v>
      </c>
      <c r="BA237" s="204">
        <f t="shared" si="185"/>
        <v>129.41200000000001</v>
      </c>
      <c r="BB237" s="204">
        <f t="shared" si="185"/>
        <v>129.41200000000001</v>
      </c>
      <c r="BC237" s="205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206"/>
      <c r="BN237" s="206"/>
      <c r="BO237" s="206"/>
      <c r="BP237" s="206"/>
      <c r="BQ237" s="206"/>
      <c r="BR237" s="206"/>
      <c r="BS237" s="206"/>
      <c r="BT237" s="206"/>
      <c r="BU237" s="206"/>
      <c r="BV237" s="206"/>
      <c r="BW237" s="206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</row>
    <row r="238" spans="1:89" s="192" customFormat="1" ht="15" customHeight="1" thickTop="1" x14ac:dyDescent="0.2">
      <c r="A238" s="281">
        <v>3</v>
      </c>
      <c r="B238" s="189" t="str">
        <f>+'NTP or Sold'!G42</f>
        <v>7FA</v>
      </c>
      <c r="C238" s="288" t="str">
        <f>+'NTP or Sold'!S42</f>
        <v>Pastoria</v>
      </c>
      <c r="D238" s="190"/>
      <c r="E238" s="190"/>
      <c r="F238" s="190"/>
      <c r="G238" s="190"/>
      <c r="H238" s="190"/>
      <c r="I238" s="190"/>
      <c r="J238" s="190"/>
      <c r="K238" s="190"/>
      <c r="L238" s="190"/>
      <c r="M238" s="190"/>
      <c r="N238" s="190"/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A238" s="190"/>
      <c r="AB238" s="190"/>
      <c r="AC238" s="190"/>
      <c r="AD238" s="190"/>
      <c r="AE238" s="190"/>
      <c r="AF238" s="190"/>
      <c r="AG238" s="84"/>
      <c r="AH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AU238" s="190"/>
      <c r="AV238" s="190"/>
      <c r="AW238" s="190"/>
      <c r="AX238" s="190"/>
      <c r="AY238" s="190"/>
      <c r="AZ238" s="190"/>
      <c r="BA238" s="190"/>
      <c r="BB238" s="190"/>
      <c r="BC238" s="191"/>
    </row>
    <row r="239" spans="1:89" s="196" customFormat="1" x14ac:dyDescent="0.2">
      <c r="A239" s="282"/>
      <c r="B239" s="193" t="s">
        <v>108</v>
      </c>
      <c r="C239" s="289"/>
      <c r="D239" s="194">
        <v>0</v>
      </c>
      <c r="E239" s="194">
        <v>0</v>
      </c>
      <c r="F239" s="194">
        <v>0</v>
      </c>
      <c r="G239" s="194">
        <v>0</v>
      </c>
      <c r="H239" s="194">
        <v>0</v>
      </c>
      <c r="I239" s="194">
        <v>0</v>
      </c>
      <c r="J239" s="194">
        <v>0</v>
      </c>
      <c r="K239" s="194">
        <v>0</v>
      </c>
      <c r="L239" s="194">
        <v>0</v>
      </c>
      <c r="M239" s="194">
        <v>0</v>
      </c>
      <c r="N239" s="194">
        <v>0</v>
      </c>
      <c r="O239" s="194">
        <v>0</v>
      </c>
      <c r="P239" s="194">
        <v>0</v>
      </c>
      <c r="Q239" s="194">
        <v>0</v>
      </c>
      <c r="R239" s="194">
        <v>0</v>
      </c>
      <c r="S239" s="194">
        <v>0</v>
      </c>
      <c r="T239" s="194">
        <v>0</v>
      </c>
      <c r="U239" s="194">
        <v>0</v>
      </c>
      <c r="V239" s="194">
        <v>0</v>
      </c>
      <c r="W239" s="194">
        <v>0</v>
      </c>
      <c r="X239" s="194">
        <v>0</v>
      </c>
      <c r="Y239" s="194">
        <v>0</v>
      </c>
      <c r="Z239" s="194">
        <v>0</v>
      </c>
      <c r="AA239" s="194">
        <v>0</v>
      </c>
      <c r="AB239" s="194">
        <v>0</v>
      </c>
      <c r="AC239" s="194">
        <v>0.05</v>
      </c>
      <c r="AD239" s="194">
        <v>0.05</v>
      </c>
      <c r="AE239" s="194">
        <v>0.01</v>
      </c>
      <c r="AF239" s="194">
        <v>0.01</v>
      </c>
      <c r="AG239" s="82">
        <v>0.01</v>
      </c>
      <c r="AH239" s="194">
        <v>0.01</v>
      </c>
      <c r="AI239" s="194">
        <v>0.01</v>
      </c>
      <c r="AJ239" s="194">
        <v>0.01</v>
      </c>
      <c r="AK239" s="194">
        <v>0.04</v>
      </c>
      <c r="AL239" s="194">
        <v>0.05</v>
      </c>
      <c r="AM239" s="194">
        <v>0.05</v>
      </c>
      <c r="AN239" s="194">
        <v>0.05</v>
      </c>
      <c r="AO239" s="194">
        <v>0.05</v>
      </c>
      <c r="AP239" s="194">
        <v>0.05</v>
      </c>
      <c r="AQ239" s="194">
        <v>0.05</v>
      </c>
      <c r="AR239" s="194">
        <v>0.05</v>
      </c>
      <c r="AS239" s="194">
        <v>0.05</v>
      </c>
      <c r="AT239" s="194">
        <v>0.05</v>
      </c>
      <c r="AU239" s="194">
        <v>0.05</v>
      </c>
      <c r="AV239" s="194">
        <v>0.1</v>
      </c>
      <c r="AW239" s="194">
        <v>0.15</v>
      </c>
      <c r="AX239" s="194">
        <v>0.05</v>
      </c>
      <c r="AY239" s="194">
        <v>0</v>
      </c>
      <c r="AZ239" s="194">
        <v>0</v>
      </c>
      <c r="BA239" s="194">
        <v>0</v>
      </c>
      <c r="BB239" s="194">
        <v>0</v>
      </c>
      <c r="BC239" s="195">
        <f>SUM(D239:BB239)</f>
        <v>1.0000000000000002</v>
      </c>
      <c r="BD239" s="193"/>
    </row>
    <row r="240" spans="1:89" s="196" customFormat="1" x14ac:dyDescent="0.2">
      <c r="A240" s="282"/>
      <c r="B240" s="193" t="s">
        <v>109</v>
      </c>
      <c r="C240" s="289"/>
      <c r="D240" s="194">
        <f>D239</f>
        <v>0</v>
      </c>
      <c r="E240" s="194">
        <f t="shared" ref="E240:AJ240" si="186">+D240+E239</f>
        <v>0</v>
      </c>
      <c r="F240" s="194">
        <f t="shared" si="186"/>
        <v>0</v>
      </c>
      <c r="G240" s="194">
        <f t="shared" si="186"/>
        <v>0</v>
      </c>
      <c r="H240" s="194">
        <f t="shared" si="186"/>
        <v>0</v>
      </c>
      <c r="I240" s="194">
        <f t="shared" si="186"/>
        <v>0</v>
      </c>
      <c r="J240" s="194">
        <f t="shared" si="186"/>
        <v>0</v>
      </c>
      <c r="K240" s="194">
        <f t="shared" si="186"/>
        <v>0</v>
      </c>
      <c r="L240" s="194">
        <f t="shared" si="186"/>
        <v>0</v>
      </c>
      <c r="M240" s="194">
        <f t="shared" si="186"/>
        <v>0</v>
      </c>
      <c r="N240" s="194">
        <f t="shared" si="186"/>
        <v>0</v>
      </c>
      <c r="O240" s="194">
        <f t="shared" si="186"/>
        <v>0</v>
      </c>
      <c r="P240" s="194">
        <f t="shared" si="186"/>
        <v>0</v>
      </c>
      <c r="Q240" s="194">
        <f t="shared" si="186"/>
        <v>0</v>
      </c>
      <c r="R240" s="194">
        <f t="shared" si="186"/>
        <v>0</v>
      </c>
      <c r="S240" s="194">
        <f t="shared" si="186"/>
        <v>0</v>
      </c>
      <c r="T240" s="194">
        <f t="shared" si="186"/>
        <v>0</v>
      </c>
      <c r="U240" s="194">
        <f t="shared" si="186"/>
        <v>0</v>
      </c>
      <c r="V240" s="194">
        <f t="shared" si="186"/>
        <v>0</v>
      </c>
      <c r="W240" s="194">
        <f t="shared" si="186"/>
        <v>0</v>
      </c>
      <c r="X240" s="194">
        <f t="shared" si="186"/>
        <v>0</v>
      </c>
      <c r="Y240" s="194">
        <f t="shared" si="186"/>
        <v>0</v>
      </c>
      <c r="Z240" s="194">
        <f t="shared" si="186"/>
        <v>0</v>
      </c>
      <c r="AA240" s="194">
        <f t="shared" si="186"/>
        <v>0</v>
      </c>
      <c r="AB240" s="194">
        <f t="shared" si="186"/>
        <v>0</v>
      </c>
      <c r="AC240" s="194">
        <f t="shared" si="186"/>
        <v>0.05</v>
      </c>
      <c r="AD240" s="194">
        <f t="shared" si="186"/>
        <v>0.1</v>
      </c>
      <c r="AE240" s="194">
        <f t="shared" si="186"/>
        <v>0.11</v>
      </c>
      <c r="AF240" s="194">
        <f t="shared" si="186"/>
        <v>0.12</v>
      </c>
      <c r="AG240" s="82">
        <f t="shared" si="186"/>
        <v>0.13</v>
      </c>
      <c r="AH240" s="194">
        <f t="shared" si="186"/>
        <v>0.14000000000000001</v>
      </c>
      <c r="AI240" s="194">
        <f t="shared" si="186"/>
        <v>0.15000000000000002</v>
      </c>
      <c r="AJ240" s="194">
        <f t="shared" si="186"/>
        <v>0.16000000000000003</v>
      </c>
      <c r="AK240" s="194">
        <f t="shared" ref="AK240:BB240" si="187">+AJ240+AK239</f>
        <v>0.20000000000000004</v>
      </c>
      <c r="AL240" s="194">
        <f t="shared" si="187"/>
        <v>0.25000000000000006</v>
      </c>
      <c r="AM240" s="194">
        <f t="shared" si="187"/>
        <v>0.30000000000000004</v>
      </c>
      <c r="AN240" s="194">
        <f t="shared" si="187"/>
        <v>0.35000000000000003</v>
      </c>
      <c r="AO240" s="194">
        <f t="shared" si="187"/>
        <v>0.4</v>
      </c>
      <c r="AP240" s="194">
        <f t="shared" si="187"/>
        <v>0.45</v>
      </c>
      <c r="AQ240" s="194">
        <f t="shared" si="187"/>
        <v>0.5</v>
      </c>
      <c r="AR240" s="194">
        <f t="shared" si="187"/>
        <v>0.55000000000000004</v>
      </c>
      <c r="AS240" s="194">
        <f t="shared" si="187"/>
        <v>0.60000000000000009</v>
      </c>
      <c r="AT240" s="194">
        <f t="shared" si="187"/>
        <v>0.65000000000000013</v>
      </c>
      <c r="AU240" s="194">
        <f t="shared" si="187"/>
        <v>0.70000000000000018</v>
      </c>
      <c r="AV240" s="194">
        <f t="shared" si="187"/>
        <v>0.80000000000000016</v>
      </c>
      <c r="AW240" s="194">
        <f t="shared" si="187"/>
        <v>0.95000000000000018</v>
      </c>
      <c r="AX240" s="194">
        <f t="shared" si="187"/>
        <v>1.0000000000000002</v>
      </c>
      <c r="AY240" s="194">
        <f t="shared" si="187"/>
        <v>1.0000000000000002</v>
      </c>
      <c r="AZ240" s="194">
        <f t="shared" si="187"/>
        <v>1.0000000000000002</v>
      </c>
      <c r="BA240" s="194">
        <f t="shared" si="187"/>
        <v>1.0000000000000002</v>
      </c>
      <c r="BB240" s="194">
        <f t="shared" si="187"/>
        <v>1.0000000000000002</v>
      </c>
      <c r="BC240" s="195"/>
      <c r="BD240" s="193"/>
    </row>
    <row r="241" spans="1:89" s="196" customFormat="1" x14ac:dyDescent="0.2">
      <c r="A241" s="282"/>
      <c r="B241" s="193" t="s">
        <v>110</v>
      </c>
      <c r="C241" s="289"/>
      <c r="D241" s="194">
        <v>0</v>
      </c>
      <c r="E241" s="194">
        <v>0</v>
      </c>
      <c r="F241" s="194">
        <v>0</v>
      </c>
      <c r="G241" s="194">
        <v>0</v>
      </c>
      <c r="H241" s="194">
        <v>0</v>
      </c>
      <c r="I241" s="194">
        <v>0</v>
      </c>
      <c r="J241" s="194">
        <v>0</v>
      </c>
      <c r="K241" s="194">
        <v>0</v>
      </c>
      <c r="L241" s="194">
        <v>0</v>
      </c>
      <c r="M241" s="194">
        <v>0</v>
      </c>
      <c r="N241" s="194">
        <v>0</v>
      </c>
      <c r="O241" s="194">
        <v>0</v>
      </c>
      <c r="P241" s="194">
        <v>0</v>
      </c>
      <c r="Q241" s="194">
        <v>0</v>
      </c>
      <c r="R241" s="194">
        <f t="shared" ref="R241:BB241" si="188">R242-Q242</f>
        <v>0.05</v>
      </c>
      <c r="S241" s="194">
        <f t="shared" si="188"/>
        <v>0</v>
      </c>
      <c r="T241" s="194">
        <f t="shared" si="188"/>
        <v>0</v>
      </c>
      <c r="U241" s="194">
        <f t="shared" si="188"/>
        <v>0</v>
      </c>
      <c r="V241" s="194">
        <f t="shared" si="188"/>
        <v>0</v>
      </c>
      <c r="W241" s="194">
        <f t="shared" si="188"/>
        <v>0</v>
      </c>
      <c r="X241" s="194">
        <f t="shared" si="188"/>
        <v>0</v>
      </c>
      <c r="Y241" s="194">
        <f t="shared" si="188"/>
        <v>0</v>
      </c>
      <c r="Z241" s="194">
        <f t="shared" si="188"/>
        <v>0</v>
      </c>
      <c r="AA241" s="194">
        <f t="shared" si="188"/>
        <v>0</v>
      </c>
      <c r="AB241" s="194">
        <f t="shared" si="188"/>
        <v>0</v>
      </c>
      <c r="AC241" s="194">
        <f t="shared" si="188"/>
        <v>0</v>
      </c>
      <c r="AD241" s="194">
        <f t="shared" si="188"/>
        <v>0.05</v>
      </c>
      <c r="AE241" s="194">
        <f t="shared" si="188"/>
        <v>9.999999999999995E-3</v>
      </c>
      <c r="AF241" s="194">
        <f t="shared" si="188"/>
        <v>9.999999999999995E-3</v>
      </c>
      <c r="AG241" s="82">
        <f t="shared" si="188"/>
        <v>1.0000000000000009E-2</v>
      </c>
      <c r="AH241" s="194">
        <f t="shared" si="188"/>
        <v>1.0000000000000009E-2</v>
      </c>
      <c r="AI241" s="194">
        <f t="shared" si="188"/>
        <v>9.9999999999999811E-3</v>
      </c>
      <c r="AJ241" s="194">
        <f t="shared" si="188"/>
        <v>1.0000000000000009E-2</v>
      </c>
      <c r="AK241" s="194">
        <f t="shared" si="188"/>
        <v>1.8999999999999989E-2</v>
      </c>
      <c r="AL241" s="194">
        <f t="shared" si="188"/>
        <v>2.8999999999999998E-2</v>
      </c>
      <c r="AM241" s="194">
        <f t="shared" si="188"/>
        <v>3.4000000000000002E-2</v>
      </c>
      <c r="AN241" s="194">
        <f t="shared" si="188"/>
        <v>6.0999999999999999E-2</v>
      </c>
      <c r="AO241" s="194">
        <f t="shared" si="188"/>
        <v>6.2E-2</v>
      </c>
      <c r="AP241" s="194">
        <f t="shared" si="188"/>
        <v>4.7999999999999987E-2</v>
      </c>
      <c r="AQ241" s="194">
        <f t="shared" si="188"/>
        <v>6.0999999999999999E-2</v>
      </c>
      <c r="AR241" s="194">
        <f t="shared" si="188"/>
        <v>5.7000000000000051E-2</v>
      </c>
      <c r="AS241" s="194">
        <f t="shared" si="188"/>
        <v>2.5000000000000022E-2</v>
      </c>
      <c r="AT241" s="194">
        <f t="shared" si="188"/>
        <v>2.8999999999999915E-2</v>
      </c>
      <c r="AU241" s="194">
        <f t="shared" si="188"/>
        <v>3.9000000000000035E-2</v>
      </c>
      <c r="AV241" s="194">
        <f t="shared" si="188"/>
        <v>2.0000000000000018E-2</v>
      </c>
      <c r="AW241" s="194">
        <f t="shared" si="188"/>
        <v>2.4000000000000021E-2</v>
      </c>
      <c r="AX241" s="194">
        <f t="shared" si="188"/>
        <v>0.33199999999999996</v>
      </c>
      <c r="AY241" s="194">
        <f t="shared" si="188"/>
        <v>0</v>
      </c>
      <c r="AZ241" s="194">
        <f t="shared" si="188"/>
        <v>0</v>
      </c>
      <c r="BA241" s="194">
        <f t="shared" si="188"/>
        <v>0</v>
      </c>
      <c r="BB241" s="194">
        <f t="shared" si="188"/>
        <v>0</v>
      </c>
      <c r="BC241" s="195">
        <f>SUM(D241:BB241)</f>
        <v>1</v>
      </c>
      <c r="BD241" s="193"/>
    </row>
    <row r="242" spans="1:89" s="196" customFormat="1" x14ac:dyDescent="0.2">
      <c r="A242" s="282"/>
      <c r="B242" s="193" t="s">
        <v>111</v>
      </c>
      <c r="C242" s="289"/>
      <c r="D242" s="194">
        <f>D241</f>
        <v>0</v>
      </c>
      <c r="E242" s="194">
        <f t="shared" ref="E242:Q242" si="189">+D242+E241</f>
        <v>0</v>
      </c>
      <c r="F242" s="194">
        <f t="shared" si="189"/>
        <v>0</v>
      </c>
      <c r="G242" s="194">
        <f t="shared" si="189"/>
        <v>0</v>
      </c>
      <c r="H242" s="194">
        <f t="shared" si="189"/>
        <v>0</v>
      </c>
      <c r="I242" s="194">
        <f t="shared" si="189"/>
        <v>0</v>
      </c>
      <c r="J242" s="194">
        <f t="shared" si="189"/>
        <v>0</v>
      </c>
      <c r="K242" s="194">
        <f t="shared" si="189"/>
        <v>0</v>
      </c>
      <c r="L242" s="194">
        <f t="shared" si="189"/>
        <v>0</v>
      </c>
      <c r="M242" s="194">
        <f t="shared" si="189"/>
        <v>0</v>
      </c>
      <c r="N242" s="194">
        <f t="shared" si="189"/>
        <v>0</v>
      </c>
      <c r="O242" s="194">
        <f t="shared" si="189"/>
        <v>0</v>
      </c>
      <c r="P242" s="194">
        <f t="shared" si="189"/>
        <v>0</v>
      </c>
      <c r="Q242" s="194">
        <f t="shared" si="189"/>
        <v>0</v>
      </c>
      <c r="R242" s="194">
        <v>0.05</v>
      </c>
      <c r="S242" s="194">
        <v>0.05</v>
      </c>
      <c r="T242" s="194">
        <v>0.05</v>
      </c>
      <c r="U242" s="194">
        <v>0.05</v>
      </c>
      <c r="V242" s="194">
        <v>0.05</v>
      </c>
      <c r="W242" s="194">
        <v>0.05</v>
      </c>
      <c r="X242" s="194">
        <v>0.05</v>
      </c>
      <c r="Y242" s="194">
        <v>0.05</v>
      </c>
      <c r="Z242" s="194">
        <v>0.05</v>
      </c>
      <c r="AA242" s="194">
        <v>0.05</v>
      </c>
      <c r="AB242" s="194">
        <v>0.05</v>
      </c>
      <c r="AC242" s="194">
        <v>0.05</v>
      </c>
      <c r="AD242" s="194">
        <v>0.1</v>
      </c>
      <c r="AE242" s="194">
        <v>0.11</v>
      </c>
      <c r="AF242" s="194">
        <v>0.12</v>
      </c>
      <c r="AG242" s="82">
        <v>0.13</v>
      </c>
      <c r="AH242" s="194">
        <v>0.14000000000000001</v>
      </c>
      <c r="AI242" s="194">
        <v>0.15</v>
      </c>
      <c r="AJ242" s="194">
        <v>0.16</v>
      </c>
      <c r="AK242" s="194">
        <v>0.17899999999999999</v>
      </c>
      <c r="AL242" s="194">
        <v>0.20799999999999999</v>
      </c>
      <c r="AM242" s="194">
        <v>0.24199999999999999</v>
      </c>
      <c r="AN242" s="194">
        <v>0.30299999999999999</v>
      </c>
      <c r="AO242" s="194">
        <v>0.36499999999999999</v>
      </c>
      <c r="AP242" s="194">
        <v>0.41299999999999998</v>
      </c>
      <c r="AQ242" s="194">
        <v>0.47399999999999998</v>
      </c>
      <c r="AR242" s="194">
        <v>0.53100000000000003</v>
      </c>
      <c r="AS242" s="194">
        <v>0.55600000000000005</v>
      </c>
      <c r="AT242" s="194">
        <v>0.58499999999999996</v>
      </c>
      <c r="AU242" s="194">
        <v>0.624</v>
      </c>
      <c r="AV242" s="194">
        <v>0.64400000000000002</v>
      </c>
      <c r="AW242" s="194">
        <v>0.66800000000000004</v>
      </c>
      <c r="AX242" s="194">
        <v>1</v>
      </c>
      <c r="AY242" s="194">
        <v>1</v>
      </c>
      <c r="AZ242" s="194">
        <v>1</v>
      </c>
      <c r="BA242" s="194">
        <v>1</v>
      </c>
      <c r="BB242" s="194">
        <v>1</v>
      </c>
      <c r="BC242" s="195"/>
      <c r="BD242" s="193"/>
    </row>
    <row r="243" spans="1:89" s="211" customFormat="1" x14ac:dyDescent="0.2">
      <c r="A243" s="282"/>
      <c r="B243" s="208"/>
      <c r="C243" s="28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09"/>
      <c r="AF243" s="209"/>
      <c r="AG243" s="83"/>
      <c r="AH243" s="209"/>
      <c r="AI243" s="209"/>
      <c r="AJ243" s="209"/>
      <c r="AK243" s="209"/>
      <c r="AL243" s="209"/>
      <c r="AM243" s="209"/>
      <c r="AN243" s="209"/>
      <c r="AO243" s="209"/>
      <c r="AP243" s="209"/>
      <c r="AQ243" s="209"/>
      <c r="AR243" s="209"/>
      <c r="AS243" s="209"/>
      <c r="AT243" s="209"/>
      <c r="AU243" s="209"/>
      <c r="AV243" s="209"/>
      <c r="AW243" s="209"/>
      <c r="AX243" s="209"/>
      <c r="AY243" s="209"/>
      <c r="AZ243" s="209"/>
      <c r="BA243" s="209"/>
      <c r="BB243" s="209"/>
      <c r="BC243" s="210"/>
      <c r="BD243" s="208"/>
    </row>
    <row r="244" spans="1:89" s="197" customFormat="1" x14ac:dyDescent="0.2">
      <c r="A244" s="282"/>
      <c r="B244" s="197" t="s">
        <v>112</v>
      </c>
      <c r="C244" s="198">
        <v>68.587000000000003</v>
      </c>
      <c r="D244" s="199">
        <f t="shared" ref="D244:AI244" si="190">+D240*$C244</f>
        <v>0</v>
      </c>
      <c r="E244" s="199">
        <f t="shared" si="190"/>
        <v>0</v>
      </c>
      <c r="F244" s="199">
        <f t="shared" si="190"/>
        <v>0</v>
      </c>
      <c r="G244" s="199">
        <f t="shared" si="190"/>
        <v>0</v>
      </c>
      <c r="H244" s="199">
        <f t="shared" si="190"/>
        <v>0</v>
      </c>
      <c r="I244" s="199">
        <f t="shared" si="190"/>
        <v>0</v>
      </c>
      <c r="J244" s="199">
        <f t="shared" si="190"/>
        <v>0</v>
      </c>
      <c r="K244" s="199">
        <f t="shared" si="190"/>
        <v>0</v>
      </c>
      <c r="L244" s="199">
        <f t="shared" si="190"/>
        <v>0</v>
      </c>
      <c r="M244" s="199">
        <f t="shared" si="190"/>
        <v>0</v>
      </c>
      <c r="N244" s="199">
        <f t="shared" si="190"/>
        <v>0</v>
      </c>
      <c r="O244" s="199">
        <f t="shared" si="190"/>
        <v>0</v>
      </c>
      <c r="P244" s="199">
        <f t="shared" si="190"/>
        <v>0</v>
      </c>
      <c r="Q244" s="199">
        <f t="shared" si="190"/>
        <v>0</v>
      </c>
      <c r="R244" s="199">
        <f t="shared" si="190"/>
        <v>0</v>
      </c>
      <c r="S244" s="199">
        <f t="shared" si="190"/>
        <v>0</v>
      </c>
      <c r="T244" s="199">
        <f t="shared" si="190"/>
        <v>0</v>
      </c>
      <c r="U244" s="199">
        <f t="shared" si="190"/>
        <v>0</v>
      </c>
      <c r="V244" s="199">
        <f t="shared" si="190"/>
        <v>0</v>
      </c>
      <c r="W244" s="199">
        <f t="shared" si="190"/>
        <v>0</v>
      </c>
      <c r="X244" s="199">
        <f t="shared" si="190"/>
        <v>0</v>
      </c>
      <c r="Y244" s="199">
        <f t="shared" si="190"/>
        <v>0</v>
      </c>
      <c r="Z244" s="199">
        <f t="shared" si="190"/>
        <v>0</v>
      </c>
      <c r="AA244" s="199">
        <f t="shared" si="190"/>
        <v>0</v>
      </c>
      <c r="AB244" s="199">
        <f t="shared" si="190"/>
        <v>0</v>
      </c>
      <c r="AC244" s="199">
        <f t="shared" si="190"/>
        <v>3.4293500000000003</v>
      </c>
      <c r="AD244" s="199">
        <f t="shared" si="190"/>
        <v>6.8587000000000007</v>
      </c>
      <c r="AE244" s="199">
        <f t="shared" si="190"/>
        <v>7.5445700000000002</v>
      </c>
      <c r="AF244" s="199">
        <f t="shared" si="190"/>
        <v>8.2304399999999998</v>
      </c>
      <c r="AG244" s="90">
        <f t="shared" si="190"/>
        <v>8.9163100000000011</v>
      </c>
      <c r="AH244" s="199">
        <f t="shared" si="190"/>
        <v>9.6021800000000006</v>
      </c>
      <c r="AI244" s="199">
        <f t="shared" si="190"/>
        <v>10.288050000000002</v>
      </c>
      <c r="AJ244" s="199">
        <f t="shared" ref="AJ244:BB244" si="191">+AJ240*$C244</f>
        <v>10.973920000000003</v>
      </c>
      <c r="AK244" s="199">
        <f t="shared" si="191"/>
        <v>13.717400000000003</v>
      </c>
      <c r="AL244" s="199">
        <f t="shared" si="191"/>
        <v>17.146750000000004</v>
      </c>
      <c r="AM244" s="199">
        <f t="shared" si="191"/>
        <v>20.576100000000004</v>
      </c>
      <c r="AN244" s="199">
        <f t="shared" si="191"/>
        <v>24.005450000000003</v>
      </c>
      <c r="AO244" s="199">
        <f t="shared" si="191"/>
        <v>27.434800000000003</v>
      </c>
      <c r="AP244" s="199">
        <f t="shared" si="191"/>
        <v>30.864150000000002</v>
      </c>
      <c r="AQ244" s="199">
        <f t="shared" si="191"/>
        <v>34.293500000000002</v>
      </c>
      <c r="AR244" s="199">
        <f t="shared" si="191"/>
        <v>37.722850000000008</v>
      </c>
      <c r="AS244" s="199">
        <f t="shared" si="191"/>
        <v>41.152200000000008</v>
      </c>
      <c r="AT244" s="199">
        <f t="shared" si="191"/>
        <v>44.581550000000014</v>
      </c>
      <c r="AU244" s="199">
        <f t="shared" si="191"/>
        <v>48.010900000000014</v>
      </c>
      <c r="AV244" s="199">
        <f t="shared" si="191"/>
        <v>54.869600000000013</v>
      </c>
      <c r="AW244" s="199">
        <f t="shared" si="191"/>
        <v>65.157650000000018</v>
      </c>
      <c r="AX244" s="199">
        <f t="shared" si="191"/>
        <v>68.587000000000018</v>
      </c>
      <c r="AY244" s="199">
        <f t="shared" si="191"/>
        <v>68.587000000000018</v>
      </c>
      <c r="AZ244" s="199">
        <f t="shared" si="191"/>
        <v>68.587000000000018</v>
      </c>
      <c r="BA244" s="199">
        <f t="shared" si="191"/>
        <v>68.587000000000018</v>
      </c>
      <c r="BB244" s="199">
        <f t="shared" si="191"/>
        <v>68.587000000000018</v>
      </c>
      <c r="BC244" s="200"/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  <c r="BT244" s="201"/>
      <c r="BU244" s="201"/>
      <c r="BV244" s="201"/>
      <c r="BW244" s="201"/>
      <c r="BX244" s="201"/>
      <c r="BY244" s="201"/>
      <c r="BZ244" s="201"/>
      <c r="CA244" s="201"/>
      <c r="CB244" s="201"/>
      <c r="CC244" s="201"/>
      <c r="CD244" s="201"/>
      <c r="CE244" s="201"/>
      <c r="CF244" s="201"/>
      <c r="CG244" s="201"/>
      <c r="CH244" s="201"/>
      <c r="CI244" s="201"/>
      <c r="CJ244" s="201"/>
      <c r="CK244" s="201"/>
    </row>
    <row r="245" spans="1:89" s="202" customFormat="1" ht="13.5" thickBot="1" x14ac:dyDescent="0.25">
      <c r="A245" s="283"/>
      <c r="B245" s="202" t="s">
        <v>113</v>
      </c>
      <c r="C245" s="203" t="str">
        <f>+'NTP or Sold'!B42</f>
        <v>Committed</v>
      </c>
      <c r="D245" s="204">
        <f t="shared" ref="D245:AI245" si="192">+D242*$C244</f>
        <v>0</v>
      </c>
      <c r="E245" s="204">
        <f t="shared" si="192"/>
        <v>0</v>
      </c>
      <c r="F245" s="204">
        <f t="shared" si="192"/>
        <v>0</v>
      </c>
      <c r="G245" s="204">
        <f t="shared" si="192"/>
        <v>0</v>
      </c>
      <c r="H245" s="204">
        <f t="shared" si="192"/>
        <v>0</v>
      </c>
      <c r="I245" s="204">
        <f t="shared" si="192"/>
        <v>0</v>
      </c>
      <c r="J245" s="204">
        <f t="shared" si="192"/>
        <v>0</v>
      </c>
      <c r="K245" s="204">
        <f t="shared" si="192"/>
        <v>0</v>
      </c>
      <c r="L245" s="204">
        <f t="shared" si="192"/>
        <v>0</v>
      </c>
      <c r="M245" s="204">
        <f t="shared" si="192"/>
        <v>0</v>
      </c>
      <c r="N245" s="204">
        <f t="shared" si="192"/>
        <v>0</v>
      </c>
      <c r="O245" s="204">
        <f t="shared" si="192"/>
        <v>0</v>
      </c>
      <c r="P245" s="204">
        <f t="shared" si="192"/>
        <v>0</v>
      </c>
      <c r="Q245" s="204">
        <f t="shared" si="192"/>
        <v>0</v>
      </c>
      <c r="R245" s="204">
        <f t="shared" si="192"/>
        <v>3.4293500000000003</v>
      </c>
      <c r="S245" s="204">
        <f t="shared" si="192"/>
        <v>3.4293500000000003</v>
      </c>
      <c r="T245" s="204">
        <f t="shared" si="192"/>
        <v>3.4293500000000003</v>
      </c>
      <c r="U245" s="204">
        <f t="shared" si="192"/>
        <v>3.4293500000000003</v>
      </c>
      <c r="V245" s="204">
        <f t="shared" si="192"/>
        <v>3.4293500000000003</v>
      </c>
      <c r="W245" s="204">
        <f t="shared" si="192"/>
        <v>3.4293500000000003</v>
      </c>
      <c r="X245" s="204">
        <f t="shared" si="192"/>
        <v>3.4293500000000003</v>
      </c>
      <c r="Y245" s="204">
        <f t="shared" si="192"/>
        <v>3.4293500000000003</v>
      </c>
      <c r="Z245" s="204">
        <f t="shared" si="192"/>
        <v>3.4293500000000003</v>
      </c>
      <c r="AA245" s="204">
        <f t="shared" si="192"/>
        <v>3.4293500000000003</v>
      </c>
      <c r="AB245" s="204">
        <f t="shared" si="192"/>
        <v>3.4293500000000003</v>
      </c>
      <c r="AC245" s="204">
        <f t="shared" si="192"/>
        <v>3.4293500000000003</v>
      </c>
      <c r="AD245" s="204">
        <f t="shared" si="192"/>
        <v>6.8587000000000007</v>
      </c>
      <c r="AE245" s="204">
        <f t="shared" si="192"/>
        <v>7.5445700000000002</v>
      </c>
      <c r="AF245" s="204">
        <f t="shared" si="192"/>
        <v>8.2304399999999998</v>
      </c>
      <c r="AG245" s="136">
        <f t="shared" si="192"/>
        <v>8.9163100000000011</v>
      </c>
      <c r="AH245" s="204">
        <f t="shared" si="192"/>
        <v>9.6021800000000006</v>
      </c>
      <c r="AI245" s="204">
        <f t="shared" si="192"/>
        <v>10.28805</v>
      </c>
      <c r="AJ245" s="204">
        <f t="shared" ref="AJ245:BB245" si="193">+AJ242*$C244</f>
        <v>10.973920000000001</v>
      </c>
      <c r="AK245" s="204">
        <f t="shared" si="193"/>
        <v>12.277073</v>
      </c>
      <c r="AL245" s="204">
        <f t="shared" si="193"/>
        <v>14.266095999999999</v>
      </c>
      <c r="AM245" s="204">
        <f t="shared" si="193"/>
        <v>16.598054000000001</v>
      </c>
      <c r="AN245" s="204">
        <f t="shared" si="193"/>
        <v>20.781860999999999</v>
      </c>
      <c r="AO245" s="204">
        <f t="shared" si="193"/>
        <v>25.034255000000002</v>
      </c>
      <c r="AP245" s="204">
        <f t="shared" si="193"/>
        <v>28.326430999999999</v>
      </c>
      <c r="AQ245" s="204">
        <f t="shared" si="193"/>
        <v>32.510238000000001</v>
      </c>
      <c r="AR245" s="204">
        <f t="shared" si="193"/>
        <v>36.419697000000006</v>
      </c>
      <c r="AS245" s="204">
        <f t="shared" si="193"/>
        <v>38.134372000000006</v>
      </c>
      <c r="AT245" s="204">
        <f t="shared" si="193"/>
        <v>40.123395000000002</v>
      </c>
      <c r="AU245" s="204">
        <f t="shared" si="193"/>
        <v>42.798287999999999</v>
      </c>
      <c r="AV245" s="204">
        <f t="shared" si="193"/>
        <v>44.170028000000002</v>
      </c>
      <c r="AW245" s="204">
        <f t="shared" si="193"/>
        <v>45.816116000000008</v>
      </c>
      <c r="AX245" s="204">
        <f t="shared" si="193"/>
        <v>68.587000000000003</v>
      </c>
      <c r="AY245" s="204">
        <f t="shared" si="193"/>
        <v>68.587000000000003</v>
      </c>
      <c r="AZ245" s="204">
        <f t="shared" si="193"/>
        <v>68.587000000000003</v>
      </c>
      <c r="BA245" s="204">
        <f t="shared" si="193"/>
        <v>68.587000000000003</v>
      </c>
      <c r="BB245" s="204">
        <f t="shared" si="193"/>
        <v>68.587000000000003</v>
      </c>
      <c r="BC245" s="205"/>
      <c r="BD245" s="206"/>
      <c r="BE245" s="206"/>
      <c r="BF245" s="206"/>
      <c r="BG245" s="206"/>
      <c r="BH245" s="206"/>
      <c r="BI245" s="206"/>
      <c r="BJ245" s="206"/>
      <c r="BK245" s="206"/>
      <c r="BL245" s="206"/>
      <c r="BM245" s="206"/>
      <c r="BN245" s="206"/>
      <c r="BO245" s="206"/>
      <c r="BP245" s="206"/>
      <c r="BQ245" s="206"/>
      <c r="BR245" s="206"/>
      <c r="BS245" s="206"/>
      <c r="BT245" s="206"/>
      <c r="BU245" s="206"/>
      <c r="BV245" s="206"/>
      <c r="BW245" s="206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</row>
    <row r="246" spans="1:89" s="248" customFormat="1" ht="13.5" thickTop="1" x14ac:dyDescent="0.2">
      <c r="A246" s="281">
        <f>+A238+1</f>
        <v>4</v>
      </c>
      <c r="B246" s="189" t="str">
        <f>+'NTP or Sold'!G43</f>
        <v>7FA</v>
      </c>
      <c r="C246" s="288" t="str">
        <f>+'NTP or Sold'!S43</f>
        <v>Pastoria Expansion</v>
      </c>
      <c r="D246" s="190"/>
      <c r="E246" s="190"/>
      <c r="F246" s="190"/>
      <c r="G246" s="190"/>
      <c r="H246" s="190"/>
      <c r="I246" s="190"/>
      <c r="J246" s="190"/>
      <c r="K246" s="190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84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1"/>
      <c r="BD246" s="249"/>
      <c r="BE246" s="249"/>
      <c r="BF246" s="249"/>
      <c r="BG246" s="249"/>
      <c r="BH246" s="249"/>
      <c r="BI246" s="249"/>
      <c r="BJ246" s="249"/>
      <c r="BK246" s="249"/>
      <c r="BL246" s="249"/>
      <c r="BM246" s="249"/>
      <c r="BN246" s="249"/>
      <c r="BO246" s="249"/>
      <c r="BP246" s="249"/>
      <c r="BQ246" s="249"/>
      <c r="BR246" s="249"/>
      <c r="BS246" s="249"/>
      <c r="BT246" s="249"/>
      <c r="BU246" s="249"/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</row>
    <row r="247" spans="1:89" s="248" customFormat="1" x14ac:dyDescent="0.2">
      <c r="A247" s="282"/>
      <c r="B247" s="193" t="s">
        <v>108</v>
      </c>
      <c r="C247" s="289"/>
      <c r="D247" s="194">
        <v>0</v>
      </c>
      <c r="E247" s="194">
        <v>0</v>
      </c>
      <c r="F247" s="194">
        <v>0</v>
      </c>
      <c r="G247" s="194">
        <v>0</v>
      </c>
      <c r="H247" s="194">
        <v>0</v>
      </c>
      <c r="I247" s="194">
        <v>0</v>
      </c>
      <c r="J247" s="194">
        <v>0</v>
      </c>
      <c r="K247" s="194">
        <v>0</v>
      </c>
      <c r="L247" s="194">
        <v>0</v>
      </c>
      <c r="M247" s="194">
        <v>0</v>
      </c>
      <c r="N247" s="194">
        <v>0</v>
      </c>
      <c r="O247" s="194">
        <v>0</v>
      </c>
      <c r="P247" s="194">
        <v>0</v>
      </c>
      <c r="Q247" s="194">
        <v>0</v>
      </c>
      <c r="R247" s="194">
        <v>0</v>
      </c>
      <c r="S247" s="194">
        <v>0</v>
      </c>
      <c r="T247" s="194">
        <v>0</v>
      </c>
      <c r="U247" s="194">
        <v>0</v>
      </c>
      <c r="V247" s="194">
        <v>0</v>
      </c>
      <c r="W247" s="194">
        <v>0</v>
      </c>
      <c r="X247" s="194">
        <v>0</v>
      </c>
      <c r="Y247" s="194">
        <v>0</v>
      </c>
      <c r="Z247" s="194">
        <v>0</v>
      </c>
      <c r="AA247" s="194">
        <v>0</v>
      </c>
      <c r="AB247" s="194">
        <v>0</v>
      </c>
      <c r="AC247" s="194">
        <v>0.05</v>
      </c>
      <c r="AD247" s="194">
        <v>0.05</v>
      </c>
      <c r="AE247" s="194">
        <v>0.01</v>
      </c>
      <c r="AF247" s="194">
        <v>0.01</v>
      </c>
      <c r="AG247" s="82">
        <v>0.01</v>
      </c>
      <c r="AH247" s="194">
        <v>0.01</v>
      </c>
      <c r="AI247" s="194">
        <v>0.01</v>
      </c>
      <c r="AJ247" s="194">
        <v>0.01</v>
      </c>
      <c r="AK247" s="194">
        <v>0.04</v>
      </c>
      <c r="AL247" s="194">
        <v>0.05</v>
      </c>
      <c r="AM247" s="194">
        <v>0.05</v>
      </c>
      <c r="AN247" s="194">
        <v>0.05</v>
      </c>
      <c r="AO247" s="194">
        <v>0.05</v>
      </c>
      <c r="AP247" s="194">
        <v>0.05</v>
      </c>
      <c r="AQ247" s="194">
        <v>0.05</v>
      </c>
      <c r="AR247" s="194">
        <v>0.05</v>
      </c>
      <c r="AS247" s="194">
        <v>0.05</v>
      </c>
      <c r="AT247" s="194">
        <v>0.05</v>
      </c>
      <c r="AU247" s="194">
        <v>0.05</v>
      </c>
      <c r="AV247" s="194">
        <v>0.1</v>
      </c>
      <c r="AW247" s="194">
        <v>0.15</v>
      </c>
      <c r="AX247" s="194">
        <v>0.05</v>
      </c>
      <c r="AY247" s="194">
        <v>0</v>
      </c>
      <c r="AZ247" s="194">
        <v>0</v>
      </c>
      <c r="BA247" s="194">
        <v>0</v>
      </c>
      <c r="BB247" s="194">
        <v>0</v>
      </c>
      <c r="BC247" s="195">
        <f>SUM(D247:BB247)</f>
        <v>1.0000000000000002</v>
      </c>
      <c r="BD247" s="249"/>
      <c r="BE247" s="249"/>
      <c r="BF247" s="249"/>
      <c r="BG247" s="249"/>
      <c r="BH247" s="249"/>
      <c r="BI247" s="249"/>
      <c r="BJ247" s="249"/>
      <c r="BK247" s="249"/>
      <c r="BL247" s="249"/>
      <c r="BM247" s="249"/>
      <c r="BN247" s="249"/>
      <c r="BO247" s="249"/>
      <c r="BP247" s="249"/>
      <c r="BQ247" s="249"/>
      <c r="BR247" s="249"/>
      <c r="BS247" s="249"/>
      <c r="BT247" s="249"/>
      <c r="BU247" s="249"/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</row>
    <row r="248" spans="1:89" s="248" customFormat="1" x14ac:dyDescent="0.2">
      <c r="A248" s="282"/>
      <c r="B248" s="193" t="s">
        <v>109</v>
      </c>
      <c r="C248" s="289"/>
      <c r="D248" s="194">
        <f>D247</f>
        <v>0</v>
      </c>
      <c r="E248" s="194">
        <f t="shared" ref="E248:AJ248" si="194">+D248+E247</f>
        <v>0</v>
      </c>
      <c r="F248" s="194">
        <f t="shared" si="194"/>
        <v>0</v>
      </c>
      <c r="G248" s="194">
        <f t="shared" si="194"/>
        <v>0</v>
      </c>
      <c r="H248" s="194">
        <f t="shared" si="194"/>
        <v>0</v>
      </c>
      <c r="I248" s="194">
        <f t="shared" si="194"/>
        <v>0</v>
      </c>
      <c r="J248" s="194">
        <f t="shared" si="194"/>
        <v>0</v>
      </c>
      <c r="K248" s="194">
        <f t="shared" si="194"/>
        <v>0</v>
      </c>
      <c r="L248" s="194">
        <f t="shared" si="194"/>
        <v>0</v>
      </c>
      <c r="M248" s="194">
        <f t="shared" si="194"/>
        <v>0</v>
      </c>
      <c r="N248" s="194">
        <f t="shared" si="194"/>
        <v>0</v>
      </c>
      <c r="O248" s="194">
        <f t="shared" si="194"/>
        <v>0</v>
      </c>
      <c r="P248" s="194">
        <f t="shared" si="194"/>
        <v>0</v>
      </c>
      <c r="Q248" s="194">
        <f t="shared" si="194"/>
        <v>0</v>
      </c>
      <c r="R248" s="194">
        <f t="shared" si="194"/>
        <v>0</v>
      </c>
      <c r="S248" s="194">
        <f t="shared" si="194"/>
        <v>0</v>
      </c>
      <c r="T248" s="194">
        <f t="shared" si="194"/>
        <v>0</v>
      </c>
      <c r="U248" s="194">
        <f t="shared" si="194"/>
        <v>0</v>
      </c>
      <c r="V248" s="194">
        <f t="shared" si="194"/>
        <v>0</v>
      </c>
      <c r="W248" s="194">
        <f t="shared" si="194"/>
        <v>0</v>
      </c>
      <c r="X248" s="194">
        <f t="shared" si="194"/>
        <v>0</v>
      </c>
      <c r="Y248" s="194">
        <f t="shared" si="194"/>
        <v>0</v>
      </c>
      <c r="Z248" s="194">
        <f t="shared" si="194"/>
        <v>0</v>
      </c>
      <c r="AA248" s="194">
        <f t="shared" si="194"/>
        <v>0</v>
      </c>
      <c r="AB248" s="194">
        <f t="shared" si="194"/>
        <v>0</v>
      </c>
      <c r="AC248" s="194">
        <f t="shared" si="194"/>
        <v>0.05</v>
      </c>
      <c r="AD248" s="194">
        <f t="shared" si="194"/>
        <v>0.1</v>
      </c>
      <c r="AE248" s="194">
        <f t="shared" si="194"/>
        <v>0.11</v>
      </c>
      <c r="AF248" s="194">
        <f t="shared" si="194"/>
        <v>0.12</v>
      </c>
      <c r="AG248" s="82">
        <f t="shared" si="194"/>
        <v>0.13</v>
      </c>
      <c r="AH248" s="194">
        <f t="shared" si="194"/>
        <v>0.14000000000000001</v>
      </c>
      <c r="AI248" s="194">
        <f t="shared" si="194"/>
        <v>0.15000000000000002</v>
      </c>
      <c r="AJ248" s="194">
        <f t="shared" si="194"/>
        <v>0.16000000000000003</v>
      </c>
      <c r="AK248" s="194">
        <f t="shared" ref="AK248:BB248" si="195">+AJ248+AK247</f>
        <v>0.20000000000000004</v>
      </c>
      <c r="AL248" s="194">
        <f t="shared" si="195"/>
        <v>0.25000000000000006</v>
      </c>
      <c r="AM248" s="194">
        <f t="shared" si="195"/>
        <v>0.30000000000000004</v>
      </c>
      <c r="AN248" s="194">
        <f t="shared" si="195"/>
        <v>0.35000000000000003</v>
      </c>
      <c r="AO248" s="194">
        <f t="shared" si="195"/>
        <v>0.4</v>
      </c>
      <c r="AP248" s="194">
        <f t="shared" si="195"/>
        <v>0.45</v>
      </c>
      <c r="AQ248" s="194">
        <f t="shared" si="195"/>
        <v>0.5</v>
      </c>
      <c r="AR248" s="194">
        <f t="shared" si="195"/>
        <v>0.55000000000000004</v>
      </c>
      <c r="AS248" s="194">
        <f t="shared" si="195"/>
        <v>0.60000000000000009</v>
      </c>
      <c r="AT248" s="194">
        <f t="shared" si="195"/>
        <v>0.65000000000000013</v>
      </c>
      <c r="AU248" s="194">
        <f t="shared" si="195"/>
        <v>0.70000000000000018</v>
      </c>
      <c r="AV248" s="194">
        <f t="shared" si="195"/>
        <v>0.80000000000000016</v>
      </c>
      <c r="AW248" s="194">
        <f t="shared" si="195"/>
        <v>0.95000000000000018</v>
      </c>
      <c r="AX248" s="194">
        <f t="shared" si="195"/>
        <v>1.0000000000000002</v>
      </c>
      <c r="AY248" s="194">
        <f t="shared" si="195"/>
        <v>1.0000000000000002</v>
      </c>
      <c r="AZ248" s="194">
        <f t="shared" si="195"/>
        <v>1.0000000000000002</v>
      </c>
      <c r="BA248" s="194">
        <f t="shared" si="195"/>
        <v>1.0000000000000002</v>
      </c>
      <c r="BB248" s="194">
        <f t="shared" si="195"/>
        <v>1.0000000000000002</v>
      </c>
      <c r="BC248" s="195"/>
      <c r="BD248" s="249"/>
      <c r="BE248" s="249"/>
      <c r="BF248" s="249"/>
      <c r="BG248" s="249"/>
      <c r="BH248" s="249"/>
      <c r="BI248" s="249"/>
      <c r="BJ248" s="249"/>
      <c r="BK248" s="249"/>
      <c r="BL248" s="249"/>
      <c r="BM248" s="249"/>
      <c r="BN248" s="249"/>
      <c r="BO248" s="249"/>
      <c r="BP248" s="249"/>
      <c r="BQ248" s="249"/>
      <c r="BR248" s="249"/>
      <c r="BS248" s="249"/>
      <c r="BT248" s="249"/>
      <c r="BU248" s="249"/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</row>
    <row r="249" spans="1:89" s="248" customFormat="1" x14ac:dyDescent="0.2">
      <c r="A249" s="282"/>
      <c r="B249" s="193" t="s">
        <v>110</v>
      </c>
      <c r="C249" s="289"/>
      <c r="D249" s="194">
        <v>0</v>
      </c>
      <c r="E249" s="194">
        <v>0</v>
      </c>
      <c r="F249" s="194">
        <v>0</v>
      </c>
      <c r="G249" s="194">
        <v>0</v>
      </c>
      <c r="H249" s="194">
        <v>0</v>
      </c>
      <c r="I249" s="194">
        <v>0</v>
      </c>
      <c r="J249" s="194">
        <v>0</v>
      </c>
      <c r="K249" s="194">
        <v>0</v>
      </c>
      <c r="L249" s="194">
        <v>0</v>
      </c>
      <c r="M249" s="194">
        <v>0</v>
      </c>
      <c r="N249" s="194">
        <v>0</v>
      </c>
      <c r="O249" s="194">
        <v>0</v>
      </c>
      <c r="P249" s="194">
        <v>0</v>
      </c>
      <c r="Q249" s="194">
        <v>0</v>
      </c>
      <c r="R249" s="194">
        <f t="shared" ref="R249:BB249" si="196">R250-Q250</f>
        <v>0.05</v>
      </c>
      <c r="S249" s="194">
        <f t="shared" si="196"/>
        <v>0</v>
      </c>
      <c r="T249" s="194">
        <f t="shared" si="196"/>
        <v>0</v>
      </c>
      <c r="U249" s="194">
        <f t="shared" si="196"/>
        <v>0</v>
      </c>
      <c r="V249" s="194">
        <f t="shared" si="196"/>
        <v>0</v>
      </c>
      <c r="W249" s="194">
        <f t="shared" si="196"/>
        <v>0</v>
      </c>
      <c r="X249" s="194">
        <f t="shared" si="196"/>
        <v>0</v>
      </c>
      <c r="Y249" s="194">
        <f t="shared" si="196"/>
        <v>0</v>
      </c>
      <c r="Z249" s="194">
        <f t="shared" si="196"/>
        <v>0</v>
      </c>
      <c r="AA249" s="194">
        <f t="shared" si="196"/>
        <v>0</v>
      </c>
      <c r="AB249" s="194">
        <f t="shared" si="196"/>
        <v>0</v>
      </c>
      <c r="AC249" s="194">
        <f t="shared" si="196"/>
        <v>0</v>
      </c>
      <c r="AD249" s="194">
        <f t="shared" si="196"/>
        <v>0.05</v>
      </c>
      <c r="AE249" s="194">
        <f t="shared" si="196"/>
        <v>9.999999999999995E-3</v>
      </c>
      <c r="AF249" s="194">
        <f t="shared" si="196"/>
        <v>9.999999999999995E-3</v>
      </c>
      <c r="AG249" s="82">
        <f t="shared" si="196"/>
        <v>1.0000000000000009E-2</v>
      </c>
      <c r="AH249" s="194">
        <f t="shared" si="196"/>
        <v>1.0000000000000009E-2</v>
      </c>
      <c r="AI249" s="194">
        <f t="shared" si="196"/>
        <v>9.9999999999999811E-3</v>
      </c>
      <c r="AJ249" s="194">
        <f t="shared" si="196"/>
        <v>1.0000000000000009E-2</v>
      </c>
      <c r="AK249" s="194">
        <f t="shared" si="196"/>
        <v>1.8999999999999989E-2</v>
      </c>
      <c r="AL249" s="194">
        <f t="shared" si="196"/>
        <v>2.8999999999999998E-2</v>
      </c>
      <c r="AM249" s="194">
        <f t="shared" si="196"/>
        <v>3.4000000000000002E-2</v>
      </c>
      <c r="AN249" s="194">
        <f t="shared" si="196"/>
        <v>6.0999999999999999E-2</v>
      </c>
      <c r="AO249" s="194">
        <f t="shared" si="196"/>
        <v>6.2E-2</v>
      </c>
      <c r="AP249" s="194">
        <f t="shared" si="196"/>
        <v>4.7999999999999987E-2</v>
      </c>
      <c r="AQ249" s="194">
        <f t="shared" si="196"/>
        <v>6.0999999999999999E-2</v>
      </c>
      <c r="AR249" s="194">
        <f t="shared" si="196"/>
        <v>5.7000000000000051E-2</v>
      </c>
      <c r="AS249" s="194">
        <f t="shared" si="196"/>
        <v>2.5000000000000022E-2</v>
      </c>
      <c r="AT249" s="194">
        <f t="shared" si="196"/>
        <v>2.8999999999999915E-2</v>
      </c>
      <c r="AU249" s="194">
        <f t="shared" si="196"/>
        <v>3.9000000000000035E-2</v>
      </c>
      <c r="AV249" s="194">
        <f t="shared" si="196"/>
        <v>2.0000000000000018E-2</v>
      </c>
      <c r="AW249" s="194">
        <f t="shared" si="196"/>
        <v>2.4000000000000021E-2</v>
      </c>
      <c r="AX249" s="194">
        <f t="shared" si="196"/>
        <v>0.33199999999999996</v>
      </c>
      <c r="AY249" s="194">
        <f t="shared" si="196"/>
        <v>0</v>
      </c>
      <c r="AZ249" s="194">
        <f t="shared" si="196"/>
        <v>0</v>
      </c>
      <c r="BA249" s="194">
        <f t="shared" si="196"/>
        <v>0</v>
      </c>
      <c r="BB249" s="194">
        <f t="shared" si="196"/>
        <v>0</v>
      </c>
      <c r="BC249" s="195">
        <f>SUM(D249:BB249)</f>
        <v>1</v>
      </c>
      <c r="BD249" s="249"/>
      <c r="BE249" s="249"/>
      <c r="BF249" s="249"/>
      <c r="BG249" s="249"/>
      <c r="BH249" s="249"/>
      <c r="BI249" s="249"/>
      <c r="BJ249" s="249"/>
      <c r="BK249" s="249"/>
      <c r="BL249" s="249"/>
      <c r="BM249" s="249"/>
      <c r="BN249" s="249"/>
      <c r="BO249" s="249"/>
      <c r="BP249" s="249"/>
      <c r="BQ249" s="249"/>
      <c r="BR249" s="249"/>
      <c r="BS249" s="249"/>
      <c r="BT249" s="249"/>
      <c r="BU249" s="249"/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</row>
    <row r="250" spans="1:89" s="248" customFormat="1" x14ac:dyDescent="0.2">
      <c r="A250" s="282"/>
      <c r="B250" s="193" t="s">
        <v>111</v>
      </c>
      <c r="C250" s="289"/>
      <c r="D250" s="194">
        <f>D249</f>
        <v>0</v>
      </c>
      <c r="E250" s="194">
        <f t="shared" ref="E250:Q250" si="197">+D250+E249</f>
        <v>0</v>
      </c>
      <c r="F250" s="194">
        <f t="shared" si="197"/>
        <v>0</v>
      </c>
      <c r="G250" s="194">
        <f t="shared" si="197"/>
        <v>0</v>
      </c>
      <c r="H250" s="194">
        <f t="shared" si="197"/>
        <v>0</v>
      </c>
      <c r="I250" s="194">
        <f t="shared" si="197"/>
        <v>0</v>
      </c>
      <c r="J250" s="194">
        <f t="shared" si="197"/>
        <v>0</v>
      </c>
      <c r="K250" s="194">
        <f t="shared" si="197"/>
        <v>0</v>
      </c>
      <c r="L250" s="194">
        <f t="shared" si="197"/>
        <v>0</v>
      </c>
      <c r="M250" s="194">
        <f t="shared" si="197"/>
        <v>0</v>
      </c>
      <c r="N250" s="194">
        <f t="shared" si="197"/>
        <v>0</v>
      </c>
      <c r="O250" s="194">
        <f t="shared" si="197"/>
        <v>0</v>
      </c>
      <c r="P250" s="194">
        <f t="shared" si="197"/>
        <v>0</v>
      </c>
      <c r="Q250" s="194">
        <f t="shared" si="197"/>
        <v>0</v>
      </c>
      <c r="R250" s="194">
        <v>0.05</v>
      </c>
      <c r="S250" s="194">
        <v>0.05</v>
      </c>
      <c r="T250" s="194">
        <v>0.05</v>
      </c>
      <c r="U250" s="194">
        <v>0.05</v>
      </c>
      <c r="V250" s="194">
        <v>0.05</v>
      </c>
      <c r="W250" s="194">
        <v>0.05</v>
      </c>
      <c r="X250" s="194">
        <v>0.05</v>
      </c>
      <c r="Y250" s="194">
        <v>0.05</v>
      </c>
      <c r="Z250" s="194">
        <v>0.05</v>
      </c>
      <c r="AA250" s="194">
        <v>0.05</v>
      </c>
      <c r="AB250" s="194">
        <v>0.05</v>
      </c>
      <c r="AC250" s="194">
        <v>0.05</v>
      </c>
      <c r="AD250" s="194">
        <v>0.1</v>
      </c>
      <c r="AE250" s="194">
        <v>0.11</v>
      </c>
      <c r="AF250" s="194">
        <v>0.12</v>
      </c>
      <c r="AG250" s="82">
        <v>0.13</v>
      </c>
      <c r="AH250" s="194">
        <v>0.14000000000000001</v>
      </c>
      <c r="AI250" s="194">
        <v>0.15</v>
      </c>
      <c r="AJ250" s="194">
        <v>0.16</v>
      </c>
      <c r="AK250" s="194">
        <v>0.17899999999999999</v>
      </c>
      <c r="AL250" s="194">
        <v>0.20799999999999999</v>
      </c>
      <c r="AM250" s="194">
        <v>0.24199999999999999</v>
      </c>
      <c r="AN250" s="194">
        <v>0.30299999999999999</v>
      </c>
      <c r="AO250" s="194">
        <v>0.36499999999999999</v>
      </c>
      <c r="AP250" s="194">
        <v>0.41299999999999998</v>
      </c>
      <c r="AQ250" s="194">
        <v>0.47399999999999998</v>
      </c>
      <c r="AR250" s="194">
        <v>0.53100000000000003</v>
      </c>
      <c r="AS250" s="194">
        <v>0.55600000000000005</v>
      </c>
      <c r="AT250" s="194">
        <v>0.58499999999999996</v>
      </c>
      <c r="AU250" s="194">
        <v>0.624</v>
      </c>
      <c r="AV250" s="194">
        <v>0.64400000000000002</v>
      </c>
      <c r="AW250" s="194">
        <v>0.66800000000000004</v>
      </c>
      <c r="AX250" s="194">
        <v>1</v>
      </c>
      <c r="AY250" s="194">
        <v>1</v>
      </c>
      <c r="AZ250" s="194">
        <v>1</v>
      </c>
      <c r="BA250" s="194">
        <v>1</v>
      </c>
      <c r="BB250" s="194">
        <v>1</v>
      </c>
      <c r="BC250" s="195"/>
      <c r="BD250" s="249"/>
      <c r="BE250" s="249"/>
      <c r="BF250" s="249"/>
      <c r="BG250" s="249"/>
      <c r="BH250" s="249"/>
      <c r="BI250" s="249"/>
      <c r="BJ250" s="249"/>
      <c r="BK250" s="249"/>
      <c r="BL250" s="249"/>
      <c r="BM250" s="249"/>
      <c r="BN250" s="249"/>
      <c r="BO250" s="249"/>
      <c r="BP250" s="249"/>
      <c r="BQ250" s="249"/>
      <c r="BR250" s="249"/>
      <c r="BS250" s="249"/>
      <c r="BT250" s="249"/>
      <c r="BU250" s="249"/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</row>
    <row r="251" spans="1:89" s="248" customFormat="1" x14ac:dyDescent="0.2">
      <c r="A251" s="282"/>
      <c r="B251" s="208"/>
      <c r="C251" s="28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09"/>
      <c r="AF251" s="209"/>
      <c r="AG251" s="83"/>
      <c r="AH251" s="209"/>
      <c r="AI251" s="209"/>
      <c r="AJ251" s="209"/>
      <c r="AK251" s="209"/>
      <c r="AL251" s="209"/>
      <c r="AM251" s="209"/>
      <c r="AN251" s="209"/>
      <c r="AO251" s="209"/>
      <c r="AP251" s="209"/>
      <c r="AQ251" s="209"/>
      <c r="AR251" s="209"/>
      <c r="AS251" s="209"/>
      <c r="AT251" s="209"/>
      <c r="AU251" s="209"/>
      <c r="AV251" s="209"/>
      <c r="AW251" s="209"/>
      <c r="AX251" s="209"/>
      <c r="AY251" s="209"/>
      <c r="AZ251" s="209"/>
      <c r="BA251" s="209"/>
      <c r="BB251" s="209"/>
      <c r="BC251" s="210"/>
      <c r="BD251" s="249"/>
      <c r="BE251" s="249"/>
      <c r="BF251" s="249"/>
      <c r="BG251" s="249"/>
      <c r="BH251" s="249"/>
      <c r="BI251" s="249"/>
      <c r="BJ251" s="249"/>
      <c r="BK251" s="249"/>
      <c r="BL251" s="249"/>
      <c r="BM251" s="249"/>
      <c r="BN251" s="249"/>
      <c r="BO251" s="249"/>
      <c r="BP251" s="249"/>
      <c r="BQ251" s="249"/>
      <c r="BR251" s="249"/>
      <c r="BS251" s="249"/>
      <c r="BT251" s="249"/>
      <c r="BU251" s="249"/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</row>
    <row r="252" spans="1:89" s="248" customFormat="1" x14ac:dyDescent="0.2">
      <c r="A252" s="282"/>
      <c r="B252" s="197" t="s">
        <v>112</v>
      </c>
      <c r="C252" s="198">
        <v>66</v>
      </c>
      <c r="D252" s="199">
        <f t="shared" ref="D252:AI252" si="198">+D248*$C252</f>
        <v>0</v>
      </c>
      <c r="E252" s="199">
        <f t="shared" si="198"/>
        <v>0</v>
      </c>
      <c r="F252" s="199">
        <f t="shared" si="198"/>
        <v>0</v>
      </c>
      <c r="G252" s="199">
        <f t="shared" si="198"/>
        <v>0</v>
      </c>
      <c r="H252" s="199">
        <f t="shared" si="198"/>
        <v>0</v>
      </c>
      <c r="I252" s="199">
        <f t="shared" si="198"/>
        <v>0</v>
      </c>
      <c r="J252" s="199">
        <f t="shared" si="198"/>
        <v>0</v>
      </c>
      <c r="K252" s="199">
        <f t="shared" si="198"/>
        <v>0</v>
      </c>
      <c r="L252" s="199">
        <f t="shared" si="198"/>
        <v>0</v>
      </c>
      <c r="M252" s="199">
        <f t="shared" si="198"/>
        <v>0</v>
      </c>
      <c r="N252" s="199">
        <f t="shared" si="198"/>
        <v>0</v>
      </c>
      <c r="O252" s="199">
        <f t="shared" si="198"/>
        <v>0</v>
      </c>
      <c r="P252" s="199">
        <f t="shared" si="198"/>
        <v>0</v>
      </c>
      <c r="Q252" s="199">
        <f t="shared" si="198"/>
        <v>0</v>
      </c>
      <c r="R252" s="199">
        <f t="shared" si="198"/>
        <v>0</v>
      </c>
      <c r="S252" s="199">
        <f t="shared" si="198"/>
        <v>0</v>
      </c>
      <c r="T252" s="199">
        <f t="shared" si="198"/>
        <v>0</v>
      </c>
      <c r="U252" s="199">
        <f t="shared" si="198"/>
        <v>0</v>
      </c>
      <c r="V252" s="199">
        <f t="shared" si="198"/>
        <v>0</v>
      </c>
      <c r="W252" s="199">
        <f t="shared" si="198"/>
        <v>0</v>
      </c>
      <c r="X252" s="199">
        <f t="shared" si="198"/>
        <v>0</v>
      </c>
      <c r="Y252" s="199">
        <f t="shared" si="198"/>
        <v>0</v>
      </c>
      <c r="Z252" s="199">
        <f t="shared" si="198"/>
        <v>0</v>
      </c>
      <c r="AA252" s="199">
        <f t="shared" si="198"/>
        <v>0</v>
      </c>
      <c r="AB252" s="199">
        <f t="shared" si="198"/>
        <v>0</v>
      </c>
      <c r="AC252" s="199">
        <f t="shared" si="198"/>
        <v>3.3000000000000003</v>
      </c>
      <c r="AD252" s="199">
        <f t="shared" si="198"/>
        <v>6.6000000000000005</v>
      </c>
      <c r="AE252" s="199">
        <f t="shared" si="198"/>
        <v>7.26</v>
      </c>
      <c r="AF252" s="199">
        <f t="shared" si="198"/>
        <v>7.92</v>
      </c>
      <c r="AG252" s="90">
        <f t="shared" si="198"/>
        <v>8.58</v>
      </c>
      <c r="AH252" s="199">
        <f t="shared" si="198"/>
        <v>9.24</v>
      </c>
      <c r="AI252" s="199">
        <f t="shared" si="198"/>
        <v>9.9000000000000021</v>
      </c>
      <c r="AJ252" s="199">
        <f t="shared" ref="AJ252:BB252" si="199">+AJ248*$C252</f>
        <v>10.560000000000002</v>
      </c>
      <c r="AK252" s="199">
        <f t="shared" si="199"/>
        <v>13.200000000000003</v>
      </c>
      <c r="AL252" s="199">
        <f t="shared" si="199"/>
        <v>16.500000000000004</v>
      </c>
      <c r="AM252" s="199">
        <f t="shared" si="199"/>
        <v>19.800000000000004</v>
      </c>
      <c r="AN252" s="199">
        <f t="shared" si="199"/>
        <v>23.1</v>
      </c>
      <c r="AO252" s="199">
        <f t="shared" si="199"/>
        <v>26.400000000000002</v>
      </c>
      <c r="AP252" s="199">
        <f t="shared" si="199"/>
        <v>29.7</v>
      </c>
      <c r="AQ252" s="199">
        <f t="shared" si="199"/>
        <v>33</v>
      </c>
      <c r="AR252" s="199">
        <f t="shared" si="199"/>
        <v>36.300000000000004</v>
      </c>
      <c r="AS252" s="199">
        <f t="shared" si="199"/>
        <v>39.600000000000009</v>
      </c>
      <c r="AT252" s="199">
        <f t="shared" si="199"/>
        <v>42.900000000000006</v>
      </c>
      <c r="AU252" s="199">
        <f t="shared" si="199"/>
        <v>46.20000000000001</v>
      </c>
      <c r="AV252" s="199">
        <f t="shared" si="199"/>
        <v>52.800000000000011</v>
      </c>
      <c r="AW252" s="199">
        <f t="shared" si="199"/>
        <v>62.70000000000001</v>
      </c>
      <c r="AX252" s="199">
        <f t="shared" si="199"/>
        <v>66.000000000000014</v>
      </c>
      <c r="AY252" s="199">
        <f t="shared" si="199"/>
        <v>66.000000000000014</v>
      </c>
      <c r="AZ252" s="199">
        <f t="shared" si="199"/>
        <v>66.000000000000014</v>
      </c>
      <c r="BA252" s="199">
        <f t="shared" si="199"/>
        <v>66.000000000000014</v>
      </c>
      <c r="BB252" s="199">
        <f t="shared" si="199"/>
        <v>66.000000000000014</v>
      </c>
      <c r="BC252" s="200"/>
      <c r="BD252" s="249"/>
      <c r="BE252" s="249"/>
      <c r="BF252" s="249"/>
      <c r="BG252" s="249"/>
      <c r="BH252" s="249"/>
      <c r="BI252" s="249"/>
      <c r="BJ252" s="249"/>
      <c r="BK252" s="249"/>
      <c r="BL252" s="249"/>
      <c r="BM252" s="249"/>
      <c r="BN252" s="249"/>
      <c r="BO252" s="249"/>
      <c r="BP252" s="249"/>
      <c r="BQ252" s="249"/>
      <c r="BR252" s="249"/>
      <c r="BS252" s="249"/>
      <c r="BT252" s="249"/>
      <c r="BU252" s="249"/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</row>
    <row r="253" spans="1:89" s="248" customFormat="1" ht="13.5" thickBot="1" x14ac:dyDescent="0.25">
      <c r="A253" s="283"/>
      <c r="B253" s="202" t="s">
        <v>113</v>
      </c>
      <c r="C253" s="203" t="str">
        <f>+'NTP or Sold'!B43</f>
        <v>Committed</v>
      </c>
      <c r="D253" s="204">
        <f t="shared" ref="D253:AI253" si="200">+D250*$C252</f>
        <v>0</v>
      </c>
      <c r="E253" s="204">
        <f t="shared" si="200"/>
        <v>0</v>
      </c>
      <c r="F253" s="204">
        <f t="shared" si="200"/>
        <v>0</v>
      </c>
      <c r="G253" s="204">
        <f t="shared" si="200"/>
        <v>0</v>
      </c>
      <c r="H253" s="204">
        <f t="shared" si="200"/>
        <v>0</v>
      </c>
      <c r="I253" s="204">
        <f t="shared" si="200"/>
        <v>0</v>
      </c>
      <c r="J253" s="204">
        <f t="shared" si="200"/>
        <v>0</v>
      </c>
      <c r="K253" s="204">
        <f t="shared" si="200"/>
        <v>0</v>
      </c>
      <c r="L253" s="204">
        <f t="shared" si="200"/>
        <v>0</v>
      </c>
      <c r="M253" s="204">
        <f t="shared" si="200"/>
        <v>0</v>
      </c>
      <c r="N253" s="204">
        <f t="shared" si="200"/>
        <v>0</v>
      </c>
      <c r="O253" s="204">
        <f t="shared" si="200"/>
        <v>0</v>
      </c>
      <c r="P253" s="204">
        <f t="shared" si="200"/>
        <v>0</v>
      </c>
      <c r="Q253" s="204">
        <f t="shared" si="200"/>
        <v>0</v>
      </c>
      <c r="R253" s="204">
        <f t="shared" si="200"/>
        <v>3.3000000000000003</v>
      </c>
      <c r="S253" s="204">
        <f t="shared" si="200"/>
        <v>3.3000000000000003</v>
      </c>
      <c r="T253" s="204">
        <f t="shared" si="200"/>
        <v>3.3000000000000003</v>
      </c>
      <c r="U253" s="204">
        <f t="shared" si="200"/>
        <v>3.3000000000000003</v>
      </c>
      <c r="V253" s="204">
        <f t="shared" si="200"/>
        <v>3.3000000000000003</v>
      </c>
      <c r="W253" s="204">
        <f t="shared" si="200"/>
        <v>3.3000000000000003</v>
      </c>
      <c r="X253" s="204">
        <f t="shared" si="200"/>
        <v>3.3000000000000003</v>
      </c>
      <c r="Y253" s="204">
        <f t="shared" si="200"/>
        <v>3.3000000000000003</v>
      </c>
      <c r="Z253" s="204">
        <f t="shared" si="200"/>
        <v>3.3000000000000003</v>
      </c>
      <c r="AA253" s="204">
        <f t="shared" si="200"/>
        <v>3.3000000000000003</v>
      </c>
      <c r="AB253" s="204">
        <f t="shared" si="200"/>
        <v>3.3000000000000003</v>
      </c>
      <c r="AC253" s="204">
        <f t="shared" si="200"/>
        <v>3.3000000000000003</v>
      </c>
      <c r="AD253" s="204">
        <f t="shared" si="200"/>
        <v>6.6000000000000005</v>
      </c>
      <c r="AE253" s="204">
        <f t="shared" si="200"/>
        <v>7.26</v>
      </c>
      <c r="AF253" s="204">
        <f t="shared" si="200"/>
        <v>7.92</v>
      </c>
      <c r="AG253" s="136">
        <f t="shared" si="200"/>
        <v>8.58</v>
      </c>
      <c r="AH253" s="204">
        <f t="shared" si="200"/>
        <v>9.24</v>
      </c>
      <c r="AI253" s="204">
        <f t="shared" si="200"/>
        <v>9.9</v>
      </c>
      <c r="AJ253" s="204">
        <f t="shared" ref="AJ253:BB253" si="201">+AJ250*$C252</f>
        <v>10.56</v>
      </c>
      <c r="AK253" s="204">
        <f t="shared" si="201"/>
        <v>11.814</v>
      </c>
      <c r="AL253" s="204">
        <f t="shared" si="201"/>
        <v>13.728</v>
      </c>
      <c r="AM253" s="204">
        <f t="shared" si="201"/>
        <v>15.972</v>
      </c>
      <c r="AN253" s="204">
        <f t="shared" si="201"/>
        <v>19.998000000000001</v>
      </c>
      <c r="AO253" s="204">
        <f t="shared" si="201"/>
        <v>24.09</v>
      </c>
      <c r="AP253" s="204">
        <f t="shared" si="201"/>
        <v>27.257999999999999</v>
      </c>
      <c r="AQ253" s="204">
        <f t="shared" si="201"/>
        <v>31.283999999999999</v>
      </c>
      <c r="AR253" s="204">
        <f t="shared" si="201"/>
        <v>35.045999999999999</v>
      </c>
      <c r="AS253" s="204">
        <f t="shared" si="201"/>
        <v>36.696000000000005</v>
      </c>
      <c r="AT253" s="204">
        <f t="shared" si="201"/>
        <v>38.61</v>
      </c>
      <c r="AU253" s="204">
        <f t="shared" si="201"/>
        <v>41.183999999999997</v>
      </c>
      <c r="AV253" s="204">
        <f t="shared" si="201"/>
        <v>42.503999999999998</v>
      </c>
      <c r="AW253" s="204">
        <f t="shared" si="201"/>
        <v>44.088000000000001</v>
      </c>
      <c r="AX253" s="204">
        <f t="shared" si="201"/>
        <v>66</v>
      </c>
      <c r="AY253" s="204">
        <f t="shared" si="201"/>
        <v>66</v>
      </c>
      <c r="AZ253" s="204">
        <f t="shared" si="201"/>
        <v>66</v>
      </c>
      <c r="BA253" s="204">
        <f t="shared" si="201"/>
        <v>66</v>
      </c>
      <c r="BB253" s="204">
        <f t="shared" si="201"/>
        <v>66</v>
      </c>
      <c r="BC253" s="205"/>
      <c r="BD253" s="249"/>
      <c r="BE253" s="249"/>
      <c r="BF253" s="249"/>
      <c r="BG253" s="249"/>
      <c r="BH253" s="249"/>
      <c r="BI253" s="249"/>
      <c r="BJ253" s="249"/>
      <c r="BK253" s="249"/>
      <c r="BL253" s="249"/>
      <c r="BM253" s="249"/>
      <c r="BN253" s="249"/>
      <c r="BO253" s="249"/>
      <c r="BP253" s="249"/>
      <c r="BQ253" s="249"/>
      <c r="BR253" s="249"/>
      <c r="BS253" s="249"/>
      <c r="BT253" s="249"/>
      <c r="BU253" s="249"/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</row>
    <row r="254" spans="1:89" s="114" customFormat="1" ht="15" customHeight="1" thickTop="1" x14ac:dyDescent="0.2">
      <c r="B254" s="110" t="str">
        <f>+'NTP or Sold'!H22</f>
        <v>LM6000</v>
      </c>
      <c r="C254" s="286" t="str">
        <f>+'NTP or Sold'!T22</f>
        <v>Unassigned</v>
      </c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8"/>
      <c r="AC254" s="128"/>
      <c r="AD254" s="84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8"/>
      <c r="AT254" s="128"/>
      <c r="AU254" s="128"/>
      <c r="AV254" s="128"/>
      <c r="AW254" s="128"/>
      <c r="AX254" s="128"/>
      <c r="AY254" s="128"/>
      <c r="AZ254" s="128"/>
      <c r="BA254" s="128"/>
      <c r="BB254" s="128"/>
      <c r="BC254" s="112"/>
    </row>
    <row r="255" spans="1:89" s="118" customFormat="1" x14ac:dyDescent="0.2">
      <c r="B255" s="115" t="s">
        <v>108</v>
      </c>
      <c r="C255" s="287"/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</v>
      </c>
      <c r="N255" s="116">
        <f>16.7/336</f>
        <v>4.9702380952380949E-2</v>
      </c>
      <c r="O255" s="116">
        <v>0</v>
      </c>
      <c r="P255" s="116">
        <v>0</v>
      </c>
      <c r="Q255" s="116">
        <v>0</v>
      </c>
      <c r="R255" s="116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16">
        <f t="shared" ref="X255:AO255" si="202">+(0.95-0.0497)/18</f>
        <v>5.0016666666666668E-2</v>
      </c>
      <c r="Y255" s="116">
        <f t="shared" si="202"/>
        <v>5.0016666666666668E-2</v>
      </c>
      <c r="Z255" s="116">
        <f t="shared" si="202"/>
        <v>5.0016666666666668E-2</v>
      </c>
      <c r="AA255" s="116">
        <f t="shared" si="202"/>
        <v>5.0016666666666668E-2</v>
      </c>
      <c r="AB255" s="116">
        <f t="shared" si="202"/>
        <v>5.0016666666666668E-2</v>
      </c>
      <c r="AC255" s="116">
        <f t="shared" si="202"/>
        <v>5.0016666666666668E-2</v>
      </c>
      <c r="AD255" s="82">
        <f t="shared" si="202"/>
        <v>5.0016666666666668E-2</v>
      </c>
      <c r="AE255" s="116">
        <f t="shared" si="202"/>
        <v>5.0016666666666668E-2</v>
      </c>
      <c r="AF255" s="116">
        <f t="shared" si="202"/>
        <v>5.0016666666666668E-2</v>
      </c>
      <c r="AG255" s="116">
        <f t="shared" si="202"/>
        <v>5.0016666666666668E-2</v>
      </c>
      <c r="AH255" s="116">
        <f t="shared" si="202"/>
        <v>5.0016666666666668E-2</v>
      </c>
      <c r="AI255" s="116">
        <f t="shared" si="202"/>
        <v>5.0016666666666668E-2</v>
      </c>
      <c r="AJ255" s="116">
        <f t="shared" si="202"/>
        <v>5.0016666666666668E-2</v>
      </c>
      <c r="AK255" s="116">
        <f t="shared" si="202"/>
        <v>5.0016666666666668E-2</v>
      </c>
      <c r="AL255" s="116">
        <f t="shared" si="202"/>
        <v>5.0016666666666668E-2</v>
      </c>
      <c r="AM255" s="116">
        <f t="shared" si="202"/>
        <v>5.0016666666666668E-2</v>
      </c>
      <c r="AN255" s="116">
        <f t="shared" si="202"/>
        <v>5.0016666666666668E-2</v>
      </c>
      <c r="AO255" s="116">
        <f t="shared" si="202"/>
        <v>5.0016666666666668E-2</v>
      </c>
      <c r="AP255" s="116">
        <v>0</v>
      </c>
      <c r="AQ255" s="116">
        <v>0</v>
      </c>
      <c r="AR255" s="116">
        <v>0</v>
      </c>
      <c r="AS255" s="116">
        <v>0</v>
      </c>
      <c r="AT255" s="116">
        <v>0.05</v>
      </c>
      <c r="AU255" s="116">
        <v>0</v>
      </c>
      <c r="AV255" s="116">
        <v>0</v>
      </c>
      <c r="AW255" s="116">
        <v>0</v>
      </c>
      <c r="AX255" s="116">
        <v>0</v>
      </c>
      <c r="AY255" s="116">
        <v>0</v>
      </c>
      <c r="AZ255" s="116">
        <v>0</v>
      </c>
      <c r="BA255" s="116">
        <v>0</v>
      </c>
      <c r="BB255" s="116">
        <v>0</v>
      </c>
      <c r="BC255" s="117">
        <f>SUM(D255:BB255)</f>
        <v>1.0000023809523813</v>
      </c>
      <c r="BD255" s="115"/>
    </row>
    <row r="256" spans="1:89" s="118" customFormat="1" x14ac:dyDescent="0.2">
      <c r="B256" s="115" t="s">
        <v>109</v>
      </c>
      <c r="C256" s="287"/>
      <c r="D256" s="116">
        <f>D255</f>
        <v>0</v>
      </c>
      <c r="E256" s="116">
        <f t="shared" ref="E256:AJ256" si="203">+D256+E255</f>
        <v>0</v>
      </c>
      <c r="F256" s="116">
        <f t="shared" si="203"/>
        <v>0</v>
      </c>
      <c r="G256" s="116">
        <f t="shared" si="203"/>
        <v>0</v>
      </c>
      <c r="H256" s="116">
        <f t="shared" si="203"/>
        <v>0</v>
      </c>
      <c r="I256" s="116">
        <f t="shared" si="203"/>
        <v>0</v>
      </c>
      <c r="J256" s="116">
        <f t="shared" si="203"/>
        <v>0</v>
      </c>
      <c r="K256" s="116">
        <f t="shared" si="203"/>
        <v>0</v>
      </c>
      <c r="L256" s="116">
        <f t="shared" si="203"/>
        <v>0</v>
      </c>
      <c r="M256" s="116">
        <f t="shared" si="203"/>
        <v>0</v>
      </c>
      <c r="N256" s="116">
        <f t="shared" si="203"/>
        <v>4.9702380952380949E-2</v>
      </c>
      <c r="O256" s="116">
        <f t="shared" si="203"/>
        <v>4.9702380952380949E-2</v>
      </c>
      <c r="P256" s="116">
        <f t="shared" si="203"/>
        <v>4.9702380952380949E-2</v>
      </c>
      <c r="Q256" s="116">
        <f t="shared" si="203"/>
        <v>4.9702380952380949E-2</v>
      </c>
      <c r="R256" s="116">
        <f t="shared" si="203"/>
        <v>4.9702380952380949E-2</v>
      </c>
      <c r="S256" s="116">
        <f t="shared" si="203"/>
        <v>4.9702380952380949E-2</v>
      </c>
      <c r="T256" s="116">
        <f t="shared" si="203"/>
        <v>4.9702380952380949E-2</v>
      </c>
      <c r="U256" s="116">
        <f t="shared" si="203"/>
        <v>4.9702380952380949E-2</v>
      </c>
      <c r="V256" s="116">
        <f t="shared" si="203"/>
        <v>4.9702380952380949E-2</v>
      </c>
      <c r="W256" s="116">
        <f t="shared" si="203"/>
        <v>4.9702380952380949E-2</v>
      </c>
      <c r="X256" s="116">
        <f t="shared" si="203"/>
        <v>9.9719047619047624E-2</v>
      </c>
      <c r="Y256" s="116">
        <f t="shared" si="203"/>
        <v>0.14973571428571431</v>
      </c>
      <c r="Z256" s="116">
        <f t="shared" si="203"/>
        <v>0.19975238095238096</v>
      </c>
      <c r="AA256" s="116">
        <f t="shared" si="203"/>
        <v>0.24976904761904761</v>
      </c>
      <c r="AB256" s="116">
        <f t="shared" si="203"/>
        <v>0.29978571428571427</v>
      </c>
      <c r="AC256" s="116">
        <f t="shared" si="203"/>
        <v>0.34980238095238092</v>
      </c>
      <c r="AD256" s="82">
        <f t="shared" si="203"/>
        <v>0.39981904761904757</v>
      </c>
      <c r="AE256" s="116">
        <f t="shared" si="203"/>
        <v>0.44983571428571423</v>
      </c>
      <c r="AF256" s="116">
        <f t="shared" si="203"/>
        <v>0.49985238095238088</v>
      </c>
      <c r="AG256" s="116">
        <f t="shared" si="203"/>
        <v>0.54986904761904754</v>
      </c>
      <c r="AH256" s="116">
        <f t="shared" si="203"/>
        <v>0.59988571428571424</v>
      </c>
      <c r="AI256" s="116">
        <f t="shared" si="203"/>
        <v>0.64990238095238095</v>
      </c>
      <c r="AJ256" s="116">
        <f t="shared" si="203"/>
        <v>0.69991904761904766</v>
      </c>
      <c r="AK256" s="116">
        <f t="shared" ref="AK256:BB256" si="204">+AJ256+AK255</f>
        <v>0.74993571428571437</v>
      </c>
      <c r="AL256" s="116">
        <f t="shared" si="204"/>
        <v>0.79995238095238108</v>
      </c>
      <c r="AM256" s="116">
        <f t="shared" si="204"/>
        <v>0.84996904761904779</v>
      </c>
      <c r="AN256" s="116">
        <f t="shared" si="204"/>
        <v>0.8999857142857145</v>
      </c>
      <c r="AO256" s="116">
        <f t="shared" si="204"/>
        <v>0.95000238095238121</v>
      </c>
      <c r="AP256" s="116">
        <f t="shared" si="204"/>
        <v>0.95000238095238121</v>
      </c>
      <c r="AQ256" s="116">
        <f t="shared" si="204"/>
        <v>0.95000238095238121</v>
      </c>
      <c r="AR256" s="116">
        <f t="shared" si="204"/>
        <v>0.95000238095238121</v>
      </c>
      <c r="AS256" s="116">
        <f t="shared" si="204"/>
        <v>0.95000238095238121</v>
      </c>
      <c r="AT256" s="116">
        <f t="shared" si="204"/>
        <v>1.0000023809523813</v>
      </c>
      <c r="AU256" s="116">
        <f t="shared" si="204"/>
        <v>1.0000023809523813</v>
      </c>
      <c r="AV256" s="116">
        <f t="shared" si="204"/>
        <v>1.0000023809523813</v>
      </c>
      <c r="AW256" s="116">
        <f t="shared" si="204"/>
        <v>1.0000023809523813</v>
      </c>
      <c r="AX256" s="116">
        <f t="shared" si="204"/>
        <v>1.0000023809523813</v>
      </c>
      <c r="AY256" s="116">
        <f t="shared" si="204"/>
        <v>1.0000023809523813</v>
      </c>
      <c r="AZ256" s="116">
        <f t="shared" si="204"/>
        <v>1.0000023809523813</v>
      </c>
      <c r="BA256" s="116">
        <f t="shared" si="204"/>
        <v>1.0000023809523813</v>
      </c>
      <c r="BB256" s="116">
        <f t="shared" si="204"/>
        <v>1.0000023809523813</v>
      </c>
      <c r="BC256" s="117"/>
      <c r="BD256" s="115"/>
    </row>
    <row r="257" spans="1:89" s="118" customFormat="1" x14ac:dyDescent="0.2">
      <c r="B257" s="115" t="s">
        <v>110</v>
      </c>
      <c r="C257" s="287"/>
      <c r="D257" s="116">
        <v>0</v>
      </c>
      <c r="E257" s="116">
        <v>0</v>
      </c>
      <c r="F257" s="116">
        <v>0</v>
      </c>
      <c r="G257" s="116">
        <v>0</v>
      </c>
      <c r="H257" s="116">
        <v>0</v>
      </c>
      <c r="I257" s="116">
        <v>0</v>
      </c>
      <c r="J257" s="116">
        <v>0</v>
      </c>
      <c r="K257" s="116">
        <v>0</v>
      </c>
      <c r="L257" s="116">
        <v>0</v>
      </c>
      <c r="M257" s="116">
        <v>0</v>
      </c>
      <c r="N257" s="116">
        <v>0.05</v>
      </c>
      <c r="O257" s="116">
        <v>0</v>
      </c>
      <c r="P257" s="116">
        <v>0</v>
      </c>
      <c r="Q257" s="116">
        <v>0</v>
      </c>
      <c r="R257" s="116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16">
        <f t="shared" ref="X257:AO257" si="205">+(0.34-0.05)/18</f>
        <v>1.6111111111111114E-2</v>
      </c>
      <c r="Y257" s="116">
        <f t="shared" si="205"/>
        <v>1.6111111111111114E-2</v>
      </c>
      <c r="Z257" s="116">
        <f t="shared" si="205"/>
        <v>1.6111111111111114E-2</v>
      </c>
      <c r="AA257" s="116">
        <f t="shared" si="205"/>
        <v>1.6111111111111114E-2</v>
      </c>
      <c r="AB257" s="116">
        <f t="shared" si="205"/>
        <v>1.6111111111111114E-2</v>
      </c>
      <c r="AC257" s="116">
        <f t="shared" si="205"/>
        <v>1.6111111111111114E-2</v>
      </c>
      <c r="AD257" s="82">
        <f t="shared" si="205"/>
        <v>1.6111111111111114E-2</v>
      </c>
      <c r="AE257" s="116">
        <f t="shared" si="205"/>
        <v>1.6111111111111114E-2</v>
      </c>
      <c r="AF257" s="116">
        <f t="shared" si="205"/>
        <v>1.6111111111111114E-2</v>
      </c>
      <c r="AG257" s="116">
        <f t="shared" si="205"/>
        <v>1.6111111111111114E-2</v>
      </c>
      <c r="AH257" s="116">
        <f t="shared" si="205"/>
        <v>1.6111111111111114E-2</v>
      </c>
      <c r="AI257" s="116">
        <f t="shared" si="205"/>
        <v>1.6111111111111114E-2</v>
      </c>
      <c r="AJ257" s="116">
        <f t="shared" si="205"/>
        <v>1.6111111111111114E-2</v>
      </c>
      <c r="AK257" s="116">
        <f t="shared" si="205"/>
        <v>1.6111111111111114E-2</v>
      </c>
      <c r="AL257" s="116">
        <f t="shared" si="205"/>
        <v>1.6111111111111114E-2</v>
      </c>
      <c r="AM257" s="116">
        <f t="shared" si="205"/>
        <v>1.6111111111111114E-2</v>
      </c>
      <c r="AN257" s="116">
        <f t="shared" si="205"/>
        <v>1.6111111111111114E-2</v>
      </c>
      <c r="AO257" s="116">
        <f t="shared" si="205"/>
        <v>1.6111111111111114E-2</v>
      </c>
      <c r="AP257" s="116">
        <v>0.66</v>
      </c>
      <c r="AQ257" s="116">
        <v>0</v>
      </c>
      <c r="AR257" s="116">
        <v>0</v>
      </c>
      <c r="AS257" s="116">
        <v>0</v>
      </c>
      <c r="AT257" s="116">
        <v>0</v>
      </c>
      <c r="AU257" s="116">
        <v>0</v>
      </c>
      <c r="AV257" s="116">
        <v>0</v>
      </c>
      <c r="AW257" s="116">
        <v>0</v>
      </c>
      <c r="AX257" s="116">
        <v>0</v>
      </c>
      <c r="AY257" s="116">
        <v>0</v>
      </c>
      <c r="AZ257" s="116">
        <v>0</v>
      </c>
      <c r="BA257" s="116">
        <v>0</v>
      </c>
      <c r="BB257" s="116">
        <v>0</v>
      </c>
      <c r="BC257" s="117">
        <f>SUM(D257:BB257)</f>
        <v>1</v>
      </c>
      <c r="BD257" s="115"/>
    </row>
    <row r="258" spans="1:89" s="118" customFormat="1" x14ac:dyDescent="0.2">
      <c r="B258" s="115" t="s">
        <v>111</v>
      </c>
      <c r="C258" s="287"/>
      <c r="D258" s="116">
        <f>D257</f>
        <v>0</v>
      </c>
      <c r="E258" s="116">
        <f t="shared" ref="E258:AJ258" si="206">+D258+E257</f>
        <v>0</v>
      </c>
      <c r="F258" s="116">
        <f t="shared" si="206"/>
        <v>0</v>
      </c>
      <c r="G258" s="116">
        <f t="shared" si="206"/>
        <v>0</v>
      </c>
      <c r="H258" s="116">
        <f t="shared" si="206"/>
        <v>0</v>
      </c>
      <c r="I258" s="116">
        <f t="shared" si="206"/>
        <v>0</v>
      </c>
      <c r="J258" s="116">
        <f t="shared" si="206"/>
        <v>0</v>
      </c>
      <c r="K258" s="116">
        <f t="shared" si="206"/>
        <v>0</v>
      </c>
      <c r="L258" s="116">
        <f t="shared" si="206"/>
        <v>0</v>
      </c>
      <c r="M258" s="116">
        <f t="shared" si="206"/>
        <v>0</v>
      </c>
      <c r="N258" s="116">
        <f t="shared" si="206"/>
        <v>0.05</v>
      </c>
      <c r="O258" s="116">
        <f t="shared" si="206"/>
        <v>0.05</v>
      </c>
      <c r="P258" s="116">
        <f t="shared" si="206"/>
        <v>0.05</v>
      </c>
      <c r="Q258" s="116">
        <f t="shared" si="206"/>
        <v>0.05</v>
      </c>
      <c r="R258" s="116">
        <f t="shared" si="206"/>
        <v>0.05</v>
      </c>
      <c r="S258" s="116">
        <f t="shared" si="206"/>
        <v>0.05</v>
      </c>
      <c r="T258" s="116">
        <f t="shared" si="206"/>
        <v>0.05</v>
      </c>
      <c r="U258" s="116">
        <f t="shared" si="206"/>
        <v>0.05</v>
      </c>
      <c r="V258" s="116">
        <f t="shared" si="206"/>
        <v>0.05</v>
      </c>
      <c r="W258" s="116">
        <f t="shared" si="206"/>
        <v>0.05</v>
      </c>
      <c r="X258" s="116">
        <f t="shared" si="206"/>
        <v>6.611111111111112E-2</v>
      </c>
      <c r="Y258" s="116">
        <f t="shared" si="206"/>
        <v>8.2222222222222238E-2</v>
      </c>
      <c r="Z258" s="116">
        <f t="shared" si="206"/>
        <v>9.8333333333333356E-2</v>
      </c>
      <c r="AA258" s="116">
        <f t="shared" si="206"/>
        <v>0.11444444444444447</v>
      </c>
      <c r="AB258" s="116">
        <f t="shared" si="206"/>
        <v>0.13055555555555559</v>
      </c>
      <c r="AC258" s="116">
        <f t="shared" si="206"/>
        <v>0.1466666666666667</v>
      </c>
      <c r="AD258" s="82">
        <f t="shared" si="206"/>
        <v>0.1627777777777778</v>
      </c>
      <c r="AE258" s="116">
        <f t="shared" si="206"/>
        <v>0.1788888888888889</v>
      </c>
      <c r="AF258" s="116">
        <f t="shared" si="206"/>
        <v>0.19500000000000001</v>
      </c>
      <c r="AG258" s="116">
        <f t="shared" si="206"/>
        <v>0.21111111111111111</v>
      </c>
      <c r="AH258" s="116">
        <f t="shared" si="206"/>
        <v>0.22722222222222221</v>
      </c>
      <c r="AI258" s="116">
        <f t="shared" si="206"/>
        <v>0.24333333333333332</v>
      </c>
      <c r="AJ258" s="116">
        <f t="shared" si="206"/>
        <v>0.25944444444444442</v>
      </c>
      <c r="AK258" s="116">
        <f t="shared" ref="AK258:BB258" si="207">+AJ258+AK257</f>
        <v>0.27555555555555555</v>
      </c>
      <c r="AL258" s="116">
        <f t="shared" si="207"/>
        <v>0.29166666666666669</v>
      </c>
      <c r="AM258" s="116">
        <f t="shared" si="207"/>
        <v>0.30777777777777782</v>
      </c>
      <c r="AN258" s="116">
        <f t="shared" si="207"/>
        <v>0.32388888888888895</v>
      </c>
      <c r="AO258" s="116">
        <f t="shared" si="207"/>
        <v>0.34000000000000008</v>
      </c>
      <c r="AP258" s="116">
        <f t="shared" si="207"/>
        <v>1</v>
      </c>
      <c r="AQ258" s="116">
        <f t="shared" si="207"/>
        <v>1</v>
      </c>
      <c r="AR258" s="116">
        <f t="shared" si="207"/>
        <v>1</v>
      </c>
      <c r="AS258" s="116">
        <f t="shared" si="207"/>
        <v>1</v>
      </c>
      <c r="AT258" s="116">
        <f t="shared" si="207"/>
        <v>1</v>
      </c>
      <c r="AU258" s="116">
        <f t="shared" si="207"/>
        <v>1</v>
      </c>
      <c r="AV258" s="116">
        <f t="shared" si="207"/>
        <v>1</v>
      </c>
      <c r="AW258" s="116">
        <f t="shared" si="207"/>
        <v>1</v>
      </c>
      <c r="AX258" s="116">
        <f t="shared" si="207"/>
        <v>1</v>
      </c>
      <c r="AY258" s="116">
        <f t="shared" si="207"/>
        <v>1</v>
      </c>
      <c r="AZ258" s="116">
        <f t="shared" si="207"/>
        <v>1</v>
      </c>
      <c r="BA258" s="116">
        <f t="shared" si="207"/>
        <v>1</v>
      </c>
      <c r="BB258" s="116">
        <f t="shared" si="207"/>
        <v>1</v>
      </c>
      <c r="BC258" s="117"/>
      <c r="BD258" s="115"/>
    </row>
    <row r="259" spans="1:89" s="127" customFormat="1" x14ac:dyDescent="0.2">
      <c r="B259" s="119"/>
      <c r="C259" s="287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83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1"/>
      <c r="BD259" s="119"/>
    </row>
    <row r="260" spans="1:89" s="122" customFormat="1" x14ac:dyDescent="0.2">
      <c r="B260" s="122" t="s">
        <v>112</v>
      </c>
      <c r="C260" s="123">
        <v>14.2</v>
      </c>
      <c r="D260" s="124">
        <f t="shared" ref="D260:AI260" si="208">+D256*$C260</f>
        <v>0</v>
      </c>
      <c r="E260" s="124">
        <f t="shared" si="208"/>
        <v>0</v>
      </c>
      <c r="F260" s="124">
        <f t="shared" si="208"/>
        <v>0</v>
      </c>
      <c r="G260" s="124">
        <f t="shared" si="208"/>
        <v>0</v>
      </c>
      <c r="H260" s="124">
        <f t="shared" si="208"/>
        <v>0</v>
      </c>
      <c r="I260" s="124">
        <f t="shared" si="208"/>
        <v>0</v>
      </c>
      <c r="J260" s="124">
        <f t="shared" si="208"/>
        <v>0</v>
      </c>
      <c r="K260" s="124">
        <f t="shared" si="208"/>
        <v>0</v>
      </c>
      <c r="L260" s="124">
        <f t="shared" si="208"/>
        <v>0</v>
      </c>
      <c r="M260" s="124">
        <f t="shared" si="208"/>
        <v>0</v>
      </c>
      <c r="N260" s="124">
        <f t="shared" si="208"/>
        <v>0.70577380952380941</v>
      </c>
      <c r="O260" s="124">
        <f t="shared" si="208"/>
        <v>0.70577380952380941</v>
      </c>
      <c r="P260" s="124">
        <f t="shared" si="208"/>
        <v>0.70577380952380941</v>
      </c>
      <c r="Q260" s="124">
        <f t="shared" si="208"/>
        <v>0.70577380952380941</v>
      </c>
      <c r="R260" s="124">
        <f t="shared" si="208"/>
        <v>0.70577380952380941</v>
      </c>
      <c r="S260" s="124">
        <f t="shared" si="208"/>
        <v>0.70577380952380941</v>
      </c>
      <c r="T260" s="124">
        <f t="shared" si="208"/>
        <v>0.70577380952380941</v>
      </c>
      <c r="U260" s="124">
        <f t="shared" si="208"/>
        <v>0.70577380952380941</v>
      </c>
      <c r="V260" s="124">
        <f t="shared" si="208"/>
        <v>0.70577380952380941</v>
      </c>
      <c r="W260" s="124">
        <f t="shared" si="208"/>
        <v>0.70577380952380941</v>
      </c>
      <c r="X260" s="124">
        <f t="shared" si="208"/>
        <v>1.4160104761904762</v>
      </c>
      <c r="Y260" s="124">
        <f t="shared" si="208"/>
        <v>2.1262471428571432</v>
      </c>
      <c r="Z260" s="124">
        <f t="shared" si="208"/>
        <v>2.8364838095238096</v>
      </c>
      <c r="AA260" s="124">
        <f t="shared" si="208"/>
        <v>3.546720476190476</v>
      </c>
      <c r="AB260" s="124">
        <f t="shared" si="208"/>
        <v>4.256957142857142</v>
      </c>
      <c r="AC260" s="124">
        <f t="shared" si="208"/>
        <v>4.9671938095238088</v>
      </c>
      <c r="AD260" s="90">
        <f t="shared" si="208"/>
        <v>5.6774304761904757</v>
      </c>
      <c r="AE260" s="124">
        <f t="shared" si="208"/>
        <v>6.3876671428571417</v>
      </c>
      <c r="AF260" s="124">
        <f t="shared" si="208"/>
        <v>7.0979038095238085</v>
      </c>
      <c r="AG260" s="124">
        <f t="shared" si="208"/>
        <v>7.8081404761904745</v>
      </c>
      <c r="AH260" s="124">
        <f t="shared" si="208"/>
        <v>8.5183771428571422</v>
      </c>
      <c r="AI260" s="124">
        <f t="shared" si="208"/>
        <v>9.2286138095238091</v>
      </c>
      <c r="AJ260" s="124">
        <f t="shared" ref="AJ260:BB260" si="209">+AJ256*$C260</f>
        <v>9.9388504761904759</v>
      </c>
      <c r="AK260" s="124">
        <f t="shared" si="209"/>
        <v>10.649087142857143</v>
      </c>
      <c r="AL260" s="124">
        <f t="shared" si="209"/>
        <v>11.359323809523811</v>
      </c>
      <c r="AM260" s="124">
        <f t="shared" si="209"/>
        <v>12.069560476190478</v>
      </c>
      <c r="AN260" s="124">
        <f t="shared" si="209"/>
        <v>12.779797142857145</v>
      </c>
      <c r="AO260" s="124">
        <f t="shared" si="209"/>
        <v>13.490033809523812</v>
      </c>
      <c r="AP260" s="124">
        <f t="shared" si="209"/>
        <v>13.490033809523812</v>
      </c>
      <c r="AQ260" s="124">
        <f t="shared" si="209"/>
        <v>13.490033809523812</v>
      </c>
      <c r="AR260" s="124">
        <f t="shared" si="209"/>
        <v>13.490033809523812</v>
      </c>
      <c r="AS260" s="124">
        <f t="shared" si="209"/>
        <v>13.490033809523812</v>
      </c>
      <c r="AT260" s="124">
        <f t="shared" si="209"/>
        <v>14.200033809523813</v>
      </c>
      <c r="AU260" s="124">
        <f t="shared" si="209"/>
        <v>14.200033809523813</v>
      </c>
      <c r="AV260" s="124">
        <f t="shared" si="209"/>
        <v>14.200033809523813</v>
      </c>
      <c r="AW260" s="124">
        <f t="shared" si="209"/>
        <v>14.200033809523813</v>
      </c>
      <c r="AX260" s="124">
        <f t="shared" si="209"/>
        <v>14.200033809523813</v>
      </c>
      <c r="AY260" s="124">
        <f t="shared" si="209"/>
        <v>14.200033809523813</v>
      </c>
      <c r="AZ260" s="124">
        <f t="shared" si="209"/>
        <v>14.200033809523813</v>
      </c>
      <c r="BA260" s="124">
        <f t="shared" si="209"/>
        <v>14.200033809523813</v>
      </c>
      <c r="BB260" s="124">
        <f t="shared" si="209"/>
        <v>14.200033809523813</v>
      </c>
      <c r="BC260" s="125"/>
      <c r="BD260" s="126"/>
      <c r="BE260" s="126"/>
      <c r="BF260" s="126"/>
      <c r="BG260" s="126"/>
      <c r="BH260" s="126"/>
      <c r="BI260" s="126"/>
      <c r="BJ260" s="126"/>
      <c r="BK260" s="126"/>
      <c r="BL260" s="126"/>
      <c r="BM260" s="126"/>
      <c r="BN260" s="126"/>
      <c r="BO260" s="126"/>
      <c r="BP260" s="126"/>
      <c r="BQ260" s="126"/>
      <c r="BR260" s="126"/>
      <c r="BS260" s="126"/>
      <c r="BT260" s="126"/>
      <c r="BU260" s="126"/>
      <c r="BV260" s="126"/>
      <c r="BW260" s="126"/>
      <c r="BX260" s="126"/>
      <c r="BY260" s="126"/>
      <c r="BZ260" s="126"/>
      <c r="CA260" s="126"/>
      <c r="CB260" s="126"/>
      <c r="CC260" s="126"/>
      <c r="CD260" s="126"/>
      <c r="CE260" s="126"/>
      <c r="CF260" s="126"/>
      <c r="CG260" s="126"/>
      <c r="CH260" s="126"/>
      <c r="CI260" s="126"/>
      <c r="CJ260" s="126"/>
      <c r="CK260" s="126"/>
    </row>
    <row r="261" spans="1:89" s="139" customFormat="1" ht="13.5" thickBot="1" x14ac:dyDescent="0.25">
      <c r="B261" s="139" t="s">
        <v>113</v>
      </c>
      <c r="C261" s="140" t="str">
        <f>+'NTP or Sold'!C22</f>
        <v>Available</v>
      </c>
      <c r="D261" s="141">
        <f t="shared" ref="D261:AI261" si="210">+D258*$C260</f>
        <v>0</v>
      </c>
      <c r="E261" s="141">
        <f t="shared" si="210"/>
        <v>0</v>
      </c>
      <c r="F261" s="141">
        <f t="shared" si="210"/>
        <v>0</v>
      </c>
      <c r="G261" s="141">
        <f t="shared" si="210"/>
        <v>0</v>
      </c>
      <c r="H261" s="141">
        <f t="shared" si="210"/>
        <v>0</v>
      </c>
      <c r="I261" s="141">
        <f t="shared" si="210"/>
        <v>0</v>
      </c>
      <c r="J261" s="141">
        <f t="shared" si="210"/>
        <v>0</v>
      </c>
      <c r="K261" s="141">
        <f t="shared" si="210"/>
        <v>0</v>
      </c>
      <c r="L261" s="141">
        <f t="shared" si="210"/>
        <v>0</v>
      </c>
      <c r="M261" s="141">
        <f t="shared" si="210"/>
        <v>0</v>
      </c>
      <c r="N261" s="141">
        <f t="shared" si="210"/>
        <v>0.71</v>
      </c>
      <c r="O261" s="141">
        <f t="shared" si="210"/>
        <v>0.71</v>
      </c>
      <c r="P261" s="141">
        <f t="shared" si="210"/>
        <v>0.71</v>
      </c>
      <c r="Q261" s="141">
        <f t="shared" si="210"/>
        <v>0.71</v>
      </c>
      <c r="R261" s="141">
        <f t="shared" si="210"/>
        <v>0.71</v>
      </c>
      <c r="S261" s="141">
        <f t="shared" si="210"/>
        <v>0.71</v>
      </c>
      <c r="T261" s="141">
        <f t="shared" si="210"/>
        <v>0.71</v>
      </c>
      <c r="U261" s="141">
        <f t="shared" si="210"/>
        <v>0.71</v>
      </c>
      <c r="V261" s="141">
        <f t="shared" si="210"/>
        <v>0.71</v>
      </c>
      <c r="W261" s="141">
        <f t="shared" si="210"/>
        <v>0.71</v>
      </c>
      <c r="X261" s="141">
        <f t="shared" si="210"/>
        <v>0.93877777777777782</v>
      </c>
      <c r="Y261" s="141">
        <f t="shared" si="210"/>
        <v>1.1675555555555557</v>
      </c>
      <c r="Z261" s="141">
        <f t="shared" si="210"/>
        <v>1.3963333333333336</v>
      </c>
      <c r="AA261" s="141">
        <f t="shared" si="210"/>
        <v>1.6251111111111114</v>
      </c>
      <c r="AB261" s="141">
        <f t="shared" si="210"/>
        <v>1.8538888888888894</v>
      </c>
      <c r="AC261" s="141">
        <f t="shared" si="210"/>
        <v>2.0826666666666669</v>
      </c>
      <c r="AD261" s="136">
        <f t="shared" si="210"/>
        <v>2.3114444444444446</v>
      </c>
      <c r="AE261" s="141">
        <f t="shared" si="210"/>
        <v>2.5402222222222224</v>
      </c>
      <c r="AF261" s="141">
        <f t="shared" si="210"/>
        <v>2.7690000000000001</v>
      </c>
      <c r="AG261" s="141">
        <f t="shared" si="210"/>
        <v>2.9977777777777774</v>
      </c>
      <c r="AH261" s="141">
        <f t="shared" si="210"/>
        <v>3.2265555555555552</v>
      </c>
      <c r="AI261" s="141">
        <f t="shared" si="210"/>
        <v>3.4553333333333329</v>
      </c>
      <c r="AJ261" s="141">
        <f t="shared" ref="AJ261:BB261" si="211">+AJ258*$C260</f>
        <v>3.6841111111111107</v>
      </c>
      <c r="AK261" s="141">
        <f t="shared" si="211"/>
        <v>3.9128888888888889</v>
      </c>
      <c r="AL261" s="141">
        <f t="shared" si="211"/>
        <v>4.1416666666666666</v>
      </c>
      <c r="AM261" s="141">
        <f t="shared" si="211"/>
        <v>4.3704444444444448</v>
      </c>
      <c r="AN261" s="141">
        <f t="shared" si="211"/>
        <v>4.599222222222223</v>
      </c>
      <c r="AO261" s="141">
        <f t="shared" si="211"/>
        <v>4.8280000000000012</v>
      </c>
      <c r="AP261" s="141">
        <f t="shared" si="211"/>
        <v>14.2</v>
      </c>
      <c r="AQ261" s="141">
        <f t="shared" si="211"/>
        <v>14.2</v>
      </c>
      <c r="AR261" s="141">
        <f t="shared" si="211"/>
        <v>14.2</v>
      </c>
      <c r="AS261" s="141">
        <f t="shared" si="211"/>
        <v>14.2</v>
      </c>
      <c r="AT261" s="141">
        <f t="shared" si="211"/>
        <v>14.2</v>
      </c>
      <c r="AU261" s="141">
        <f t="shared" si="211"/>
        <v>14.2</v>
      </c>
      <c r="AV261" s="141">
        <f t="shared" si="211"/>
        <v>14.2</v>
      </c>
      <c r="AW261" s="141">
        <f t="shared" si="211"/>
        <v>14.2</v>
      </c>
      <c r="AX261" s="141">
        <f t="shared" si="211"/>
        <v>14.2</v>
      </c>
      <c r="AY261" s="141">
        <f t="shared" si="211"/>
        <v>14.2</v>
      </c>
      <c r="AZ261" s="141">
        <f t="shared" si="211"/>
        <v>14.2</v>
      </c>
      <c r="BA261" s="141">
        <f t="shared" si="211"/>
        <v>14.2</v>
      </c>
      <c r="BB261" s="141">
        <f t="shared" si="211"/>
        <v>14.2</v>
      </c>
      <c r="BC261" s="142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  <c r="BV261" s="143"/>
      <c r="BW261" s="143"/>
      <c r="BX261" s="143"/>
      <c r="BY261" s="143"/>
      <c r="BZ261" s="143"/>
      <c r="CA261" s="143"/>
      <c r="CB261" s="143"/>
      <c r="CC261" s="143"/>
      <c r="CD261" s="143"/>
      <c r="CE261" s="143"/>
      <c r="CF261" s="143"/>
      <c r="CG261" s="143"/>
      <c r="CH261" s="143"/>
      <c r="CI261" s="143"/>
      <c r="CJ261" s="143"/>
      <c r="CK261" s="143"/>
    </row>
    <row r="262" spans="1:89" s="114" customFormat="1" ht="15" customHeight="1" thickTop="1" x14ac:dyDescent="0.2">
      <c r="B262" s="110" t="str">
        <f>+'NTP or Sold'!H23</f>
        <v>LM6000</v>
      </c>
      <c r="C262" s="286" t="str">
        <f>+'NTP or Sold'!T23</f>
        <v>Unassigned</v>
      </c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84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8"/>
      <c r="AT262" s="128"/>
      <c r="AU262" s="128"/>
      <c r="AV262" s="128"/>
      <c r="AW262" s="128"/>
      <c r="AX262" s="128"/>
      <c r="AY262" s="128"/>
      <c r="AZ262" s="128"/>
      <c r="BA262" s="128"/>
      <c r="BB262" s="128"/>
      <c r="BC262" s="112"/>
    </row>
    <row r="263" spans="1:89" s="118" customFormat="1" x14ac:dyDescent="0.2">
      <c r="B263" s="115" t="s">
        <v>108</v>
      </c>
      <c r="C263" s="287"/>
      <c r="D263" s="116">
        <v>0</v>
      </c>
      <c r="E263" s="116">
        <v>0</v>
      </c>
      <c r="F263" s="116">
        <v>0</v>
      </c>
      <c r="G263" s="116">
        <v>0</v>
      </c>
      <c r="H263" s="116">
        <v>0</v>
      </c>
      <c r="I263" s="116">
        <v>0</v>
      </c>
      <c r="J263" s="116">
        <v>0</v>
      </c>
      <c r="K263" s="116">
        <v>0</v>
      </c>
      <c r="L263" s="116">
        <v>0</v>
      </c>
      <c r="M263" s="116">
        <v>0</v>
      </c>
      <c r="N263" s="116">
        <f>16.7/336</f>
        <v>4.9702380952380949E-2</v>
      </c>
      <c r="O263" s="116">
        <v>0</v>
      </c>
      <c r="P263" s="116">
        <v>0</v>
      </c>
      <c r="Q263" s="116">
        <v>0</v>
      </c>
      <c r="R263" s="116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16">
        <f t="shared" ref="X263:AO263" si="212">+(0.95-0.0497)/18</f>
        <v>5.0016666666666668E-2</v>
      </c>
      <c r="Y263" s="116">
        <f t="shared" si="212"/>
        <v>5.0016666666666668E-2</v>
      </c>
      <c r="Z263" s="116">
        <f t="shared" si="212"/>
        <v>5.0016666666666668E-2</v>
      </c>
      <c r="AA263" s="116">
        <f t="shared" si="212"/>
        <v>5.0016666666666668E-2</v>
      </c>
      <c r="AB263" s="116">
        <f t="shared" si="212"/>
        <v>5.0016666666666668E-2</v>
      </c>
      <c r="AC263" s="116">
        <f t="shared" si="212"/>
        <v>5.0016666666666668E-2</v>
      </c>
      <c r="AD263" s="82">
        <f t="shared" si="212"/>
        <v>5.0016666666666668E-2</v>
      </c>
      <c r="AE263" s="116">
        <f t="shared" si="212"/>
        <v>5.0016666666666668E-2</v>
      </c>
      <c r="AF263" s="116">
        <f t="shared" si="212"/>
        <v>5.0016666666666668E-2</v>
      </c>
      <c r="AG263" s="116">
        <f t="shared" si="212"/>
        <v>5.0016666666666668E-2</v>
      </c>
      <c r="AH263" s="116">
        <f t="shared" si="212"/>
        <v>5.0016666666666668E-2</v>
      </c>
      <c r="AI263" s="116">
        <f t="shared" si="212"/>
        <v>5.0016666666666668E-2</v>
      </c>
      <c r="AJ263" s="116">
        <f t="shared" si="212"/>
        <v>5.0016666666666668E-2</v>
      </c>
      <c r="AK263" s="116">
        <f t="shared" si="212"/>
        <v>5.0016666666666668E-2</v>
      </c>
      <c r="AL263" s="116">
        <f t="shared" si="212"/>
        <v>5.0016666666666668E-2</v>
      </c>
      <c r="AM263" s="116">
        <f t="shared" si="212"/>
        <v>5.0016666666666668E-2</v>
      </c>
      <c r="AN263" s="116">
        <f t="shared" si="212"/>
        <v>5.0016666666666668E-2</v>
      </c>
      <c r="AO263" s="116">
        <f t="shared" si="212"/>
        <v>5.0016666666666668E-2</v>
      </c>
      <c r="AP263" s="116">
        <v>0</v>
      </c>
      <c r="AQ263" s="116">
        <v>0</v>
      </c>
      <c r="AR263" s="116">
        <v>0</v>
      </c>
      <c r="AS263" s="116">
        <v>0</v>
      </c>
      <c r="AT263" s="116">
        <v>0.05</v>
      </c>
      <c r="AU263" s="116">
        <v>0</v>
      </c>
      <c r="AV263" s="116">
        <v>0</v>
      </c>
      <c r="AW263" s="116">
        <v>0</v>
      </c>
      <c r="AX263" s="116">
        <v>0</v>
      </c>
      <c r="AY263" s="116">
        <v>0</v>
      </c>
      <c r="AZ263" s="116">
        <v>0</v>
      </c>
      <c r="BA263" s="116">
        <v>0</v>
      </c>
      <c r="BB263" s="116">
        <v>0</v>
      </c>
      <c r="BC263" s="117">
        <f>SUM(D263:BB263)</f>
        <v>1.0000023809523813</v>
      </c>
      <c r="BD263" s="115"/>
    </row>
    <row r="264" spans="1:89" s="118" customFormat="1" x14ac:dyDescent="0.2">
      <c r="B264" s="115" t="s">
        <v>109</v>
      </c>
      <c r="C264" s="287"/>
      <c r="D264" s="116">
        <f>D263</f>
        <v>0</v>
      </c>
      <c r="E264" s="116">
        <f t="shared" ref="E264:AJ264" si="213">+D264+E263</f>
        <v>0</v>
      </c>
      <c r="F264" s="116">
        <f t="shared" si="213"/>
        <v>0</v>
      </c>
      <c r="G264" s="116">
        <f t="shared" si="213"/>
        <v>0</v>
      </c>
      <c r="H264" s="116">
        <f t="shared" si="213"/>
        <v>0</v>
      </c>
      <c r="I264" s="116">
        <f t="shared" si="213"/>
        <v>0</v>
      </c>
      <c r="J264" s="116">
        <f t="shared" si="213"/>
        <v>0</v>
      </c>
      <c r="K264" s="116">
        <f t="shared" si="213"/>
        <v>0</v>
      </c>
      <c r="L264" s="116">
        <f t="shared" si="213"/>
        <v>0</v>
      </c>
      <c r="M264" s="116">
        <f t="shared" si="213"/>
        <v>0</v>
      </c>
      <c r="N264" s="116">
        <f t="shared" si="213"/>
        <v>4.9702380952380949E-2</v>
      </c>
      <c r="O264" s="116">
        <f t="shared" si="213"/>
        <v>4.9702380952380949E-2</v>
      </c>
      <c r="P264" s="116">
        <f t="shared" si="213"/>
        <v>4.9702380952380949E-2</v>
      </c>
      <c r="Q264" s="116">
        <f t="shared" si="213"/>
        <v>4.9702380952380949E-2</v>
      </c>
      <c r="R264" s="116">
        <f t="shared" si="213"/>
        <v>4.9702380952380949E-2</v>
      </c>
      <c r="S264" s="116">
        <f t="shared" si="213"/>
        <v>4.9702380952380949E-2</v>
      </c>
      <c r="T264" s="116">
        <f t="shared" si="213"/>
        <v>4.9702380952380949E-2</v>
      </c>
      <c r="U264" s="116">
        <f t="shared" si="213"/>
        <v>4.9702380952380949E-2</v>
      </c>
      <c r="V264" s="116">
        <f t="shared" si="213"/>
        <v>4.9702380952380949E-2</v>
      </c>
      <c r="W264" s="116">
        <f t="shared" si="213"/>
        <v>4.9702380952380949E-2</v>
      </c>
      <c r="X264" s="116">
        <f t="shared" si="213"/>
        <v>9.9719047619047624E-2</v>
      </c>
      <c r="Y264" s="116">
        <f t="shared" si="213"/>
        <v>0.14973571428571431</v>
      </c>
      <c r="Z264" s="116">
        <f t="shared" si="213"/>
        <v>0.19975238095238096</v>
      </c>
      <c r="AA264" s="116">
        <f t="shared" si="213"/>
        <v>0.24976904761904761</v>
      </c>
      <c r="AB264" s="116">
        <f t="shared" si="213"/>
        <v>0.29978571428571427</v>
      </c>
      <c r="AC264" s="116">
        <f t="shared" si="213"/>
        <v>0.34980238095238092</v>
      </c>
      <c r="AD264" s="82">
        <f t="shared" si="213"/>
        <v>0.39981904761904757</v>
      </c>
      <c r="AE264" s="116">
        <f t="shared" si="213"/>
        <v>0.44983571428571423</v>
      </c>
      <c r="AF264" s="116">
        <f t="shared" si="213"/>
        <v>0.49985238095238088</v>
      </c>
      <c r="AG264" s="116">
        <f t="shared" si="213"/>
        <v>0.54986904761904754</v>
      </c>
      <c r="AH264" s="116">
        <f t="shared" si="213"/>
        <v>0.59988571428571424</v>
      </c>
      <c r="AI264" s="116">
        <f t="shared" si="213"/>
        <v>0.64990238095238095</v>
      </c>
      <c r="AJ264" s="116">
        <f t="shared" si="213"/>
        <v>0.69991904761904766</v>
      </c>
      <c r="AK264" s="116">
        <f t="shared" ref="AK264:BB264" si="214">+AJ264+AK263</f>
        <v>0.74993571428571437</v>
      </c>
      <c r="AL264" s="116">
        <f t="shared" si="214"/>
        <v>0.79995238095238108</v>
      </c>
      <c r="AM264" s="116">
        <f t="shared" si="214"/>
        <v>0.84996904761904779</v>
      </c>
      <c r="AN264" s="116">
        <f t="shared" si="214"/>
        <v>0.8999857142857145</v>
      </c>
      <c r="AO264" s="116">
        <f t="shared" si="214"/>
        <v>0.95000238095238121</v>
      </c>
      <c r="AP264" s="116">
        <f t="shared" si="214"/>
        <v>0.95000238095238121</v>
      </c>
      <c r="AQ264" s="116">
        <f t="shared" si="214"/>
        <v>0.95000238095238121</v>
      </c>
      <c r="AR264" s="116">
        <f t="shared" si="214"/>
        <v>0.95000238095238121</v>
      </c>
      <c r="AS264" s="116">
        <f t="shared" si="214"/>
        <v>0.95000238095238121</v>
      </c>
      <c r="AT264" s="116">
        <f t="shared" si="214"/>
        <v>1.0000023809523813</v>
      </c>
      <c r="AU264" s="116">
        <f t="shared" si="214"/>
        <v>1.0000023809523813</v>
      </c>
      <c r="AV264" s="116">
        <f t="shared" si="214"/>
        <v>1.0000023809523813</v>
      </c>
      <c r="AW264" s="116">
        <f t="shared" si="214"/>
        <v>1.0000023809523813</v>
      </c>
      <c r="AX264" s="116">
        <f t="shared" si="214"/>
        <v>1.0000023809523813</v>
      </c>
      <c r="AY264" s="116">
        <f t="shared" si="214"/>
        <v>1.0000023809523813</v>
      </c>
      <c r="AZ264" s="116">
        <f t="shared" si="214"/>
        <v>1.0000023809523813</v>
      </c>
      <c r="BA264" s="116">
        <f t="shared" si="214"/>
        <v>1.0000023809523813</v>
      </c>
      <c r="BB264" s="116">
        <f t="shared" si="214"/>
        <v>1.0000023809523813</v>
      </c>
      <c r="BC264" s="117"/>
      <c r="BD264" s="115"/>
    </row>
    <row r="265" spans="1:89" s="118" customFormat="1" x14ac:dyDescent="0.2">
      <c r="B265" s="115" t="s">
        <v>110</v>
      </c>
      <c r="C265" s="287"/>
      <c r="D265" s="116">
        <v>0</v>
      </c>
      <c r="E265" s="116">
        <v>0</v>
      </c>
      <c r="F265" s="116">
        <v>0</v>
      </c>
      <c r="G265" s="116">
        <v>0</v>
      </c>
      <c r="H265" s="116">
        <v>0</v>
      </c>
      <c r="I265" s="116">
        <v>0</v>
      </c>
      <c r="J265" s="116">
        <v>0</v>
      </c>
      <c r="K265" s="116">
        <v>0</v>
      </c>
      <c r="L265" s="116">
        <v>0</v>
      </c>
      <c r="M265" s="116">
        <v>0</v>
      </c>
      <c r="N265" s="116">
        <v>0.05</v>
      </c>
      <c r="O265" s="116">
        <v>0</v>
      </c>
      <c r="P265" s="116">
        <v>0</v>
      </c>
      <c r="Q265" s="116">
        <v>0</v>
      </c>
      <c r="R265" s="116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16">
        <f t="shared" ref="X265:AO265" si="215">+(0.34-0.05)/18</f>
        <v>1.6111111111111114E-2</v>
      </c>
      <c r="Y265" s="116">
        <f t="shared" si="215"/>
        <v>1.6111111111111114E-2</v>
      </c>
      <c r="Z265" s="116">
        <f t="shared" si="215"/>
        <v>1.6111111111111114E-2</v>
      </c>
      <c r="AA265" s="116">
        <f t="shared" si="215"/>
        <v>1.6111111111111114E-2</v>
      </c>
      <c r="AB265" s="116">
        <f t="shared" si="215"/>
        <v>1.6111111111111114E-2</v>
      </c>
      <c r="AC265" s="116">
        <f t="shared" si="215"/>
        <v>1.6111111111111114E-2</v>
      </c>
      <c r="AD265" s="82">
        <f t="shared" si="215"/>
        <v>1.6111111111111114E-2</v>
      </c>
      <c r="AE265" s="116">
        <f t="shared" si="215"/>
        <v>1.6111111111111114E-2</v>
      </c>
      <c r="AF265" s="116">
        <f t="shared" si="215"/>
        <v>1.6111111111111114E-2</v>
      </c>
      <c r="AG265" s="116">
        <f t="shared" si="215"/>
        <v>1.6111111111111114E-2</v>
      </c>
      <c r="AH265" s="116">
        <f t="shared" si="215"/>
        <v>1.6111111111111114E-2</v>
      </c>
      <c r="AI265" s="116">
        <f t="shared" si="215"/>
        <v>1.6111111111111114E-2</v>
      </c>
      <c r="AJ265" s="116">
        <f t="shared" si="215"/>
        <v>1.6111111111111114E-2</v>
      </c>
      <c r="AK265" s="116">
        <f t="shared" si="215"/>
        <v>1.6111111111111114E-2</v>
      </c>
      <c r="AL265" s="116">
        <f t="shared" si="215"/>
        <v>1.6111111111111114E-2</v>
      </c>
      <c r="AM265" s="116">
        <f t="shared" si="215"/>
        <v>1.6111111111111114E-2</v>
      </c>
      <c r="AN265" s="116">
        <f t="shared" si="215"/>
        <v>1.6111111111111114E-2</v>
      </c>
      <c r="AO265" s="116">
        <f t="shared" si="215"/>
        <v>1.6111111111111114E-2</v>
      </c>
      <c r="AP265" s="116">
        <v>0.66</v>
      </c>
      <c r="AQ265" s="116">
        <v>0</v>
      </c>
      <c r="AR265" s="116">
        <v>0</v>
      </c>
      <c r="AS265" s="116">
        <v>0</v>
      </c>
      <c r="AT265" s="116">
        <v>0</v>
      </c>
      <c r="AU265" s="116">
        <v>0</v>
      </c>
      <c r="AV265" s="116">
        <v>0</v>
      </c>
      <c r="AW265" s="116">
        <v>0</v>
      </c>
      <c r="AX265" s="116">
        <v>0</v>
      </c>
      <c r="AY265" s="116">
        <v>0</v>
      </c>
      <c r="AZ265" s="116">
        <v>0</v>
      </c>
      <c r="BA265" s="116">
        <v>0</v>
      </c>
      <c r="BB265" s="116">
        <v>0</v>
      </c>
      <c r="BC265" s="117">
        <f>SUM(D265:BB265)</f>
        <v>1</v>
      </c>
      <c r="BD265" s="115"/>
    </row>
    <row r="266" spans="1:89" s="118" customFormat="1" x14ac:dyDescent="0.2">
      <c r="B266" s="115" t="s">
        <v>111</v>
      </c>
      <c r="C266" s="287"/>
      <c r="D266" s="116">
        <f>D265</f>
        <v>0</v>
      </c>
      <c r="E266" s="116">
        <f t="shared" ref="E266:AJ266" si="216">+D266+E265</f>
        <v>0</v>
      </c>
      <c r="F266" s="116">
        <f t="shared" si="216"/>
        <v>0</v>
      </c>
      <c r="G266" s="116">
        <f t="shared" si="216"/>
        <v>0</v>
      </c>
      <c r="H266" s="116">
        <f t="shared" si="216"/>
        <v>0</v>
      </c>
      <c r="I266" s="116">
        <f t="shared" si="216"/>
        <v>0</v>
      </c>
      <c r="J266" s="116">
        <f t="shared" si="216"/>
        <v>0</v>
      </c>
      <c r="K266" s="116">
        <f t="shared" si="216"/>
        <v>0</v>
      </c>
      <c r="L266" s="116">
        <f t="shared" si="216"/>
        <v>0</v>
      </c>
      <c r="M266" s="116">
        <f t="shared" si="216"/>
        <v>0</v>
      </c>
      <c r="N266" s="116">
        <f t="shared" si="216"/>
        <v>0.05</v>
      </c>
      <c r="O266" s="116">
        <f t="shared" si="216"/>
        <v>0.05</v>
      </c>
      <c r="P266" s="116">
        <f t="shared" si="216"/>
        <v>0.05</v>
      </c>
      <c r="Q266" s="116">
        <f t="shared" si="216"/>
        <v>0.05</v>
      </c>
      <c r="R266" s="116">
        <f t="shared" si="216"/>
        <v>0.05</v>
      </c>
      <c r="S266" s="116">
        <f t="shared" si="216"/>
        <v>0.05</v>
      </c>
      <c r="T266" s="116">
        <f t="shared" si="216"/>
        <v>0.05</v>
      </c>
      <c r="U266" s="116">
        <f t="shared" si="216"/>
        <v>0.05</v>
      </c>
      <c r="V266" s="116">
        <f t="shared" si="216"/>
        <v>0.05</v>
      </c>
      <c r="W266" s="116">
        <f t="shared" si="216"/>
        <v>0.05</v>
      </c>
      <c r="X266" s="116">
        <f t="shared" si="216"/>
        <v>6.611111111111112E-2</v>
      </c>
      <c r="Y266" s="116">
        <f t="shared" si="216"/>
        <v>8.2222222222222238E-2</v>
      </c>
      <c r="Z266" s="116">
        <f t="shared" si="216"/>
        <v>9.8333333333333356E-2</v>
      </c>
      <c r="AA266" s="116">
        <f t="shared" si="216"/>
        <v>0.11444444444444447</v>
      </c>
      <c r="AB266" s="116">
        <f t="shared" si="216"/>
        <v>0.13055555555555559</v>
      </c>
      <c r="AC266" s="116">
        <f t="shared" si="216"/>
        <v>0.1466666666666667</v>
      </c>
      <c r="AD266" s="82">
        <f t="shared" si="216"/>
        <v>0.1627777777777778</v>
      </c>
      <c r="AE266" s="116">
        <f t="shared" si="216"/>
        <v>0.1788888888888889</v>
      </c>
      <c r="AF266" s="116">
        <f t="shared" si="216"/>
        <v>0.19500000000000001</v>
      </c>
      <c r="AG266" s="116">
        <f t="shared" si="216"/>
        <v>0.21111111111111111</v>
      </c>
      <c r="AH266" s="116">
        <f t="shared" si="216"/>
        <v>0.22722222222222221</v>
      </c>
      <c r="AI266" s="116">
        <f t="shared" si="216"/>
        <v>0.24333333333333332</v>
      </c>
      <c r="AJ266" s="116">
        <f t="shared" si="216"/>
        <v>0.25944444444444442</v>
      </c>
      <c r="AK266" s="116">
        <f t="shared" ref="AK266:BB266" si="217">+AJ266+AK265</f>
        <v>0.27555555555555555</v>
      </c>
      <c r="AL266" s="116">
        <f t="shared" si="217"/>
        <v>0.29166666666666669</v>
      </c>
      <c r="AM266" s="116">
        <f t="shared" si="217"/>
        <v>0.30777777777777782</v>
      </c>
      <c r="AN266" s="116">
        <f t="shared" si="217"/>
        <v>0.32388888888888895</v>
      </c>
      <c r="AO266" s="116">
        <f t="shared" si="217"/>
        <v>0.34000000000000008</v>
      </c>
      <c r="AP266" s="116">
        <f t="shared" si="217"/>
        <v>1</v>
      </c>
      <c r="AQ266" s="116">
        <f t="shared" si="217"/>
        <v>1</v>
      </c>
      <c r="AR266" s="116">
        <f t="shared" si="217"/>
        <v>1</v>
      </c>
      <c r="AS266" s="116">
        <f t="shared" si="217"/>
        <v>1</v>
      </c>
      <c r="AT266" s="116">
        <f t="shared" si="217"/>
        <v>1</v>
      </c>
      <c r="AU266" s="116">
        <f t="shared" si="217"/>
        <v>1</v>
      </c>
      <c r="AV266" s="116">
        <f t="shared" si="217"/>
        <v>1</v>
      </c>
      <c r="AW266" s="116">
        <f t="shared" si="217"/>
        <v>1</v>
      </c>
      <c r="AX266" s="116">
        <f t="shared" si="217"/>
        <v>1</v>
      </c>
      <c r="AY266" s="116">
        <f t="shared" si="217"/>
        <v>1</v>
      </c>
      <c r="AZ266" s="116">
        <f t="shared" si="217"/>
        <v>1</v>
      </c>
      <c r="BA266" s="116">
        <f t="shared" si="217"/>
        <v>1</v>
      </c>
      <c r="BB266" s="116">
        <f t="shared" si="217"/>
        <v>1</v>
      </c>
      <c r="BC266" s="117"/>
      <c r="BD266" s="115"/>
    </row>
    <row r="267" spans="1:89" s="127" customFormat="1" x14ac:dyDescent="0.2">
      <c r="B267" s="119"/>
      <c r="C267" s="287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83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1"/>
      <c r="BD267" s="119"/>
    </row>
    <row r="268" spans="1:89" s="122" customFormat="1" x14ac:dyDescent="0.2">
      <c r="B268" s="122" t="s">
        <v>112</v>
      </c>
      <c r="C268" s="123">
        <v>14.2</v>
      </c>
      <c r="D268" s="124">
        <f t="shared" ref="D268:AI268" si="218">+D264*$C268</f>
        <v>0</v>
      </c>
      <c r="E268" s="124">
        <f t="shared" si="218"/>
        <v>0</v>
      </c>
      <c r="F268" s="124">
        <f t="shared" si="218"/>
        <v>0</v>
      </c>
      <c r="G268" s="124">
        <f t="shared" si="218"/>
        <v>0</v>
      </c>
      <c r="H268" s="124">
        <f t="shared" si="218"/>
        <v>0</v>
      </c>
      <c r="I268" s="124">
        <f t="shared" si="218"/>
        <v>0</v>
      </c>
      <c r="J268" s="124">
        <f t="shared" si="218"/>
        <v>0</v>
      </c>
      <c r="K268" s="124">
        <f t="shared" si="218"/>
        <v>0</v>
      </c>
      <c r="L268" s="124">
        <f t="shared" si="218"/>
        <v>0</v>
      </c>
      <c r="M268" s="124">
        <f t="shared" si="218"/>
        <v>0</v>
      </c>
      <c r="N268" s="124">
        <f t="shared" si="218"/>
        <v>0.70577380952380941</v>
      </c>
      <c r="O268" s="124">
        <f t="shared" si="218"/>
        <v>0.70577380952380941</v>
      </c>
      <c r="P268" s="124">
        <f t="shared" si="218"/>
        <v>0.70577380952380941</v>
      </c>
      <c r="Q268" s="124">
        <f t="shared" si="218"/>
        <v>0.70577380952380941</v>
      </c>
      <c r="R268" s="124">
        <f t="shared" si="218"/>
        <v>0.70577380952380941</v>
      </c>
      <c r="S268" s="124">
        <f t="shared" si="218"/>
        <v>0.70577380952380941</v>
      </c>
      <c r="T268" s="124">
        <f t="shared" si="218"/>
        <v>0.70577380952380941</v>
      </c>
      <c r="U268" s="124">
        <f t="shared" si="218"/>
        <v>0.70577380952380941</v>
      </c>
      <c r="V268" s="124">
        <f t="shared" si="218"/>
        <v>0.70577380952380941</v>
      </c>
      <c r="W268" s="124">
        <f t="shared" si="218"/>
        <v>0.70577380952380941</v>
      </c>
      <c r="X268" s="124">
        <f t="shared" si="218"/>
        <v>1.4160104761904762</v>
      </c>
      <c r="Y268" s="124">
        <f t="shared" si="218"/>
        <v>2.1262471428571432</v>
      </c>
      <c r="Z268" s="124">
        <f t="shared" si="218"/>
        <v>2.8364838095238096</v>
      </c>
      <c r="AA268" s="124">
        <f t="shared" si="218"/>
        <v>3.546720476190476</v>
      </c>
      <c r="AB268" s="124">
        <f t="shared" si="218"/>
        <v>4.256957142857142</v>
      </c>
      <c r="AC268" s="124">
        <f t="shared" si="218"/>
        <v>4.9671938095238088</v>
      </c>
      <c r="AD268" s="90">
        <f t="shared" si="218"/>
        <v>5.6774304761904757</v>
      </c>
      <c r="AE268" s="124">
        <f t="shared" si="218"/>
        <v>6.3876671428571417</v>
      </c>
      <c r="AF268" s="124">
        <f t="shared" si="218"/>
        <v>7.0979038095238085</v>
      </c>
      <c r="AG268" s="124">
        <f t="shared" si="218"/>
        <v>7.8081404761904745</v>
      </c>
      <c r="AH268" s="124">
        <f t="shared" si="218"/>
        <v>8.5183771428571422</v>
      </c>
      <c r="AI268" s="124">
        <f t="shared" si="218"/>
        <v>9.2286138095238091</v>
      </c>
      <c r="AJ268" s="124">
        <f t="shared" ref="AJ268:BB268" si="219">+AJ264*$C268</f>
        <v>9.9388504761904759</v>
      </c>
      <c r="AK268" s="124">
        <f t="shared" si="219"/>
        <v>10.649087142857143</v>
      </c>
      <c r="AL268" s="124">
        <f t="shared" si="219"/>
        <v>11.359323809523811</v>
      </c>
      <c r="AM268" s="124">
        <f t="shared" si="219"/>
        <v>12.069560476190478</v>
      </c>
      <c r="AN268" s="124">
        <f t="shared" si="219"/>
        <v>12.779797142857145</v>
      </c>
      <c r="AO268" s="124">
        <f t="shared" si="219"/>
        <v>13.490033809523812</v>
      </c>
      <c r="AP268" s="124">
        <f t="shared" si="219"/>
        <v>13.490033809523812</v>
      </c>
      <c r="AQ268" s="124">
        <f t="shared" si="219"/>
        <v>13.490033809523812</v>
      </c>
      <c r="AR268" s="124">
        <f t="shared" si="219"/>
        <v>13.490033809523812</v>
      </c>
      <c r="AS268" s="124">
        <f t="shared" si="219"/>
        <v>13.490033809523812</v>
      </c>
      <c r="AT268" s="124">
        <f t="shared" si="219"/>
        <v>14.200033809523813</v>
      </c>
      <c r="AU268" s="124">
        <f t="shared" si="219"/>
        <v>14.200033809523813</v>
      </c>
      <c r="AV268" s="124">
        <f t="shared" si="219"/>
        <v>14.200033809523813</v>
      </c>
      <c r="AW268" s="124">
        <f t="shared" si="219"/>
        <v>14.200033809523813</v>
      </c>
      <c r="AX268" s="124">
        <f t="shared" si="219"/>
        <v>14.200033809523813</v>
      </c>
      <c r="AY268" s="124">
        <f t="shared" si="219"/>
        <v>14.200033809523813</v>
      </c>
      <c r="AZ268" s="124">
        <f t="shared" si="219"/>
        <v>14.200033809523813</v>
      </c>
      <c r="BA268" s="124">
        <f t="shared" si="219"/>
        <v>14.200033809523813</v>
      </c>
      <c r="BB268" s="124">
        <f t="shared" si="219"/>
        <v>14.200033809523813</v>
      </c>
      <c r="BC268" s="125"/>
      <c r="BD268" s="126"/>
      <c r="BE268" s="126"/>
      <c r="BF268" s="126"/>
      <c r="BG268" s="126"/>
      <c r="BH268" s="126"/>
      <c r="BI268" s="126"/>
      <c r="BJ268" s="126"/>
      <c r="BK268" s="126"/>
      <c r="BL268" s="126"/>
      <c r="BM268" s="126"/>
      <c r="BN268" s="126"/>
      <c r="BO268" s="126"/>
      <c r="BP268" s="126"/>
      <c r="BQ268" s="126"/>
      <c r="BR268" s="126"/>
      <c r="BS268" s="126"/>
      <c r="BT268" s="126"/>
      <c r="BU268" s="126"/>
      <c r="BV268" s="126"/>
      <c r="BW268" s="126"/>
      <c r="BX268" s="126"/>
      <c r="BY268" s="126"/>
      <c r="BZ268" s="126"/>
      <c r="CA268" s="126"/>
      <c r="CB268" s="126"/>
      <c r="CC268" s="126"/>
      <c r="CD268" s="126"/>
      <c r="CE268" s="126"/>
      <c r="CF268" s="126"/>
      <c r="CG268" s="126"/>
      <c r="CH268" s="126"/>
      <c r="CI268" s="126"/>
      <c r="CJ268" s="126"/>
      <c r="CK268" s="126"/>
    </row>
    <row r="269" spans="1:89" s="139" customFormat="1" ht="13.5" thickBot="1" x14ac:dyDescent="0.25">
      <c r="B269" s="139" t="s">
        <v>113</v>
      </c>
      <c r="C269" s="140" t="str">
        <f>+'NTP or Sold'!C23</f>
        <v>Available</v>
      </c>
      <c r="D269" s="141">
        <f t="shared" ref="D269:AI269" si="220">+D266*$C268</f>
        <v>0</v>
      </c>
      <c r="E269" s="141">
        <f t="shared" si="220"/>
        <v>0</v>
      </c>
      <c r="F269" s="141">
        <f t="shared" si="220"/>
        <v>0</v>
      </c>
      <c r="G269" s="141">
        <f t="shared" si="220"/>
        <v>0</v>
      </c>
      <c r="H269" s="141">
        <f t="shared" si="220"/>
        <v>0</v>
      </c>
      <c r="I269" s="141">
        <f t="shared" si="220"/>
        <v>0</v>
      </c>
      <c r="J269" s="141">
        <f t="shared" si="220"/>
        <v>0</v>
      </c>
      <c r="K269" s="141">
        <f t="shared" si="220"/>
        <v>0</v>
      </c>
      <c r="L269" s="141">
        <f t="shared" si="220"/>
        <v>0</v>
      </c>
      <c r="M269" s="141">
        <f t="shared" si="220"/>
        <v>0</v>
      </c>
      <c r="N269" s="141">
        <f t="shared" si="220"/>
        <v>0.71</v>
      </c>
      <c r="O269" s="141">
        <f t="shared" si="220"/>
        <v>0.71</v>
      </c>
      <c r="P269" s="141">
        <f t="shared" si="220"/>
        <v>0.71</v>
      </c>
      <c r="Q269" s="141">
        <f t="shared" si="220"/>
        <v>0.71</v>
      </c>
      <c r="R269" s="141">
        <f t="shared" si="220"/>
        <v>0.71</v>
      </c>
      <c r="S269" s="141">
        <f t="shared" si="220"/>
        <v>0.71</v>
      </c>
      <c r="T269" s="141">
        <f t="shared" si="220"/>
        <v>0.71</v>
      </c>
      <c r="U269" s="141">
        <f t="shared" si="220"/>
        <v>0.71</v>
      </c>
      <c r="V269" s="141">
        <f t="shared" si="220"/>
        <v>0.71</v>
      </c>
      <c r="W269" s="141">
        <f t="shared" si="220"/>
        <v>0.71</v>
      </c>
      <c r="X269" s="141">
        <f t="shared" si="220"/>
        <v>0.93877777777777782</v>
      </c>
      <c r="Y269" s="141">
        <f t="shared" si="220"/>
        <v>1.1675555555555557</v>
      </c>
      <c r="Z269" s="141">
        <f t="shared" si="220"/>
        <v>1.3963333333333336</v>
      </c>
      <c r="AA269" s="141">
        <f t="shared" si="220"/>
        <v>1.6251111111111114</v>
      </c>
      <c r="AB269" s="141">
        <f t="shared" si="220"/>
        <v>1.8538888888888894</v>
      </c>
      <c r="AC269" s="141">
        <f t="shared" si="220"/>
        <v>2.0826666666666669</v>
      </c>
      <c r="AD269" s="136">
        <f t="shared" si="220"/>
        <v>2.3114444444444446</v>
      </c>
      <c r="AE269" s="141">
        <f t="shared" si="220"/>
        <v>2.5402222222222224</v>
      </c>
      <c r="AF269" s="141">
        <f t="shared" si="220"/>
        <v>2.7690000000000001</v>
      </c>
      <c r="AG269" s="141">
        <f t="shared" si="220"/>
        <v>2.9977777777777774</v>
      </c>
      <c r="AH269" s="141">
        <f t="shared" si="220"/>
        <v>3.2265555555555552</v>
      </c>
      <c r="AI269" s="141">
        <f t="shared" si="220"/>
        <v>3.4553333333333329</v>
      </c>
      <c r="AJ269" s="141">
        <f t="shared" ref="AJ269:BB269" si="221">+AJ266*$C268</f>
        <v>3.6841111111111107</v>
      </c>
      <c r="AK269" s="141">
        <f t="shared" si="221"/>
        <v>3.9128888888888889</v>
      </c>
      <c r="AL269" s="141">
        <f t="shared" si="221"/>
        <v>4.1416666666666666</v>
      </c>
      <c r="AM269" s="141">
        <f t="shared" si="221"/>
        <v>4.3704444444444448</v>
      </c>
      <c r="AN269" s="141">
        <f t="shared" si="221"/>
        <v>4.599222222222223</v>
      </c>
      <c r="AO269" s="141">
        <f t="shared" si="221"/>
        <v>4.8280000000000012</v>
      </c>
      <c r="AP269" s="141">
        <f t="shared" si="221"/>
        <v>14.2</v>
      </c>
      <c r="AQ269" s="141">
        <f t="shared" si="221"/>
        <v>14.2</v>
      </c>
      <c r="AR269" s="141">
        <f t="shared" si="221"/>
        <v>14.2</v>
      </c>
      <c r="AS269" s="141">
        <f t="shared" si="221"/>
        <v>14.2</v>
      </c>
      <c r="AT269" s="141">
        <f t="shared" si="221"/>
        <v>14.2</v>
      </c>
      <c r="AU269" s="141">
        <f t="shared" si="221"/>
        <v>14.2</v>
      </c>
      <c r="AV269" s="141">
        <f t="shared" si="221"/>
        <v>14.2</v>
      </c>
      <c r="AW269" s="141">
        <f t="shared" si="221"/>
        <v>14.2</v>
      </c>
      <c r="AX269" s="141">
        <f t="shared" si="221"/>
        <v>14.2</v>
      </c>
      <c r="AY269" s="141">
        <f t="shared" si="221"/>
        <v>14.2</v>
      </c>
      <c r="AZ269" s="141">
        <f t="shared" si="221"/>
        <v>14.2</v>
      </c>
      <c r="BA269" s="141">
        <f t="shared" si="221"/>
        <v>14.2</v>
      </c>
      <c r="BB269" s="141">
        <f t="shared" si="221"/>
        <v>14.2</v>
      </c>
      <c r="BC269" s="142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  <c r="BV269" s="143"/>
      <c r="BW269" s="143"/>
      <c r="BX269" s="143"/>
      <c r="BY269" s="143"/>
      <c r="BZ269" s="143"/>
      <c r="CA269" s="143"/>
      <c r="CB269" s="143"/>
      <c r="CC269" s="143"/>
      <c r="CD269" s="143"/>
      <c r="CE269" s="143"/>
      <c r="CF269" s="143"/>
      <c r="CG269" s="143"/>
      <c r="CH269" s="143"/>
      <c r="CI269" s="143"/>
      <c r="CJ269" s="143"/>
      <c r="CK269" s="143"/>
    </row>
    <row r="270" spans="1:89" s="192" customFormat="1" ht="15" customHeight="1" thickTop="1" x14ac:dyDescent="0.2">
      <c r="A270" s="281">
        <v>4</v>
      </c>
      <c r="B270" s="197" t="str">
        <f>+'NTP or Sold'!H25</f>
        <v>LM6000</v>
      </c>
      <c r="C270" s="288" t="str">
        <f>+'NTP or Sold'!T25</f>
        <v>Fountain Valley PSCO (ENA) - 90%</v>
      </c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  <c r="AD270" s="81"/>
      <c r="AE270" s="207"/>
      <c r="AF270" s="207"/>
      <c r="AG270" s="20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  <c r="AS270" s="207"/>
      <c r="AT270" s="207"/>
      <c r="AU270" s="207"/>
      <c r="AV270" s="207"/>
      <c r="AW270" s="207"/>
      <c r="AX270" s="207"/>
      <c r="AY270" s="207"/>
      <c r="AZ270" s="207"/>
      <c r="BA270" s="207"/>
      <c r="BB270" s="207"/>
      <c r="BC270" s="242"/>
    </row>
    <row r="271" spans="1:89" s="196" customFormat="1" x14ac:dyDescent="0.2">
      <c r="A271" s="282"/>
      <c r="B271" s="193" t="s">
        <v>108</v>
      </c>
      <c r="C271" s="289"/>
      <c r="D271" s="194">
        <v>0</v>
      </c>
      <c r="E271" s="194">
        <v>0</v>
      </c>
      <c r="F271" s="194">
        <v>0</v>
      </c>
      <c r="G271" s="194">
        <v>0</v>
      </c>
      <c r="H271" s="194">
        <v>0</v>
      </c>
      <c r="I271" s="194">
        <v>0</v>
      </c>
      <c r="J271" s="194">
        <v>0</v>
      </c>
      <c r="K271" s="194">
        <v>0</v>
      </c>
      <c r="L271" s="194">
        <v>0</v>
      </c>
      <c r="M271" s="194">
        <v>0</v>
      </c>
      <c r="N271" s="194">
        <f>16.7/336</f>
        <v>4.9702380952380949E-2</v>
      </c>
      <c r="O271" s="194">
        <v>0</v>
      </c>
      <c r="P271" s="194">
        <v>0</v>
      </c>
      <c r="Q271" s="194">
        <v>0</v>
      </c>
      <c r="R271" s="194">
        <v>0</v>
      </c>
      <c r="S271" s="194">
        <v>0</v>
      </c>
      <c r="T271" s="194">
        <v>0</v>
      </c>
      <c r="U271" s="194">
        <v>0</v>
      </c>
      <c r="V271" s="194">
        <v>0</v>
      </c>
      <c r="W271" s="194">
        <v>0</v>
      </c>
      <c r="X271" s="194">
        <f t="shared" ref="X271:AO271" si="222">+(0.95-0.0497)/18</f>
        <v>5.0016666666666668E-2</v>
      </c>
      <c r="Y271" s="194">
        <f t="shared" si="222"/>
        <v>5.0016666666666668E-2</v>
      </c>
      <c r="Z271" s="194">
        <f t="shared" si="222"/>
        <v>5.0016666666666668E-2</v>
      </c>
      <c r="AA271" s="194">
        <f t="shared" si="222"/>
        <v>5.0016666666666668E-2</v>
      </c>
      <c r="AB271" s="194">
        <f t="shared" si="222"/>
        <v>5.0016666666666668E-2</v>
      </c>
      <c r="AC271" s="194">
        <f t="shared" si="222"/>
        <v>5.0016666666666668E-2</v>
      </c>
      <c r="AD271" s="82">
        <f t="shared" si="222"/>
        <v>5.0016666666666668E-2</v>
      </c>
      <c r="AE271" s="194">
        <f t="shared" si="222"/>
        <v>5.0016666666666668E-2</v>
      </c>
      <c r="AF271" s="194">
        <f t="shared" si="222"/>
        <v>5.0016666666666668E-2</v>
      </c>
      <c r="AG271" s="194">
        <f t="shared" si="222"/>
        <v>5.0016666666666668E-2</v>
      </c>
      <c r="AH271" s="194">
        <f t="shared" si="222"/>
        <v>5.0016666666666668E-2</v>
      </c>
      <c r="AI271" s="194">
        <f t="shared" si="222"/>
        <v>5.0016666666666668E-2</v>
      </c>
      <c r="AJ271" s="194">
        <f t="shared" si="222"/>
        <v>5.0016666666666668E-2</v>
      </c>
      <c r="AK271" s="194">
        <f t="shared" si="222"/>
        <v>5.0016666666666668E-2</v>
      </c>
      <c r="AL271" s="194">
        <f t="shared" si="222"/>
        <v>5.0016666666666668E-2</v>
      </c>
      <c r="AM271" s="194">
        <f t="shared" si="222"/>
        <v>5.0016666666666668E-2</v>
      </c>
      <c r="AN271" s="194">
        <f t="shared" si="222"/>
        <v>5.0016666666666668E-2</v>
      </c>
      <c r="AO271" s="194">
        <f t="shared" si="222"/>
        <v>5.0016666666666668E-2</v>
      </c>
      <c r="AP271" s="194">
        <v>0</v>
      </c>
      <c r="AQ271" s="194">
        <v>0</v>
      </c>
      <c r="AR271" s="194">
        <v>0</v>
      </c>
      <c r="AS271" s="194">
        <v>0</v>
      </c>
      <c r="AT271" s="194">
        <v>0.05</v>
      </c>
      <c r="AU271" s="194">
        <v>0</v>
      </c>
      <c r="AV271" s="194">
        <v>0</v>
      </c>
      <c r="AW271" s="194">
        <v>0</v>
      </c>
      <c r="AX271" s="194">
        <v>0</v>
      </c>
      <c r="AY271" s="194">
        <v>0</v>
      </c>
      <c r="AZ271" s="194">
        <v>0</v>
      </c>
      <c r="BA271" s="194">
        <v>0</v>
      </c>
      <c r="BB271" s="194">
        <v>0</v>
      </c>
      <c r="BC271" s="195">
        <f>SUM(D271:BB271)</f>
        <v>1.0000023809523813</v>
      </c>
      <c r="BD271" s="193"/>
    </row>
    <row r="272" spans="1:89" s="196" customFormat="1" x14ac:dyDescent="0.2">
      <c r="A272" s="282"/>
      <c r="B272" s="193" t="s">
        <v>109</v>
      </c>
      <c r="C272" s="289"/>
      <c r="D272" s="194">
        <f>D271</f>
        <v>0</v>
      </c>
      <c r="E272" s="194">
        <f t="shared" ref="E272:AJ272" si="223">+D272+E271</f>
        <v>0</v>
      </c>
      <c r="F272" s="194">
        <f t="shared" si="223"/>
        <v>0</v>
      </c>
      <c r="G272" s="194">
        <f t="shared" si="223"/>
        <v>0</v>
      </c>
      <c r="H272" s="194">
        <f t="shared" si="223"/>
        <v>0</v>
      </c>
      <c r="I272" s="194">
        <f t="shared" si="223"/>
        <v>0</v>
      </c>
      <c r="J272" s="194">
        <f t="shared" si="223"/>
        <v>0</v>
      </c>
      <c r="K272" s="194">
        <f t="shared" si="223"/>
        <v>0</v>
      </c>
      <c r="L272" s="194">
        <f t="shared" si="223"/>
        <v>0</v>
      </c>
      <c r="M272" s="194">
        <f t="shared" si="223"/>
        <v>0</v>
      </c>
      <c r="N272" s="194">
        <f t="shared" si="223"/>
        <v>4.9702380952380949E-2</v>
      </c>
      <c r="O272" s="194">
        <f t="shared" si="223"/>
        <v>4.9702380952380949E-2</v>
      </c>
      <c r="P272" s="194">
        <f t="shared" si="223"/>
        <v>4.9702380952380949E-2</v>
      </c>
      <c r="Q272" s="194">
        <f t="shared" si="223"/>
        <v>4.9702380952380949E-2</v>
      </c>
      <c r="R272" s="194">
        <f t="shared" si="223"/>
        <v>4.9702380952380949E-2</v>
      </c>
      <c r="S272" s="194">
        <f t="shared" si="223"/>
        <v>4.9702380952380949E-2</v>
      </c>
      <c r="T272" s="194">
        <f t="shared" si="223"/>
        <v>4.9702380952380949E-2</v>
      </c>
      <c r="U272" s="194">
        <f t="shared" si="223"/>
        <v>4.9702380952380949E-2</v>
      </c>
      <c r="V272" s="194">
        <f t="shared" si="223"/>
        <v>4.9702380952380949E-2</v>
      </c>
      <c r="W272" s="194">
        <f t="shared" si="223"/>
        <v>4.9702380952380949E-2</v>
      </c>
      <c r="X272" s="194">
        <f t="shared" si="223"/>
        <v>9.9719047619047624E-2</v>
      </c>
      <c r="Y272" s="194">
        <f t="shared" si="223"/>
        <v>0.14973571428571431</v>
      </c>
      <c r="Z272" s="194">
        <f t="shared" si="223"/>
        <v>0.19975238095238096</v>
      </c>
      <c r="AA272" s="194">
        <f t="shared" si="223"/>
        <v>0.24976904761904761</v>
      </c>
      <c r="AB272" s="194">
        <f t="shared" si="223"/>
        <v>0.29978571428571427</v>
      </c>
      <c r="AC272" s="194">
        <f t="shared" si="223"/>
        <v>0.34980238095238092</v>
      </c>
      <c r="AD272" s="82">
        <f t="shared" si="223"/>
        <v>0.39981904761904757</v>
      </c>
      <c r="AE272" s="194">
        <f t="shared" si="223"/>
        <v>0.44983571428571423</v>
      </c>
      <c r="AF272" s="194">
        <f t="shared" si="223"/>
        <v>0.49985238095238088</v>
      </c>
      <c r="AG272" s="194">
        <f t="shared" si="223"/>
        <v>0.54986904761904754</v>
      </c>
      <c r="AH272" s="194">
        <f t="shared" si="223"/>
        <v>0.59988571428571424</v>
      </c>
      <c r="AI272" s="194">
        <f t="shared" si="223"/>
        <v>0.64990238095238095</v>
      </c>
      <c r="AJ272" s="194">
        <f t="shared" si="223"/>
        <v>0.69991904761904766</v>
      </c>
      <c r="AK272" s="194">
        <f t="shared" ref="AK272:BB272" si="224">+AJ272+AK271</f>
        <v>0.74993571428571437</v>
      </c>
      <c r="AL272" s="194">
        <f t="shared" si="224"/>
        <v>0.79995238095238108</v>
      </c>
      <c r="AM272" s="194">
        <f t="shared" si="224"/>
        <v>0.84996904761904779</v>
      </c>
      <c r="AN272" s="194">
        <f t="shared" si="224"/>
        <v>0.8999857142857145</v>
      </c>
      <c r="AO272" s="194">
        <f t="shared" si="224"/>
        <v>0.95000238095238121</v>
      </c>
      <c r="AP272" s="194">
        <f t="shared" si="224"/>
        <v>0.95000238095238121</v>
      </c>
      <c r="AQ272" s="194">
        <f t="shared" si="224"/>
        <v>0.95000238095238121</v>
      </c>
      <c r="AR272" s="194">
        <f t="shared" si="224"/>
        <v>0.95000238095238121</v>
      </c>
      <c r="AS272" s="194">
        <f t="shared" si="224"/>
        <v>0.95000238095238121</v>
      </c>
      <c r="AT272" s="194">
        <f t="shared" si="224"/>
        <v>1.0000023809523813</v>
      </c>
      <c r="AU272" s="194">
        <f t="shared" si="224"/>
        <v>1.0000023809523813</v>
      </c>
      <c r="AV272" s="194">
        <f t="shared" si="224"/>
        <v>1.0000023809523813</v>
      </c>
      <c r="AW272" s="194">
        <f t="shared" si="224"/>
        <v>1.0000023809523813</v>
      </c>
      <c r="AX272" s="194">
        <f t="shared" si="224"/>
        <v>1.0000023809523813</v>
      </c>
      <c r="AY272" s="194">
        <f t="shared" si="224"/>
        <v>1.0000023809523813</v>
      </c>
      <c r="AZ272" s="194">
        <f t="shared" si="224"/>
        <v>1.0000023809523813</v>
      </c>
      <c r="BA272" s="194">
        <f t="shared" si="224"/>
        <v>1.0000023809523813</v>
      </c>
      <c r="BB272" s="194">
        <f t="shared" si="224"/>
        <v>1.0000023809523813</v>
      </c>
      <c r="BC272" s="195"/>
      <c r="BD272" s="193"/>
    </row>
    <row r="273" spans="1:89" s="196" customFormat="1" x14ac:dyDescent="0.2">
      <c r="A273" s="282"/>
      <c r="B273" s="193" t="s">
        <v>110</v>
      </c>
      <c r="C273" s="289"/>
      <c r="D273" s="194">
        <v>0</v>
      </c>
      <c r="E273" s="194">
        <v>0</v>
      </c>
      <c r="F273" s="194">
        <v>0</v>
      </c>
      <c r="G273" s="194">
        <v>0</v>
      </c>
      <c r="H273" s="194">
        <v>0</v>
      </c>
      <c r="I273" s="194">
        <v>0</v>
      </c>
      <c r="J273" s="194">
        <v>0</v>
      </c>
      <c r="K273" s="194">
        <v>0</v>
      </c>
      <c r="L273" s="194">
        <v>0</v>
      </c>
      <c r="M273" s="194">
        <v>0</v>
      </c>
      <c r="N273" s="194">
        <v>0.05</v>
      </c>
      <c r="O273" s="194">
        <v>0</v>
      </c>
      <c r="P273" s="194">
        <v>0</v>
      </c>
      <c r="Q273" s="194">
        <v>0</v>
      </c>
      <c r="R273" s="194">
        <v>0</v>
      </c>
      <c r="S273" s="194">
        <v>0</v>
      </c>
      <c r="T273" s="194">
        <v>0</v>
      </c>
      <c r="U273" s="194">
        <v>0</v>
      </c>
      <c r="V273" s="194">
        <v>0</v>
      </c>
      <c r="W273" s="194">
        <v>0</v>
      </c>
      <c r="X273" s="194">
        <f t="shared" ref="X273:AO273" si="225">+(0.34-0.05)/18</f>
        <v>1.6111111111111114E-2</v>
      </c>
      <c r="Y273" s="194">
        <f t="shared" si="225"/>
        <v>1.6111111111111114E-2</v>
      </c>
      <c r="Z273" s="194">
        <f t="shared" si="225"/>
        <v>1.6111111111111114E-2</v>
      </c>
      <c r="AA273" s="194">
        <f t="shared" si="225"/>
        <v>1.6111111111111114E-2</v>
      </c>
      <c r="AB273" s="194">
        <f t="shared" si="225"/>
        <v>1.6111111111111114E-2</v>
      </c>
      <c r="AC273" s="194">
        <f t="shared" si="225"/>
        <v>1.6111111111111114E-2</v>
      </c>
      <c r="AD273" s="82">
        <f t="shared" si="225"/>
        <v>1.6111111111111114E-2</v>
      </c>
      <c r="AE273" s="194">
        <f t="shared" si="225"/>
        <v>1.6111111111111114E-2</v>
      </c>
      <c r="AF273" s="194">
        <f t="shared" si="225"/>
        <v>1.6111111111111114E-2</v>
      </c>
      <c r="AG273" s="194">
        <f t="shared" si="225"/>
        <v>1.6111111111111114E-2</v>
      </c>
      <c r="AH273" s="194">
        <f t="shared" si="225"/>
        <v>1.6111111111111114E-2</v>
      </c>
      <c r="AI273" s="194">
        <f t="shared" si="225"/>
        <v>1.6111111111111114E-2</v>
      </c>
      <c r="AJ273" s="194">
        <f t="shared" si="225"/>
        <v>1.6111111111111114E-2</v>
      </c>
      <c r="AK273" s="194">
        <f t="shared" si="225"/>
        <v>1.6111111111111114E-2</v>
      </c>
      <c r="AL273" s="194">
        <f t="shared" si="225"/>
        <v>1.6111111111111114E-2</v>
      </c>
      <c r="AM273" s="194">
        <f t="shared" si="225"/>
        <v>1.6111111111111114E-2</v>
      </c>
      <c r="AN273" s="194">
        <f t="shared" si="225"/>
        <v>1.6111111111111114E-2</v>
      </c>
      <c r="AO273" s="194">
        <f t="shared" si="225"/>
        <v>1.6111111111111114E-2</v>
      </c>
      <c r="AP273" s="194">
        <v>0.66</v>
      </c>
      <c r="AQ273" s="194">
        <v>0</v>
      </c>
      <c r="AR273" s="194">
        <v>0</v>
      </c>
      <c r="AS273" s="194">
        <v>0</v>
      </c>
      <c r="AT273" s="194">
        <v>0</v>
      </c>
      <c r="AU273" s="194">
        <v>0</v>
      </c>
      <c r="AV273" s="194">
        <v>0</v>
      </c>
      <c r="AW273" s="194">
        <v>0</v>
      </c>
      <c r="AX273" s="194">
        <v>0</v>
      </c>
      <c r="AY273" s="194">
        <v>0</v>
      </c>
      <c r="AZ273" s="194">
        <v>0</v>
      </c>
      <c r="BA273" s="194">
        <v>0</v>
      </c>
      <c r="BB273" s="194">
        <v>0</v>
      </c>
      <c r="BC273" s="195">
        <f>SUM(D273:BB273)</f>
        <v>1</v>
      </c>
      <c r="BD273" s="193"/>
    </row>
    <row r="274" spans="1:89" s="196" customFormat="1" x14ac:dyDescent="0.2">
      <c r="A274" s="282"/>
      <c r="B274" s="193" t="s">
        <v>111</v>
      </c>
      <c r="C274" s="289"/>
      <c r="D274" s="194">
        <f>D273</f>
        <v>0</v>
      </c>
      <c r="E274" s="194">
        <f t="shared" ref="E274:AJ274" si="226">+D274+E273</f>
        <v>0</v>
      </c>
      <c r="F274" s="194">
        <f t="shared" si="226"/>
        <v>0</v>
      </c>
      <c r="G274" s="194">
        <f t="shared" si="226"/>
        <v>0</v>
      </c>
      <c r="H274" s="194">
        <f t="shared" si="226"/>
        <v>0</v>
      </c>
      <c r="I274" s="194">
        <f t="shared" si="226"/>
        <v>0</v>
      </c>
      <c r="J274" s="194">
        <f t="shared" si="226"/>
        <v>0</v>
      </c>
      <c r="K274" s="194">
        <f t="shared" si="226"/>
        <v>0</v>
      </c>
      <c r="L274" s="194">
        <f t="shared" si="226"/>
        <v>0</v>
      </c>
      <c r="M274" s="194">
        <f t="shared" si="226"/>
        <v>0</v>
      </c>
      <c r="N274" s="194">
        <f t="shared" si="226"/>
        <v>0.05</v>
      </c>
      <c r="O274" s="194">
        <f t="shared" si="226"/>
        <v>0.05</v>
      </c>
      <c r="P274" s="194">
        <f t="shared" si="226"/>
        <v>0.05</v>
      </c>
      <c r="Q274" s="194">
        <f t="shared" si="226"/>
        <v>0.05</v>
      </c>
      <c r="R274" s="194">
        <f t="shared" si="226"/>
        <v>0.05</v>
      </c>
      <c r="S274" s="194">
        <f t="shared" si="226"/>
        <v>0.05</v>
      </c>
      <c r="T274" s="194">
        <f t="shared" si="226"/>
        <v>0.05</v>
      </c>
      <c r="U274" s="194">
        <f t="shared" si="226"/>
        <v>0.05</v>
      </c>
      <c r="V274" s="194">
        <f t="shared" si="226"/>
        <v>0.05</v>
      </c>
      <c r="W274" s="194">
        <f t="shared" si="226"/>
        <v>0.05</v>
      </c>
      <c r="X274" s="194">
        <f t="shared" si="226"/>
        <v>6.611111111111112E-2</v>
      </c>
      <c r="Y274" s="194">
        <f t="shared" si="226"/>
        <v>8.2222222222222238E-2</v>
      </c>
      <c r="Z274" s="194">
        <f t="shared" si="226"/>
        <v>9.8333333333333356E-2</v>
      </c>
      <c r="AA274" s="194">
        <f t="shared" si="226"/>
        <v>0.11444444444444447</v>
      </c>
      <c r="AB274" s="194">
        <f t="shared" si="226"/>
        <v>0.13055555555555559</v>
      </c>
      <c r="AC274" s="194">
        <f t="shared" si="226"/>
        <v>0.1466666666666667</v>
      </c>
      <c r="AD274" s="82">
        <f t="shared" si="226"/>
        <v>0.1627777777777778</v>
      </c>
      <c r="AE274" s="194">
        <f t="shared" si="226"/>
        <v>0.1788888888888889</v>
      </c>
      <c r="AF274" s="194">
        <f t="shared" si="226"/>
        <v>0.19500000000000001</v>
      </c>
      <c r="AG274" s="194">
        <f t="shared" si="226"/>
        <v>0.21111111111111111</v>
      </c>
      <c r="AH274" s="194">
        <f t="shared" si="226"/>
        <v>0.22722222222222221</v>
      </c>
      <c r="AI274" s="194">
        <f t="shared" si="226"/>
        <v>0.24333333333333332</v>
      </c>
      <c r="AJ274" s="194">
        <f t="shared" si="226"/>
        <v>0.25944444444444442</v>
      </c>
      <c r="AK274" s="194">
        <f t="shared" ref="AK274:BB274" si="227">+AJ274+AK273</f>
        <v>0.27555555555555555</v>
      </c>
      <c r="AL274" s="194">
        <f t="shared" si="227"/>
        <v>0.29166666666666669</v>
      </c>
      <c r="AM274" s="194">
        <f t="shared" si="227"/>
        <v>0.30777777777777782</v>
      </c>
      <c r="AN274" s="194">
        <f t="shared" si="227"/>
        <v>0.32388888888888895</v>
      </c>
      <c r="AO274" s="194">
        <f t="shared" si="227"/>
        <v>0.34000000000000008</v>
      </c>
      <c r="AP274" s="194">
        <f t="shared" si="227"/>
        <v>1</v>
      </c>
      <c r="AQ274" s="194">
        <f t="shared" si="227"/>
        <v>1</v>
      </c>
      <c r="AR274" s="194">
        <f t="shared" si="227"/>
        <v>1</v>
      </c>
      <c r="AS274" s="194">
        <f t="shared" si="227"/>
        <v>1</v>
      </c>
      <c r="AT274" s="194">
        <f t="shared" si="227"/>
        <v>1</v>
      </c>
      <c r="AU274" s="194">
        <f t="shared" si="227"/>
        <v>1</v>
      </c>
      <c r="AV274" s="194">
        <f t="shared" si="227"/>
        <v>1</v>
      </c>
      <c r="AW274" s="194">
        <f t="shared" si="227"/>
        <v>1</v>
      </c>
      <c r="AX274" s="194">
        <f t="shared" si="227"/>
        <v>1</v>
      </c>
      <c r="AY274" s="194">
        <f t="shared" si="227"/>
        <v>1</v>
      </c>
      <c r="AZ274" s="194">
        <f t="shared" si="227"/>
        <v>1</v>
      </c>
      <c r="BA274" s="194">
        <f t="shared" si="227"/>
        <v>1</v>
      </c>
      <c r="BB274" s="194">
        <f t="shared" si="227"/>
        <v>1</v>
      </c>
      <c r="BC274" s="195"/>
      <c r="BD274" s="193"/>
    </row>
    <row r="275" spans="1:89" s="211" customFormat="1" x14ac:dyDescent="0.2">
      <c r="A275" s="282"/>
      <c r="B275" s="208"/>
      <c r="C275" s="28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  <c r="AA275" s="209"/>
      <c r="AB275" s="209"/>
      <c r="AC275" s="209"/>
      <c r="AD275" s="83"/>
      <c r="AE275" s="209"/>
      <c r="AF275" s="209"/>
      <c r="AG275" s="209"/>
      <c r="AH275" s="209"/>
      <c r="AI275" s="209"/>
      <c r="AJ275" s="209"/>
      <c r="AK275" s="209"/>
      <c r="AL275" s="209"/>
      <c r="AM275" s="209"/>
      <c r="AN275" s="209"/>
      <c r="AO275" s="209"/>
      <c r="AP275" s="209"/>
      <c r="AQ275" s="209"/>
      <c r="AR275" s="209"/>
      <c r="AS275" s="209"/>
      <c r="AT275" s="209"/>
      <c r="AU275" s="209"/>
      <c r="AV275" s="209"/>
      <c r="AW275" s="209"/>
      <c r="AX275" s="209"/>
      <c r="AY275" s="209"/>
      <c r="AZ275" s="209"/>
      <c r="BA275" s="209"/>
      <c r="BB275" s="209"/>
      <c r="BC275" s="210"/>
      <c r="BD275" s="208"/>
    </row>
    <row r="276" spans="1:89" s="197" customFormat="1" x14ac:dyDescent="0.2">
      <c r="A276" s="282"/>
      <c r="B276" s="197" t="s">
        <v>112</v>
      </c>
      <c r="C276" s="198">
        <v>14.5</v>
      </c>
      <c r="D276" s="199">
        <f t="shared" ref="D276:AI276" si="228">+D272*$C276</f>
        <v>0</v>
      </c>
      <c r="E276" s="199">
        <f t="shared" si="228"/>
        <v>0</v>
      </c>
      <c r="F276" s="199">
        <f t="shared" si="228"/>
        <v>0</v>
      </c>
      <c r="G276" s="199">
        <f t="shared" si="228"/>
        <v>0</v>
      </c>
      <c r="H276" s="199">
        <f t="shared" si="228"/>
        <v>0</v>
      </c>
      <c r="I276" s="199">
        <f t="shared" si="228"/>
        <v>0</v>
      </c>
      <c r="J276" s="199">
        <f t="shared" si="228"/>
        <v>0</v>
      </c>
      <c r="K276" s="199">
        <f t="shared" si="228"/>
        <v>0</v>
      </c>
      <c r="L276" s="199">
        <f t="shared" si="228"/>
        <v>0</v>
      </c>
      <c r="M276" s="199">
        <f t="shared" si="228"/>
        <v>0</v>
      </c>
      <c r="N276" s="199">
        <f t="shared" si="228"/>
        <v>0.72068452380952375</v>
      </c>
      <c r="O276" s="199">
        <f t="shared" si="228"/>
        <v>0.72068452380952375</v>
      </c>
      <c r="P276" s="199">
        <f t="shared" si="228"/>
        <v>0.72068452380952375</v>
      </c>
      <c r="Q276" s="199">
        <f t="shared" si="228"/>
        <v>0.72068452380952375</v>
      </c>
      <c r="R276" s="199">
        <f t="shared" si="228"/>
        <v>0.72068452380952375</v>
      </c>
      <c r="S276" s="199">
        <f t="shared" si="228"/>
        <v>0.72068452380952375</v>
      </c>
      <c r="T276" s="199">
        <f t="shared" si="228"/>
        <v>0.72068452380952375</v>
      </c>
      <c r="U276" s="199">
        <f t="shared" si="228"/>
        <v>0.72068452380952375</v>
      </c>
      <c r="V276" s="199">
        <f t="shared" si="228"/>
        <v>0.72068452380952375</v>
      </c>
      <c r="W276" s="199">
        <f t="shared" si="228"/>
        <v>0.72068452380952375</v>
      </c>
      <c r="X276" s="199">
        <f t="shared" si="228"/>
        <v>1.4459261904761906</v>
      </c>
      <c r="Y276" s="199">
        <f t="shared" si="228"/>
        <v>2.1711678571428576</v>
      </c>
      <c r="Z276" s="199">
        <f t="shared" si="228"/>
        <v>2.896409523809524</v>
      </c>
      <c r="AA276" s="199">
        <f t="shared" si="228"/>
        <v>3.6216511904761903</v>
      </c>
      <c r="AB276" s="199">
        <f t="shared" si="228"/>
        <v>4.3468928571428567</v>
      </c>
      <c r="AC276" s="199">
        <f t="shared" si="228"/>
        <v>5.072134523809523</v>
      </c>
      <c r="AD276" s="90">
        <f t="shared" si="228"/>
        <v>5.7973761904761902</v>
      </c>
      <c r="AE276" s="199">
        <f t="shared" si="228"/>
        <v>6.5226178571428566</v>
      </c>
      <c r="AF276" s="199">
        <f t="shared" si="228"/>
        <v>7.2478595238095229</v>
      </c>
      <c r="AG276" s="199">
        <f t="shared" si="228"/>
        <v>7.9731011904761893</v>
      </c>
      <c r="AH276" s="199">
        <f t="shared" si="228"/>
        <v>8.6983428571428565</v>
      </c>
      <c r="AI276" s="199">
        <f t="shared" si="228"/>
        <v>9.4235845238095237</v>
      </c>
      <c r="AJ276" s="199">
        <f t="shared" ref="AJ276:BB276" si="229">+AJ272*$C276</f>
        <v>10.148826190476191</v>
      </c>
      <c r="AK276" s="199">
        <f t="shared" si="229"/>
        <v>10.874067857142858</v>
      </c>
      <c r="AL276" s="199">
        <f t="shared" si="229"/>
        <v>11.599309523809525</v>
      </c>
      <c r="AM276" s="199">
        <f t="shared" si="229"/>
        <v>12.324551190476193</v>
      </c>
      <c r="AN276" s="199">
        <f t="shared" si="229"/>
        <v>13.04979285714286</v>
      </c>
      <c r="AO276" s="199">
        <f t="shared" si="229"/>
        <v>13.775034523809527</v>
      </c>
      <c r="AP276" s="199">
        <f t="shared" si="229"/>
        <v>13.775034523809527</v>
      </c>
      <c r="AQ276" s="199">
        <f t="shared" si="229"/>
        <v>13.775034523809527</v>
      </c>
      <c r="AR276" s="199">
        <f t="shared" si="229"/>
        <v>13.775034523809527</v>
      </c>
      <c r="AS276" s="199">
        <f t="shared" si="229"/>
        <v>13.775034523809527</v>
      </c>
      <c r="AT276" s="199">
        <f t="shared" si="229"/>
        <v>14.500034523809529</v>
      </c>
      <c r="AU276" s="199">
        <f t="shared" si="229"/>
        <v>14.500034523809529</v>
      </c>
      <c r="AV276" s="199">
        <f t="shared" si="229"/>
        <v>14.500034523809529</v>
      </c>
      <c r="AW276" s="199">
        <f t="shared" si="229"/>
        <v>14.500034523809529</v>
      </c>
      <c r="AX276" s="199">
        <f t="shared" si="229"/>
        <v>14.500034523809529</v>
      </c>
      <c r="AY276" s="199">
        <f t="shared" si="229"/>
        <v>14.500034523809529</v>
      </c>
      <c r="AZ276" s="199">
        <f t="shared" si="229"/>
        <v>14.500034523809529</v>
      </c>
      <c r="BA276" s="199">
        <f t="shared" si="229"/>
        <v>14.500034523809529</v>
      </c>
      <c r="BB276" s="199">
        <f t="shared" si="229"/>
        <v>14.500034523809529</v>
      </c>
      <c r="BC276" s="200"/>
      <c r="BD276" s="201"/>
      <c r="BE276" s="201"/>
      <c r="BF276" s="201"/>
      <c r="BG276" s="201"/>
      <c r="BH276" s="201"/>
      <c r="BI276" s="201"/>
      <c r="BJ276" s="201"/>
      <c r="BK276" s="201"/>
      <c r="BL276" s="201"/>
      <c r="BM276" s="201"/>
      <c r="BN276" s="201"/>
      <c r="BO276" s="201"/>
      <c r="BP276" s="201"/>
      <c r="BQ276" s="201"/>
      <c r="BR276" s="201"/>
      <c r="BS276" s="201"/>
      <c r="BT276" s="201"/>
      <c r="BU276" s="201"/>
      <c r="BV276" s="201"/>
      <c r="BW276" s="201"/>
      <c r="BX276" s="201"/>
      <c r="BY276" s="201"/>
      <c r="BZ276" s="201"/>
      <c r="CA276" s="201"/>
      <c r="CB276" s="201"/>
      <c r="CC276" s="201"/>
      <c r="CD276" s="201"/>
      <c r="CE276" s="201"/>
      <c r="CF276" s="201"/>
      <c r="CG276" s="201"/>
      <c r="CH276" s="201"/>
      <c r="CI276" s="201"/>
      <c r="CJ276" s="201"/>
      <c r="CK276" s="201"/>
    </row>
    <row r="277" spans="1:89" s="202" customFormat="1" ht="13.5" thickBot="1" x14ac:dyDescent="0.25">
      <c r="A277" s="283"/>
      <c r="B277" s="202" t="s">
        <v>113</v>
      </c>
      <c r="C277" s="203" t="str">
        <f>+'NTP or Sold'!C25</f>
        <v>Committed</v>
      </c>
      <c r="D277" s="204">
        <f t="shared" ref="D277:AI277" si="230">+D274*$C276</f>
        <v>0</v>
      </c>
      <c r="E277" s="204">
        <f t="shared" si="230"/>
        <v>0</v>
      </c>
      <c r="F277" s="204">
        <f t="shared" si="230"/>
        <v>0</v>
      </c>
      <c r="G277" s="204">
        <f t="shared" si="230"/>
        <v>0</v>
      </c>
      <c r="H277" s="204">
        <f t="shared" si="230"/>
        <v>0</v>
      </c>
      <c r="I277" s="204">
        <f t="shared" si="230"/>
        <v>0</v>
      </c>
      <c r="J277" s="204">
        <f t="shared" si="230"/>
        <v>0</v>
      </c>
      <c r="K277" s="204">
        <f t="shared" si="230"/>
        <v>0</v>
      </c>
      <c r="L277" s="204">
        <f t="shared" si="230"/>
        <v>0</v>
      </c>
      <c r="M277" s="204">
        <f t="shared" si="230"/>
        <v>0</v>
      </c>
      <c r="N277" s="204">
        <f t="shared" si="230"/>
        <v>0.72500000000000009</v>
      </c>
      <c r="O277" s="204">
        <f t="shared" si="230"/>
        <v>0.72500000000000009</v>
      </c>
      <c r="P277" s="204">
        <f t="shared" si="230"/>
        <v>0.72500000000000009</v>
      </c>
      <c r="Q277" s="204">
        <f t="shared" si="230"/>
        <v>0.72500000000000009</v>
      </c>
      <c r="R277" s="204">
        <f t="shared" si="230"/>
        <v>0.72500000000000009</v>
      </c>
      <c r="S277" s="204">
        <f t="shared" si="230"/>
        <v>0.72500000000000009</v>
      </c>
      <c r="T277" s="204">
        <f t="shared" si="230"/>
        <v>0.72500000000000009</v>
      </c>
      <c r="U277" s="204">
        <f t="shared" si="230"/>
        <v>0.72500000000000009</v>
      </c>
      <c r="V277" s="204">
        <f t="shared" si="230"/>
        <v>0.72500000000000009</v>
      </c>
      <c r="W277" s="204">
        <f t="shared" si="230"/>
        <v>0.72500000000000009</v>
      </c>
      <c r="X277" s="204">
        <f t="shared" si="230"/>
        <v>0.9586111111111113</v>
      </c>
      <c r="Y277" s="204">
        <f t="shared" si="230"/>
        <v>1.1922222222222225</v>
      </c>
      <c r="Z277" s="204">
        <f t="shared" si="230"/>
        <v>1.4258333333333337</v>
      </c>
      <c r="AA277" s="204">
        <f t="shared" si="230"/>
        <v>1.6594444444444449</v>
      </c>
      <c r="AB277" s="204">
        <f t="shared" si="230"/>
        <v>1.8930555555555562</v>
      </c>
      <c r="AC277" s="204">
        <f t="shared" si="230"/>
        <v>2.1266666666666669</v>
      </c>
      <c r="AD277" s="136">
        <f t="shared" si="230"/>
        <v>2.3602777777777781</v>
      </c>
      <c r="AE277" s="204">
        <f t="shared" si="230"/>
        <v>2.5938888888888889</v>
      </c>
      <c r="AF277" s="204">
        <f t="shared" si="230"/>
        <v>2.8275000000000001</v>
      </c>
      <c r="AG277" s="204">
        <f t="shared" si="230"/>
        <v>3.0611111111111109</v>
      </c>
      <c r="AH277" s="204">
        <f t="shared" si="230"/>
        <v>3.2947222222222221</v>
      </c>
      <c r="AI277" s="204">
        <f t="shared" si="230"/>
        <v>3.5283333333333333</v>
      </c>
      <c r="AJ277" s="204">
        <f t="shared" ref="AJ277:BB277" si="231">+AJ274*$C276</f>
        <v>3.7619444444444441</v>
      </c>
      <c r="AK277" s="204">
        <f t="shared" si="231"/>
        <v>3.9955555555555557</v>
      </c>
      <c r="AL277" s="204">
        <f t="shared" si="231"/>
        <v>4.229166666666667</v>
      </c>
      <c r="AM277" s="204">
        <f t="shared" si="231"/>
        <v>4.4627777777777782</v>
      </c>
      <c r="AN277" s="204">
        <f t="shared" si="231"/>
        <v>4.6963888888888894</v>
      </c>
      <c r="AO277" s="204">
        <f t="shared" si="231"/>
        <v>4.9300000000000015</v>
      </c>
      <c r="AP277" s="204">
        <f t="shared" si="231"/>
        <v>14.5</v>
      </c>
      <c r="AQ277" s="204">
        <f t="shared" si="231"/>
        <v>14.5</v>
      </c>
      <c r="AR277" s="204">
        <f t="shared" si="231"/>
        <v>14.5</v>
      </c>
      <c r="AS277" s="204">
        <f t="shared" si="231"/>
        <v>14.5</v>
      </c>
      <c r="AT277" s="204">
        <f t="shared" si="231"/>
        <v>14.5</v>
      </c>
      <c r="AU277" s="204">
        <f t="shared" si="231"/>
        <v>14.5</v>
      </c>
      <c r="AV277" s="204">
        <f t="shared" si="231"/>
        <v>14.5</v>
      </c>
      <c r="AW277" s="204">
        <f t="shared" si="231"/>
        <v>14.5</v>
      </c>
      <c r="AX277" s="204">
        <f t="shared" si="231"/>
        <v>14.5</v>
      </c>
      <c r="AY277" s="204">
        <f t="shared" si="231"/>
        <v>14.5</v>
      </c>
      <c r="AZ277" s="204">
        <f t="shared" si="231"/>
        <v>14.5</v>
      </c>
      <c r="BA277" s="204">
        <f t="shared" si="231"/>
        <v>14.5</v>
      </c>
      <c r="BB277" s="204">
        <f t="shared" si="231"/>
        <v>14.5</v>
      </c>
      <c r="BC277" s="205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  <c r="BU277" s="206"/>
      <c r="BV277" s="206"/>
      <c r="BW277" s="206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</row>
    <row r="278" spans="1:89" s="192" customFormat="1" ht="15" customHeight="1" thickTop="1" x14ac:dyDescent="0.2">
      <c r="A278" s="281">
        <f>+A270+1</f>
        <v>5</v>
      </c>
      <c r="B278" s="197" t="str">
        <f>+'NTP or Sold'!H26</f>
        <v>LM6000</v>
      </c>
      <c r="C278" s="288" t="str">
        <f>+'NTP or Sold'!T26</f>
        <v>Fountain Valley PSCO (ENA) - 90%</v>
      </c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1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42"/>
    </row>
    <row r="279" spans="1:89" s="196" customFormat="1" x14ac:dyDescent="0.2">
      <c r="A279" s="282"/>
      <c r="B279" s="193" t="s">
        <v>108</v>
      </c>
      <c r="C279" s="289"/>
      <c r="D279" s="194">
        <v>0</v>
      </c>
      <c r="E279" s="194">
        <v>0</v>
      </c>
      <c r="F279" s="194">
        <v>0</v>
      </c>
      <c r="G279" s="194">
        <v>0</v>
      </c>
      <c r="H279" s="194">
        <v>0</v>
      </c>
      <c r="I279" s="194">
        <v>0</v>
      </c>
      <c r="J279" s="194">
        <v>0</v>
      </c>
      <c r="K279" s="194">
        <v>0</v>
      </c>
      <c r="L279" s="194">
        <v>0</v>
      </c>
      <c r="M279" s="194">
        <v>0</v>
      </c>
      <c r="N279" s="194">
        <f>16.7/336</f>
        <v>4.9702380952380949E-2</v>
      </c>
      <c r="O279" s="194">
        <v>0</v>
      </c>
      <c r="P279" s="194">
        <v>0</v>
      </c>
      <c r="Q279" s="194">
        <v>0</v>
      </c>
      <c r="R279" s="194">
        <v>0</v>
      </c>
      <c r="S279" s="194">
        <v>0</v>
      </c>
      <c r="T279" s="194">
        <v>0</v>
      </c>
      <c r="U279" s="194">
        <v>0</v>
      </c>
      <c r="V279" s="194">
        <v>0</v>
      </c>
      <c r="W279" s="194">
        <v>0</v>
      </c>
      <c r="X279" s="194">
        <f t="shared" ref="X279:AO279" si="232">+(0.95-0.0497)/18</f>
        <v>5.0016666666666668E-2</v>
      </c>
      <c r="Y279" s="194">
        <f t="shared" si="232"/>
        <v>5.0016666666666668E-2</v>
      </c>
      <c r="Z279" s="194">
        <f t="shared" si="232"/>
        <v>5.0016666666666668E-2</v>
      </c>
      <c r="AA279" s="194">
        <f t="shared" si="232"/>
        <v>5.0016666666666668E-2</v>
      </c>
      <c r="AB279" s="194">
        <f t="shared" si="232"/>
        <v>5.0016666666666668E-2</v>
      </c>
      <c r="AC279" s="194">
        <f t="shared" si="232"/>
        <v>5.0016666666666668E-2</v>
      </c>
      <c r="AD279" s="82">
        <f t="shared" si="232"/>
        <v>5.0016666666666668E-2</v>
      </c>
      <c r="AE279" s="194">
        <f t="shared" si="232"/>
        <v>5.0016666666666668E-2</v>
      </c>
      <c r="AF279" s="194">
        <f t="shared" si="232"/>
        <v>5.0016666666666668E-2</v>
      </c>
      <c r="AG279" s="194">
        <f t="shared" si="232"/>
        <v>5.0016666666666668E-2</v>
      </c>
      <c r="AH279" s="194">
        <f t="shared" si="232"/>
        <v>5.0016666666666668E-2</v>
      </c>
      <c r="AI279" s="194">
        <f t="shared" si="232"/>
        <v>5.0016666666666668E-2</v>
      </c>
      <c r="AJ279" s="194">
        <f t="shared" si="232"/>
        <v>5.0016666666666668E-2</v>
      </c>
      <c r="AK279" s="194">
        <f t="shared" si="232"/>
        <v>5.0016666666666668E-2</v>
      </c>
      <c r="AL279" s="194">
        <f t="shared" si="232"/>
        <v>5.0016666666666668E-2</v>
      </c>
      <c r="AM279" s="194">
        <f t="shared" si="232"/>
        <v>5.0016666666666668E-2</v>
      </c>
      <c r="AN279" s="194">
        <f t="shared" si="232"/>
        <v>5.0016666666666668E-2</v>
      </c>
      <c r="AO279" s="194">
        <f t="shared" si="232"/>
        <v>5.0016666666666668E-2</v>
      </c>
      <c r="AP279" s="194">
        <v>0</v>
      </c>
      <c r="AQ279" s="194">
        <v>0</v>
      </c>
      <c r="AR279" s="194">
        <v>0</v>
      </c>
      <c r="AS279" s="194">
        <v>0</v>
      </c>
      <c r="AT279" s="194">
        <v>0.05</v>
      </c>
      <c r="AU279" s="194">
        <v>0</v>
      </c>
      <c r="AV279" s="194">
        <v>0</v>
      </c>
      <c r="AW279" s="194">
        <v>0</v>
      </c>
      <c r="AX279" s="194">
        <v>0</v>
      </c>
      <c r="AY279" s="194">
        <v>0</v>
      </c>
      <c r="AZ279" s="194">
        <v>0</v>
      </c>
      <c r="BA279" s="194">
        <v>0</v>
      </c>
      <c r="BB279" s="194">
        <v>0</v>
      </c>
      <c r="BC279" s="195">
        <f>SUM(D279:BB279)</f>
        <v>1.0000023809523813</v>
      </c>
      <c r="BD279" s="193"/>
    </row>
    <row r="280" spans="1:89" s="196" customFormat="1" x14ac:dyDescent="0.2">
      <c r="A280" s="282"/>
      <c r="B280" s="193" t="s">
        <v>109</v>
      </c>
      <c r="C280" s="289"/>
      <c r="D280" s="194">
        <f>D279</f>
        <v>0</v>
      </c>
      <c r="E280" s="194">
        <f t="shared" ref="E280:AJ280" si="233">+D280+E279</f>
        <v>0</v>
      </c>
      <c r="F280" s="194">
        <f t="shared" si="233"/>
        <v>0</v>
      </c>
      <c r="G280" s="194">
        <f t="shared" si="233"/>
        <v>0</v>
      </c>
      <c r="H280" s="194">
        <f t="shared" si="233"/>
        <v>0</v>
      </c>
      <c r="I280" s="194">
        <f t="shared" si="233"/>
        <v>0</v>
      </c>
      <c r="J280" s="194">
        <f t="shared" si="233"/>
        <v>0</v>
      </c>
      <c r="K280" s="194">
        <f t="shared" si="233"/>
        <v>0</v>
      </c>
      <c r="L280" s="194">
        <f t="shared" si="233"/>
        <v>0</v>
      </c>
      <c r="M280" s="194">
        <f t="shared" si="233"/>
        <v>0</v>
      </c>
      <c r="N280" s="194">
        <f t="shared" si="233"/>
        <v>4.9702380952380949E-2</v>
      </c>
      <c r="O280" s="194">
        <f t="shared" si="233"/>
        <v>4.9702380952380949E-2</v>
      </c>
      <c r="P280" s="194">
        <f t="shared" si="233"/>
        <v>4.9702380952380949E-2</v>
      </c>
      <c r="Q280" s="194">
        <f t="shared" si="233"/>
        <v>4.9702380952380949E-2</v>
      </c>
      <c r="R280" s="194">
        <f t="shared" si="233"/>
        <v>4.9702380952380949E-2</v>
      </c>
      <c r="S280" s="194">
        <f t="shared" si="233"/>
        <v>4.9702380952380949E-2</v>
      </c>
      <c r="T280" s="194">
        <f t="shared" si="233"/>
        <v>4.9702380952380949E-2</v>
      </c>
      <c r="U280" s="194">
        <f t="shared" si="233"/>
        <v>4.9702380952380949E-2</v>
      </c>
      <c r="V280" s="194">
        <f t="shared" si="233"/>
        <v>4.9702380952380949E-2</v>
      </c>
      <c r="W280" s="194">
        <f t="shared" si="233"/>
        <v>4.9702380952380949E-2</v>
      </c>
      <c r="X280" s="194">
        <f t="shared" si="233"/>
        <v>9.9719047619047624E-2</v>
      </c>
      <c r="Y280" s="194">
        <f t="shared" si="233"/>
        <v>0.14973571428571431</v>
      </c>
      <c r="Z280" s="194">
        <f t="shared" si="233"/>
        <v>0.19975238095238096</v>
      </c>
      <c r="AA280" s="194">
        <f t="shared" si="233"/>
        <v>0.24976904761904761</v>
      </c>
      <c r="AB280" s="194">
        <f t="shared" si="233"/>
        <v>0.29978571428571427</v>
      </c>
      <c r="AC280" s="194">
        <f t="shared" si="233"/>
        <v>0.34980238095238092</v>
      </c>
      <c r="AD280" s="82">
        <f t="shared" si="233"/>
        <v>0.39981904761904757</v>
      </c>
      <c r="AE280" s="194">
        <f t="shared" si="233"/>
        <v>0.44983571428571423</v>
      </c>
      <c r="AF280" s="194">
        <f t="shared" si="233"/>
        <v>0.49985238095238088</v>
      </c>
      <c r="AG280" s="194">
        <f t="shared" si="233"/>
        <v>0.54986904761904754</v>
      </c>
      <c r="AH280" s="194">
        <f t="shared" si="233"/>
        <v>0.59988571428571424</v>
      </c>
      <c r="AI280" s="194">
        <f t="shared" si="233"/>
        <v>0.64990238095238095</v>
      </c>
      <c r="AJ280" s="194">
        <f t="shared" si="233"/>
        <v>0.69991904761904766</v>
      </c>
      <c r="AK280" s="194">
        <f t="shared" ref="AK280:BB280" si="234">+AJ280+AK279</f>
        <v>0.74993571428571437</v>
      </c>
      <c r="AL280" s="194">
        <f t="shared" si="234"/>
        <v>0.79995238095238108</v>
      </c>
      <c r="AM280" s="194">
        <f t="shared" si="234"/>
        <v>0.84996904761904779</v>
      </c>
      <c r="AN280" s="194">
        <f t="shared" si="234"/>
        <v>0.8999857142857145</v>
      </c>
      <c r="AO280" s="194">
        <f t="shared" si="234"/>
        <v>0.95000238095238121</v>
      </c>
      <c r="AP280" s="194">
        <f t="shared" si="234"/>
        <v>0.95000238095238121</v>
      </c>
      <c r="AQ280" s="194">
        <f t="shared" si="234"/>
        <v>0.95000238095238121</v>
      </c>
      <c r="AR280" s="194">
        <f t="shared" si="234"/>
        <v>0.95000238095238121</v>
      </c>
      <c r="AS280" s="194">
        <f t="shared" si="234"/>
        <v>0.95000238095238121</v>
      </c>
      <c r="AT280" s="194">
        <f t="shared" si="234"/>
        <v>1.0000023809523813</v>
      </c>
      <c r="AU280" s="194">
        <f t="shared" si="234"/>
        <v>1.0000023809523813</v>
      </c>
      <c r="AV280" s="194">
        <f t="shared" si="234"/>
        <v>1.0000023809523813</v>
      </c>
      <c r="AW280" s="194">
        <f t="shared" si="234"/>
        <v>1.0000023809523813</v>
      </c>
      <c r="AX280" s="194">
        <f t="shared" si="234"/>
        <v>1.0000023809523813</v>
      </c>
      <c r="AY280" s="194">
        <f t="shared" si="234"/>
        <v>1.0000023809523813</v>
      </c>
      <c r="AZ280" s="194">
        <f t="shared" si="234"/>
        <v>1.0000023809523813</v>
      </c>
      <c r="BA280" s="194">
        <f t="shared" si="234"/>
        <v>1.0000023809523813</v>
      </c>
      <c r="BB280" s="194">
        <f t="shared" si="234"/>
        <v>1.0000023809523813</v>
      </c>
      <c r="BC280" s="195"/>
      <c r="BD280" s="193"/>
    </row>
    <row r="281" spans="1:89" s="196" customFormat="1" x14ac:dyDescent="0.2">
      <c r="A281" s="282"/>
      <c r="B281" s="193" t="s">
        <v>110</v>
      </c>
      <c r="C281" s="289"/>
      <c r="D281" s="194">
        <v>0</v>
      </c>
      <c r="E281" s="194">
        <v>0</v>
      </c>
      <c r="F281" s="194">
        <v>0</v>
      </c>
      <c r="G281" s="194">
        <v>0</v>
      </c>
      <c r="H281" s="194">
        <v>0</v>
      </c>
      <c r="I281" s="194">
        <v>0</v>
      </c>
      <c r="J281" s="194">
        <v>0</v>
      </c>
      <c r="K281" s="194">
        <v>0</v>
      </c>
      <c r="L281" s="194">
        <v>0</v>
      </c>
      <c r="M281" s="194">
        <v>0</v>
      </c>
      <c r="N281" s="194">
        <v>0.05</v>
      </c>
      <c r="O281" s="194">
        <v>0</v>
      </c>
      <c r="P281" s="194">
        <v>0</v>
      </c>
      <c r="Q281" s="194">
        <v>0</v>
      </c>
      <c r="R281" s="194">
        <v>0</v>
      </c>
      <c r="S281" s="194">
        <v>0</v>
      </c>
      <c r="T281" s="194">
        <v>0</v>
      </c>
      <c r="U281" s="194">
        <v>0</v>
      </c>
      <c r="V281" s="194">
        <v>0</v>
      </c>
      <c r="W281" s="194">
        <v>0</v>
      </c>
      <c r="X281" s="194">
        <f t="shared" ref="X281:AO281" si="235">+(0.34-0.05)/18</f>
        <v>1.6111111111111114E-2</v>
      </c>
      <c r="Y281" s="194">
        <f t="shared" si="235"/>
        <v>1.6111111111111114E-2</v>
      </c>
      <c r="Z281" s="194">
        <f t="shared" si="235"/>
        <v>1.6111111111111114E-2</v>
      </c>
      <c r="AA281" s="194">
        <f t="shared" si="235"/>
        <v>1.6111111111111114E-2</v>
      </c>
      <c r="AB281" s="194">
        <f t="shared" si="235"/>
        <v>1.6111111111111114E-2</v>
      </c>
      <c r="AC281" s="194">
        <f t="shared" si="235"/>
        <v>1.6111111111111114E-2</v>
      </c>
      <c r="AD281" s="82">
        <f t="shared" si="235"/>
        <v>1.6111111111111114E-2</v>
      </c>
      <c r="AE281" s="194">
        <f t="shared" si="235"/>
        <v>1.6111111111111114E-2</v>
      </c>
      <c r="AF281" s="194">
        <f t="shared" si="235"/>
        <v>1.6111111111111114E-2</v>
      </c>
      <c r="AG281" s="194">
        <f t="shared" si="235"/>
        <v>1.6111111111111114E-2</v>
      </c>
      <c r="AH281" s="194">
        <f t="shared" si="235"/>
        <v>1.6111111111111114E-2</v>
      </c>
      <c r="AI281" s="194">
        <f t="shared" si="235"/>
        <v>1.6111111111111114E-2</v>
      </c>
      <c r="AJ281" s="194">
        <f t="shared" si="235"/>
        <v>1.6111111111111114E-2</v>
      </c>
      <c r="AK281" s="194">
        <f t="shared" si="235"/>
        <v>1.6111111111111114E-2</v>
      </c>
      <c r="AL281" s="194">
        <f t="shared" si="235"/>
        <v>1.6111111111111114E-2</v>
      </c>
      <c r="AM281" s="194">
        <f t="shared" si="235"/>
        <v>1.6111111111111114E-2</v>
      </c>
      <c r="AN281" s="194">
        <f t="shared" si="235"/>
        <v>1.6111111111111114E-2</v>
      </c>
      <c r="AO281" s="194">
        <f t="shared" si="235"/>
        <v>1.6111111111111114E-2</v>
      </c>
      <c r="AP281" s="194">
        <v>0.66</v>
      </c>
      <c r="AQ281" s="194">
        <v>0</v>
      </c>
      <c r="AR281" s="194">
        <v>0</v>
      </c>
      <c r="AS281" s="194">
        <v>0</v>
      </c>
      <c r="AT281" s="194">
        <v>0</v>
      </c>
      <c r="AU281" s="194">
        <v>0</v>
      </c>
      <c r="AV281" s="194">
        <v>0</v>
      </c>
      <c r="AW281" s="194">
        <v>0</v>
      </c>
      <c r="AX281" s="194">
        <v>0</v>
      </c>
      <c r="AY281" s="194">
        <v>0</v>
      </c>
      <c r="AZ281" s="194">
        <v>0</v>
      </c>
      <c r="BA281" s="194">
        <v>0</v>
      </c>
      <c r="BB281" s="194">
        <v>0</v>
      </c>
      <c r="BC281" s="195">
        <f>SUM(D281:BB281)</f>
        <v>1</v>
      </c>
      <c r="BD281" s="193"/>
    </row>
    <row r="282" spans="1:89" s="196" customFormat="1" x14ac:dyDescent="0.2">
      <c r="A282" s="282"/>
      <c r="B282" s="193" t="s">
        <v>111</v>
      </c>
      <c r="C282" s="289"/>
      <c r="D282" s="194">
        <f>D281</f>
        <v>0</v>
      </c>
      <c r="E282" s="194">
        <f t="shared" ref="E282:AJ282" si="236">+D282+E281</f>
        <v>0</v>
      </c>
      <c r="F282" s="194">
        <f t="shared" si="236"/>
        <v>0</v>
      </c>
      <c r="G282" s="194">
        <f t="shared" si="236"/>
        <v>0</v>
      </c>
      <c r="H282" s="194">
        <f t="shared" si="236"/>
        <v>0</v>
      </c>
      <c r="I282" s="194">
        <f t="shared" si="236"/>
        <v>0</v>
      </c>
      <c r="J282" s="194">
        <f t="shared" si="236"/>
        <v>0</v>
      </c>
      <c r="K282" s="194">
        <f t="shared" si="236"/>
        <v>0</v>
      </c>
      <c r="L282" s="194">
        <f t="shared" si="236"/>
        <v>0</v>
      </c>
      <c r="M282" s="194">
        <f t="shared" si="236"/>
        <v>0</v>
      </c>
      <c r="N282" s="194">
        <f t="shared" si="236"/>
        <v>0.05</v>
      </c>
      <c r="O282" s="194">
        <f t="shared" si="236"/>
        <v>0.05</v>
      </c>
      <c r="P282" s="194">
        <f t="shared" si="236"/>
        <v>0.05</v>
      </c>
      <c r="Q282" s="194">
        <f t="shared" si="236"/>
        <v>0.05</v>
      </c>
      <c r="R282" s="194">
        <f t="shared" si="236"/>
        <v>0.05</v>
      </c>
      <c r="S282" s="194">
        <f t="shared" si="236"/>
        <v>0.05</v>
      </c>
      <c r="T282" s="194">
        <f t="shared" si="236"/>
        <v>0.05</v>
      </c>
      <c r="U282" s="194">
        <f t="shared" si="236"/>
        <v>0.05</v>
      </c>
      <c r="V282" s="194">
        <f t="shared" si="236"/>
        <v>0.05</v>
      </c>
      <c r="W282" s="194">
        <f t="shared" si="236"/>
        <v>0.05</v>
      </c>
      <c r="X282" s="194">
        <f t="shared" si="236"/>
        <v>6.611111111111112E-2</v>
      </c>
      <c r="Y282" s="194">
        <f t="shared" si="236"/>
        <v>8.2222222222222238E-2</v>
      </c>
      <c r="Z282" s="194">
        <f t="shared" si="236"/>
        <v>9.8333333333333356E-2</v>
      </c>
      <c r="AA282" s="194">
        <f t="shared" si="236"/>
        <v>0.11444444444444447</v>
      </c>
      <c r="AB282" s="194">
        <f t="shared" si="236"/>
        <v>0.13055555555555559</v>
      </c>
      <c r="AC282" s="194">
        <f t="shared" si="236"/>
        <v>0.1466666666666667</v>
      </c>
      <c r="AD282" s="82">
        <f t="shared" si="236"/>
        <v>0.1627777777777778</v>
      </c>
      <c r="AE282" s="194">
        <f t="shared" si="236"/>
        <v>0.1788888888888889</v>
      </c>
      <c r="AF282" s="194">
        <f t="shared" si="236"/>
        <v>0.19500000000000001</v>
      </c>
      <c r="AG282" s="194">
        <f t="shared" si="236"/>
        <v>0.21111111111111111</v>
      </c>
      <c r="AH282" s="194">
        <f t="shared" si="236"/>
        <v>0.22722222222222221</v>
      </c>
      <c r="AI282" s="194">
        <f t="shared" si="236"/>
        <v>0.24333333333333332</v>
      </c>
      <c r="AJ282" s="194">
        <f t="shared" si="236"/>
        <v>0.25944444444444442</v>
      </c>
      <c r="AK282" s="194">
        <f t="shared" ref="AK282:BB282" si="237">+AJ282+AK281</f>
        <v>0.27555555555555555</v>
      </c>
      <c r="AL282" s="194">
        <f t="shared" si="237"/>
        <v>0.29166666666666669</v>
      </c>
      <c r="AM282" s="194">
        <f t="shared" si="237"/>
        <v>0.30777777777777782</v>
      </c>
      <c r="AN282" s="194">
        <f t="shared" si="237"/>
        <v>0.32388888888888895</v>
      </c>
      <c r="AO282" s="194">
        <f t="shared" si="237"/>
        <v>0.34000000000000008</v>
      </c>
      <c r="AP282" s="194">
        <f t="shared" si="237"/>
        <v>1</v>
      </c>
      <c r="AQ282" s="194">
        <f t="shared" si="237"/>
        <v>1</v>
      </c>
      <c r="AR282" s="194">
        <f t="shared" si="237"/>
        <v>1</v>
      </c>
      <c r="AS282" s="194">
        <f t="shared" si="237"/>
        <v>1</v>
      </c>
      <c r="AT282" s="194">
        <f t="shared" si="237"/>
        <v>1</v>
      </c>
      <c r="AU282" s="194">
        <f t="shared" si="237"/>
        <v>1</v>
      </c>
      <c r="AV282" s="194">
        <f t="shared" si="237"/>
        <v>1</v>
      </c>
      <c r="AW282" s="194">
        <f t="shared" si="237"/>
        <v>1</v>
      </c>
      <c r="AX282" s="194">
        <f t="shared" si="237"/>
        <v>1</v>
      </c>
      <c r="AY282" s="194">
        <f t="shared" si="237"/>
        <v>1</v>
      </c>
      <c r="AZ282" s="194">
        <f t="shared" si="237"/>
        <v>1</v>
      </c>
      <c r="BA282" s="194">
        <f t="shared" si="237"/>
        <v>1</v>
      </c>
      <c r="BB282" s="194">
        <f t="shared" si="237"/>
        <v>1</v>
      </c>
      <c r="BC282" s="195"/>
      <c r="BD282" s="193"/>
    </row>
    <row r="283" spans="1:89" s="211" customFormat="1" x14ac:dyDescent="0.2">
      <c r="A283" s="282"/>
      <c r="B283" s="208"/>
      <c r="C283" s="28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  <c r="AA283" s="209"/>
      <c r="AB283" s="209"/>
      <c r="AC283" s="209"/>
      <c r="AD283" s="83"/>
      <c r="AE283" s="209"/>
      <c r="AF283" s="209"/>
      <c r="AG283" s="209"/>
      <c r="AH283" s="209"/>
      <c r="AI283" s="209"/>
      <c r="AJ283" s="209"/>
      <c r="AK283" s="209"/>
      <c r="AL283" s="209"/>
      <c r="AM283" s="209"/>
      <c r="AN283" s="209"/>
      <c r="AO283" s="209"/>
      <c r="AP283" s="209"/>
      <c r="AQ283" s="209"/>
      <c r="AR283" s="209"/>
      <c r="AS283" s="209"/>
      <c r="AT283" s="209"/>
      <c r="AU283" s="209"/>
      <c r="AV283" s="209"/>
      <c r="AW283" s="209"/>
      <c r="AX283" s="209"/>
      <c r="AY283" s="209"/>
      <c r="AZ283" s="209"/>
      <c r="BA283" s="209"/>
      <c r="BB283" s="209"/>
      <c r="BC283" s="210"/>
      <c r="BD283" s="208"/>
    </row>
    <row r="284" spans="1:89" s="197" customFormat="1" x14ac:dyDescent="0.2">
      <c r="A284" s="282"/>
      <c r="B284" s="197" t="s">
        <v>112</v>
      </c>
      <c r="C284" s="198">
        <v>14.5</v>
      </c>
      <c r="D284" s="199">
        <f t="shared" ref="D284:AI284" si="238">+D280*$C284</f>
        <v>0</v>
      </c>
      <c r="E284" s="199">
        <f t="shared" si="238"/>
        <v>0</v>
      </c>
      <c r="F284" s="199">
        <f t="shared" si="238"/>
        <v>0</v>
      </c>
      <c r="G284" s="199">
        <f t="shared" si="238"/>
        <v>0</v>
      </c>
      <c r="H284" s="199">
        <f t="shared" si="238"/>
        <v>0</v>
      </c>
      <c r="I284" s="199">
        <f t="shared" si="238"/>
        <v>0</v>
      </c>
      <c r="J284" s="199">
        <f t="shared" si="238"/>
        <v>0</v>
      </c>
      <c r="K284" s="199">
        <f t="shared" si="238"/>
        <v>0</v>
      </c>
      <c r="L284" s="199">
        <f t="shared" si="238"/>
        <v>0</v>
      </c>
      <c r="M284" s="199">
        <f t="shared" si="238"/>
        <v>0</v>
      </c>
      <c r="N284" s="199">
        <f t="shared" si="238"/>
        <v>0.72068452380952375</v>
      </c>
      <c r="O284" s="199">
        <f t="shared" si="238"/>
        <v>0.72068452380952375</v>
      </c>
      <c r="P284" s="199">
        <f t="shared" si="238"/>
        <v>0.72068452380952375</v>
      </c>
      <c r="Q284" s="199">
        <f t="shared" si="238"/>
        <v>0.72068452380952375</v>
      </c>
      <c r="R284" s="199">
        <f t="shared" si="238"/>
        <v>0.72068452380952375</v>
      </c>
      <c r="S284" s="199">
        <f t="shared" si="238"/>
        <v>0.72068452380952375</v>
      </c>
      <c r="T284" s="199">
        <f t="shared" si="238"/>
        <v>0.72068452380952375</v>
      </c>
      <c r="U284" s="199">
        <f t="shared" si="238"/>
        <v>0.72068452380952375</v>
      </c>
      <c r="V284" s="199">
        <f t="shared" si="238"/>
        <v>0.72068452380952375</v>
      </c>
      <c r="W284" s="199">
        <f t="shared" si="238"/>
        <v>0.72068452380952375</v>
      </c>
      <c r="X284" s="199">
        <f t="shared" si="238"/>
        <v>1.4459261904761906</v>
      </c>
      <c r="Y284" s="199">
        <f t="shared" si="238"/>
        <v>2.1711678571428576</v>
      </c>
      <c r="Z284" s="199">
        <f t="shared" si="238"/>
        <v>2.896409523809524</v>
      </c>
      <c r="AA284" s="199">
        <f t="shared" si="238"/>
        <v>3.6216511904761903</v>
      </c>
      <c r="AB284" s="199">
        <f t="shared" si="238"/>
        <v>4.3468928571428567</v>
      </c>
      <c r="AC284" s="199">
        <f t="shared" si="238"/>
        <v>5.072134523809523</v>
      </c>
      <c r="AD284" s="90">
        <f t="shared" si="238"/>
        <v>5.7973761904761902</v>
      </c>
      <c r="AE284" s="199">
        <f t="shared" si="238"/>
        <v>6.5226178571428566</v>
      </c>
      <c r="AF284" s="199">
        <f t="shared" si="238"/>
        <v>7.2478595238095229</v>
      </c>
      <c r="AG284" s="199">
        <f t="shared" si="238"/>
        <v>7.9731011904761893</v>
      </c>
      <c r="AH284" s="199">
        <f t="shared" si="238"/>
        <v>8.6983428571428565</v>
      </c>
      <c r="AI284" s="199">
        <f t="shared" si="238"/>
        <v>9.4235845238095237</v>
      </c>
      <c r="AJ284" s="199">
        <f t="shared" ref="AJ284:BB284" si="239">+AJ280*$C284</f>
        <v>10.148826190476191</v>
      </c>
      <c r="AK284" s="199">
        <f t="shared" si="239"/>
        <v>10.874067857142858</v>
      </c>
      <c r="AL284" s="199">
        <f t="shared" si="239"/>
        <v>11.599309523809525</v>
      </c>
      <c r="AM284" s="199">
        <f t="shared" si="239"/>
        <v>12.324551190476193</v>
      </c>
      <c r="AN284" s="199">
        <f t="shared" si="239"/>
        <v>13.04979285714286</v>
      </c>
      <c r="AO284" s="199">
        <f t="shared" si="239"/>
        <v>13.775034523809527</v>
      </c>
      <c r="AP284" s="199">
        <f t="shared" si="239"/>
        <v>13.775034523809527</v>
      </c>
      <c r="AQ284" s="199">
        <f t="shared" si="239"/>
        <v>13.775034523809527</v>
      </c>
      <c r="AR284" s="199">
        <f t="shared" si="239"/>
        <v>13.775034523809527</v>
      </c>
      <c r="AS284" s="199">
        <f t="shared" si="239"/>
        <v>13.775034523809527</v>
      </c>
      <c r="AT284" s="199">
        <f t="shared" si="239"/>
        <v>14.500034523809529</v>
      </c>
      <c r="AU284" s="199">
        <f t="shared" si="239"/>
        <v>14.500034523809529</v>
      </c>
      <c r="AV284" s="199">
        <f t="shared" si="239"/>
        <v>14.500034523809529</v>
      </c>
      <c r="AW284" s="199">
        <f t="shared" si="239"/>
        <v>14.500034523809529</v>
      </c>
      <c r="AX284" s="199">
        <f t="shared" si="239"/>
        <v>14.500034523809529</v>
      </c>
      <c r="AY284" s="199">
        <f t="shared" si="239"/>
        <v>14.500034523809529</v>
      </c>
      <c r="AZ284" s="199">
        <f t="shared" si="239"/>
        <v>14.500034523809529</v>
      </c>
      <c r="BA284" s="199">
        <f t="shared" si="239"/>
        <v>14.500034523809529</v>
      </c>
      <c r="BB284" s="199">
        <f t="shared" si="239"/>
        <v>14.500034523809529</v>
      </c>
      <c r="BC284" s="200"/>
      <c r="BD284" s="201"/>
      <c r="BE284" s="201"/>
      <c r="BF284" s="201"/>
      <c r="BG284" s="201"/>
      <c r="BH284" s="201"/>
      <c r="BI284" s="201"/>
      <c r="BJ284" s="201"/>
      <c r="BK284" s="201"/>
      <c r="BL284" s="201"/>
      <c r="BM284" s="201"/>
      <c r="BN284" s="201"/>
      <c r="BO284" s="201"/>
      <c r="BP284" s="201"/>
      <c r="BQ284" s="201"/>
      <c r="BR284" s="201"/>
      <c r="BS284" s="201"/>
      <c r="BT284" s="201"/>
      <c r="BU284" s="201"/>
      <c r="BV284" s="201"/>
      <c r="BW284" s="201"/>
      <c r="BX284" s="201"/>
      <c r="BY284" s="201"/>
      <c r="BZ284" s="201"/>
      <c r="CA284" s="201"/>
      <c r="CB284" s="201"/>
      <c r="CC284" s="201"/>
      <c r="CD284" s="201"/>
      <c r="CE284" s="201"/>
      <c r="CF284" s="201"/>
      <c r="CG284" s="201"/>
      <c r="CH284" s="201"/>
      <c r="CI284" s="201"/>
      <c r="CJ284" s="201"/>
      <c r="CK284" s="201"/>
    </row>
    <row r="285" spans="1:89" s="202" customFormat="1" ht="13.5" thickBot="1" x14ac:dyDescent="0.25">
      <c r="A285" s="283"/>
      <c r="B285" s="202" t="s">
        <v>113</v>
      </c>
      <c r="C285" s="203" t="str">
        <f>+'NTP or Sold'!C26</f>
        <v>Committed</v>
      </c>
      <c r="D285" s="204">
        <f t="shared" ref="D285:AI285" si="240">+D282*$C284</f>
        <v>0</v>
      </c>
      <c r="E285" s="204">
        <f t="shared" si="240"/>
        <v>0</v>
      </c>
      <c r="F285" s="204">
        <f t="shared" si="240"/>
        <v>0</v>
      </c>
      <c r="G285" s="204">
        <f t="shared" si="240"/>
        <v>0</v>
      </c>
      <c r="H285" s="204">
        <f t="shared" si="240"/>
        <v>0</v>
      </c>
      <c r="I285" s="204">
        <f t="shared" si="240"/>
        <v>0</v>
      </c>
      <c r="J285" s="204">
        <f t="shared" si="240"/>
        <v>0</v>
      </c>
      <c r="K285" s="204">
        <f t="shared" si="240"/>
        <v>0</v>
      </c>
      <c r="L285" s="204">
        <f t="shared" si="240"/>
        <v>0</v>
      </c>
      <c r="M285" s="204">
        <f t="shared" si="240"/>
        <v>0</v>
      </c>
      <c r="N285" s="204">
        <f t="shared" si="240"/>
        <v>0.72500000000000009</v>
      </c>
      <c r="O285" s="204">
        <f t="shared" si="240"/>
        <v>0.72500000000000009</v>
      </c>
      <c r="P285" s="204">
        <f t="shared" si="240"/>
        <v>0.72500000000000009</v>
      </c>
      <c r="Q285" s="204">
        <f t="shared" si="240"/>
        <v>0.72500000000000009</v>
      </c>
      <c r="R285" s="204">
        <f t="shared" si="240"/>
        <v>0.72500000000000009</v>
      </c>
      <c r="S285" s="204">
        <f t="shared" si="240"/>
        <v>0.72500000000000009</v>
      </c>
      <c r="T285" s="204">
        <f t="shared" si="240"/>
        <v>0.72500000000000009</v>
      </c>
      <c r="U285" s="204">
        <f t="shared" si="240"/>
        <v>0.72500000000000009</v>
      </c>
      <c r="V285" s="204">
        <f t="shared" si="240"/>
        <v>0.72500000000000009</v>
      </c>
      <c r="W285" s="204">
        <f t="shared" si="240"/>
        <v>0.72500000000000009</v>
      </c>
      <c r="X285" s="204">
        <f t="shared" si="240"/>
        <v>0.9586111111111113</v>
      </c>
      <c r="Y285" s="204">
        <f t="shared" si="240"/>
        <v>1.1922222222222225</v>
      </c>
      <c r="Z285" s="204">
        <f t="shared" si="240"/>
        <v>1.4258333333333337</v>
      </c>
      <c r="AA285" s="204">
        <f t="shared" si="240"/>
        <v>1.6594444444444449</v>
      </c>
      <c r="AB285" s="204">
        <f t="shared" si="240"/>
        <v>1.8930555555555562</v>
      </c>
      <c r="AC285" s="204">
        <f t="shared" si="240"/>
        <v>2.1266666666666669</v>
      </c>
      <c r="AD285" s="136">
        <f t="shared" si="240"/>
        <v>2.3602777777777781</v>
      </c>
      <c r="AE285" s="204">
        <f t="shared" si="240"/>
        <v>2.5938888888888889</v>
      </c>
      <c r="AF285" s="204">
        <f t="shared" si="240"/>
        <v>2.8275000000000001</v>
      </c>
      <c r="AG285" s="204">
        <f t="shared" si="240"/>
        <v>3.0611111111111109</v>
      </c>
      <c r="AH285" s="204">
        <f t="shared" si="240"/>
        <v>3.2947222222222221</v>
      </c>
      <c r="AI285" s="204">
        <f t="shared" si="240"/>
        <v>3.5283333333333333</v>
      </c>
      <c r="AJ285" s="204">
        <f t="shared" ref="AJ285:BB285" si="241">+AJ282*$C284</f>
        <v>3.7619444444444441</v>
      </c>
      <c r="AK285" s="204">
        <f t="shared" si="241"/>
        <v>3.9955555555555557</v>
      </c>
      <c r="AL285" s="204">
        <f t="shared" si="241"/>
        <v>4.229166666666667</v>
      </c>
      <c r="AM285" s="204">
        <f t="shared" si="241"/>
        <v>4.4627777777777782</v>
      </c>
      <c r="AN285" s="204">
        <f t="shared" si="241"/>
        <v>4.6963888888888894</v>
      </c>
      <c r="AO285" s="204">
        <f t="shared" si="241"/>
        <v>4.9300000000000015</v>
      </c>
      <c r="AP285" s="204">
        <f t="shared" si="241"/>
        <v>14.5</v>
      </c>
      <c r="AQ285" s="204">
        <f t="shared" si="241"/>
        <v>14.5</v>
      </c>
      <c r="AR285" s="204">
        <f t="shared" si="241"/>
        <v>14.5</v>
      </c>
      <c r="AS285" s="204">
        <f t="shared" si="241"/>
        <v>14.5</v>
      </c>
      <c r="AT285" s="204">
        <f t="shared" si="241"/>
        <v>14.5</v>
      </c>
      <c r="AU285" s="204">
        <f t="shared" si="241"/>
        <v>14.5</v>
      </c>
      <c r="AV285" s="204">
        <f t="shared" si="241"/>
        <v>14.5</v>
      </c>
      <c r="AW285" s="204">
        <f t="shared" si="241"/>
        <v>14.5</v>
      </c>
      <c r="AX285" s="204">
        <f t="shared" si="241"/>
        <v>14.5</v>
      </c>
      <c r="AY285" s="204">
        <f t="shared" si="241"/>
        <v>14.5</v>
      </c>
      <c r="AZ285" s="204">
        <f t="shared" si="241"/>
        <v>14.5</v>
      </c>
      <c r="BA285" s="204">
        <f t="shared" si="241"/>
        <v>14.5</v>
      </c>
      <c r="BB285" s="204">
        <f t="shared" si="241"/>
        <v>14.5</v>
      </c>
      <c r="BC285" s="205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  <c r="BU285" s="206"/>
      <c r="BV285" s="206"/>
      <c r="BW285" s="206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</row>
    <row r="286" spans="1:89" s="192" customFormat="1" ht="15" customHeight="1" thickTop="1" x14ac:dyDescent="0.2">
      <c r="A286" s="281">
        <f>+A278+1</f>
        <v>6</v>
      </c>
      <c r="B286" s="197" t="str">
        <f>+'NTP or Sold'!H28</f>
        <v>LM6000</v>
      </c>
      <c r="C286" s="288" t="str">
        <f>+'NTP or Sold'!T27</f>
        <v>Fountain Valley PSCO (ENA) - 90%</v>
      </c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1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42"/>
    </row>
    <row r="287" spans="1:89" s="196" customFormat="1" x14ac:dyDescent="0.2">
      <c r="A287" s="282"/>
      <c r="B287" s="193" t="s">
        <v>108</v>
      </c>
      <c r="C287" s="289"/>
      <c r="D287" s="194">
        <v>0</v>
      </c>
      <c r="E287" s="194">
        <v>0</v>
      </c>
      <c r="F287" s="194">
        <v>0</v>
      </c>
      <c r="G287" s="194">
        <v>0</v>
      </c>
      <c r="H287" s="194">
        <v>0</v>
      </c>
      <c r="I287" s="194">
        <v>0</v>
      </c>
      <c r="J287" s="194">
        <v>0</v>
      </c>
      <c r="K287" s="194">
        <v>0</v>
      </c>
      <c r="L287" s="194">
        <v>0</v>
      </c>
      <c r="M287" s="194">
        <v>0</v>
      </c>
      <c r="N287" s="194">
        <f>16.7/336</f>
        <v>4.9702380952380949E-2</v>
      </c>
      <c r="O287" s="194">
        <v>0</v>
      </c>
      <c r="P287" s="194">
        <v>0</v>
      </c>
      <c r="Q287" s="194">
        <v>0</v>
      </c>
      <c r="R287" s="194">
        <v>0</v>
      </c>
      <c r="S287" s="194">
        <v>0</v>
      </c>
      <c r="T287" s="194">
        <v>0</v>
      </c>
      <c r="U287" s="194">
        <v>0</v>
      </c>
      <c r="V287" s="194">
        <v>0</v>
      </c>
      <c r="W287" s="194">
        <v>0</v>
      </c>
      <c r="X287" s="194">
        <f t="shared" ref="X287:AO287" si="242">+(0.95-0.0497)/18</f>
        <v>5.0016666666666668E-2</v>
      </c>
      <c r="Y287" s="194">
        <f t="shared" si="242"/>
        <v>5.0016666666666668E-2</v>
      </c>
      <c r="Z287" s="194">
        <f t="shared" si="242"/>
        <v>5.0016666666666668E-2</v>
      </c>
      <c r="AA287" s="194">
        <f t="shared" si="242"/>
        <v>5.0016666666666668E-2</v>
      </c>
      <c r="AB287" s="194">
        <f t="shared" si="242"/>
        <v>5.0016666666666668E-2</v>
      </c>
      <c r="AC287" s="194">
        <f t="shared" si="242"/>
        <v>5.0016666666666668E-2</v>
      </c>
      <c r="AD287" s="82">
        <f t="shared" si="242"/>
        <v>5.0016666666666668E-2</v>
      </c>
      <c r="AE287" s="194">
        <f t="shared" si="242"/>
        <v>5.0016666666666668E-2</v>
      </c>
      <c r="AF287" s="194">
        <f t="shared" si="242"/>
        <v>5.0016666666666668E-2</v>
      </c>
      <c r="AG287" s="194">
        <f t="shared" si="242"/>
        <v>5.0016666666666668E-2</v>
      </c>
      <c r="AH287" s="194">
        <f t="shared" si="242"/>
        <v>5.0016666666666668E-2</v>
      </c>
      <c r="AI287" s="194">
        <f t="shared" si="242"/>
        <v>5.0016666666666668E-2</v>
      </c>
      <c r="AJ287" s="194">
        <f t="shared" si="242"/>
        <v>5.0016666666666668E-2</v>
      </c>
      <c r="AK287" s="194">
        <f t="shared" si="242"/>
        <v>5.0016666666666668E-2</v>
      </c>
      <c r="AL287" s="194">
        <f t="shared" si="242"/>
        <v>5.0016666666666668E-2</v>
      </c>
      <c r="AM287" s="194">
        <f t="shared" si="242"/>
        <v>5.0016666666666668E-2</v>
      </c>
      <c r="AN287" s="194">
        <f t="shared" si="242"/>
        <v>5.0016666666666668E-2</v>
      </c>
      <c r="AO287" s="194">
        <f t="shared" si="242"/>
        <v>5.0016666666666668E-2</v>
      </c>
      <c r="AP287" s="194">
        <v>0</v>
      </c>
      <c r="AQ287" s="194">
        <v>0</v>
      </c>
      <c r="AR287" s="194">
        <v>0</v>
      </c>
      <c r="AS287" s="194">
        <v>0</v>
      </c>
      <c r="AT287" s="194">
        <v>0.05</v>
      </c>
      <c r="AU287" s="194">
        <v>0</v>
      </c>
      <c r="AV287" s="194">
        <v>0</v>
      </c>
      <c r="AW287" s="194">
        <v>0</v>
      </c>
      <c r="AX287" s="194">
        <v>0</v>
      </c>
      <c r="AY287" s="194">
        <v>0</v>
      </c>
      <c r="AZ287" s="194">
        <v>0</v>
      </c>
      <c r="BA287" s="194">
        <v>0</v>
      </c>
      <c r="BB287" s="194">
        <v>0</v>
      </c>
      <c r="BC287" s="195">
        <f>SUM(D287:BB287)</f>
        <v>1.0000023809523813</v>
      </c>
      <c r="BD287" s="193"/>
    </row>
    <row r="288" spans="1:89" s="196" customFormat="1" x14ac:dyDescent="0.2">
      <c r="A288" s="282"/>
      <c r="B288" s="193" t="s">
        <v>109</v>
      </c>
      <c r="C288" s="289"/>
      <c r="D288" s="194">
        <f>D287</f>
        <v>0</v>
      </c>
      <c r="E288" s="194">
        <f t="shared" ref="E288:AJ288" si="243">+D288+E287</f>
        <v>0</v>
      </c>
      <c r="F288" s="194">
        <f t="shared" si="243"/>
        <v>0</v>
      </c>
      <c r="G288" s="194">
        <f t="shared" si="243"/>
        <v>0</v>
      </c>
      <c r="H288" s="194">
        <f t="shared" si="243"/>
        <v>0</v>
      </c>
      <c r="I288" s="194">
        <f t="shared" si="243"/>
        <v>0</v>
      </c>
      <c r="J288" s="194">
        <f t="shared" si="243"/>
        <v>0</v>
      </c>
      <c r="K288" s="194">
        <f t="shared" si="243"/>
        <v>0</v>
      </c>
      <c r="L288" s="194">
        <f t="shared" si="243"/>
        <v>0</v>
      </c>
      <c r="M288" s="194">
        <f t="shared" si="243"/>
        <v>0</v>
      </c>
      <c r="N288" s="194">
        <f t="shared" si="243"/>
        <v>4.9702380952380949E-2</v>
      </c>
      <c r="O288" s="194">
        <f t="shared" si="243"/>
        <v>4.9702380952380949E-2</v>
      </c>
      <c r="P288" s="194">
        <f t="shared" si="243"/>
        <v>4.9702380952380949E-2</v>
      </c>
      <c r="Q288" s="194">
        <f t="shared" si="243"/>
        <v>4.9702380952380949E-2</v>
      </c>
      <c r="R288" s="194">
        <f t="shared" si="243"/>
        <v>4.9702380952380949E-2</v>
      </c>
      <c r="S288" s="194">
        <f t="shared" si="243"/>
        <v>4.9702380952380949E-2</v>
      </c>
      <c r="T288" s="194">
        <f t="shared" si="243"/>
        <v>4.9702380952380949E-2</v>
      </c>
      <c r="U288" s="194">
        <f t="shared" si="243"/>
        <v>4.9702380952380949E-2</v>
      </c>
      <c r="V288" s="194">
        <f t="shared" si="243"/>
        <v>4.9702380952380949E-2</v>
      </c>
      <c r="W288" s="194">
        <f t="shared" si="243"/>
        <v>4.9702380952380949E-2</v>
      </c>
      <c r="X288" s="194">
        <f t="shared" si="243"/>
        <v>9.9719047619047624E-2</v>
      </c>
      <c r="Y288" s="194">
        <f t="shared" si="243"/>
        <v>0.14973571428571431</v>
      </c>
      <c r="Z288" s="194">
        <f t="shared" si="243"/>
        <v>0.19975238095238096</v>
      </c>
      <c r="AA288" s="194">
        <f t="shared" si="243"/>
        <v>0.24976904761904761</v>
      </c>
      <c r="AB288" s="194">
        <f t="shared" si="243"/>
        <v>0.29978571428571427</v>
      </c>
      <c r="AC288" s="194">
        <f t="shared" si="243"/>
        <v>0.34980238095238092</v>
      </c>
      <c r="AD288" s="82">
        <f t="shared" si="243"/>
        <v>0.39981904761904757</v>
      </c>
      <c r="AE288" s="194">
        <f t="shared" si="243"/>
        <v>0.44983571428571423</v>
      </c>
      <c r="AF288" s="194">
        <f t="shared" si="243"/>
        <v>0.49985238095238088</v>
      </c>
      <c r="AG288" s="194">
        <f t="shared" si="243"/>
        <v>0.54986904761904754</v>
      </c>
      <c r="AH288" s="194">
        <f t="shared" si="243"/>
        <v>0.59988571428571424</v>
      </c>
      <c r="AI288" s="194">
        <f t="shared" si="243"/>
        <v>0.64990238095238095</v>
      </c>
      <c r="AJ288" s="194">
        <f t="shared" si="243"/>
        <v>0.69991904761904766</v>
      </c>
      <c r="AK288" s="194">
        <f t="shared" ref="AK288:BB288" si="244">+AJ288+AK287</f>
        <v>0.74993571428571437</v>
      </c>
      <c r="AL288" s="194">
        <f t="shared" si="244"/>
        <v>0.79995238095238108</v>
      </c>
      <c r="AM288" s="194">
        <f t="shared" si="244"/>
        <v>0.84996904761904779</v>
      </c>
      <c r="AN288" s="194">
        <f t="shared" si="244"/>
        <v>0.8999857142857145</v>
      </c>
      <c r="AO288" s="194">
        <f t="shared" si="244"/>
        <v>0.95000238095238121</v>
      </c>
      <c r="AP288" s="194">
        <f t="shared" si="244"/>
        <v>0.95000238095238121</v>
      </c>
      <c r="AQ288" s="194">
        <f t="shared" si="244"/>
        <v>0.95000238095238121</v>
      </c>
      <c r="AR288" s="194">
        <f t="shared" si="244"/>
        <v>0.95000238095238121</v>
      </c>
      <c r="AS288" s="194">
        <f t="shared" si="244"/>
        <v>0.95000238095238121</v>
      </c>
      <c r="AT288" s="194">
        <f t="shared" si="244"/>
        <v>1.0000023809523813</v>
      </c>
      <c r="AU288" s="194">
        <f t="shared" si="244"/>
        <v>1.0000023809523813</v>
      </c>
      <c r="AV288" s="194">
        <f t="shared" si="244"/>
        <v>1.0000023809523813</v>
      </c>
      <c r="AW288" s="194">
        <f t="shared" si="244"/>
        <v>1.0000023809523813</v>
      </c>
      <c r="AX288" s="194">
        <f t="shared" si="244"/>
        <v>1.0000023809523813</v>
      </c>
      <c r="AY288" s="194">
        <f t="shared" si="244"/>
        <v>1.0000023809523813</v>
      </c>
      <c r="AZ288" s="194">
        <f t="shared" si="244"/>
        <v>1.0000023809523813</v>
      </c>
      <c r="BA288" s="194">
        <f t="shared" si="244"/>
        <v>1.0000023809523813</v>
      </c>
      <c r="BB288" s="194">
        <f t="shared" si="244"/>
        <v>1.0000023809523813</v>
      </c>
      <c r="BC288" s="195"/>
      <c r="BD288" s="193"/>
    </row>
    <row r="289" spans="1:89" s="196" customFormat="1" x14ac:dyDescent="0.2">
      <c r="A289" s="282"/>
      <c r="B289" s="193" t="s">
        <v>110</v>
      </c>
      <c r="C289" s="289"/>
      <c r="D289" s="194">
        <v>0</v>
      </c>
      <c r="E289" s="194">
        <v>0</v>
      </c>
      <c r="F289" s="194">
        <v>0</v>
      </c>
      <c r="G289" s="194">
        <v>0</v>
      </c>
      <c r="H289" s="194">
        <v>0</v>
      </c>
      <c r="I289" s="194">
        <v>0</v>
      </c>
      <c r="J289" s="194">
        <v>0</v>
      </c>
      <c r="K289" s="194">
        <v>0</v>
      </c>
      <c r="L289" s="194">
        <v>0</v>
      </c>
      <c r="M289" s="194">
        <v>0</v>
      </c>
      <c r="N289" s="194">
        <v>0.05</v>
      </c>
      <c r="O289" s="194">
        <v>0</v>
      </c>
      <c r="P289" s="194">
        <v>0</v>
      </c>
      <c r="Q289" s="194">
        <v>0</v>
      </c>
      <c r="R289" s="194">
        <v>0</v>
      </c>
      <c r="S289" s="194">
        <v>0</v>
      </c>
      <c r="T289" s="194">
        <v>0</v>
      </c>
      <c r="U289" s="194">
        <v>0</v>
      </c>
      <c r="V289" s="194">
        <v>0</v>
      </c>
      <c r="W289" s="194">
        <v>0</v>
      </c>
      <c r="X289" s="194">
        <f t="shared" ref="X289:AO289" si="245">+(0.34-0.05)/18</f>
        <v>1.6111111111111114E-2</v>
      </c>
      <c r="Y289" s="194">
        <f t="shared" si="245"/>
        <v>1.6111111111111114E-2</v>
      </c>
      <c r="Z289" s="194">
        <f t="shared" si="245"/>
        <v>1.6111111111111114E-2</v>
      </c>
      <c r="AA289" s="194">
        <f t="shared" si="245"/>
        <v>1.6111111111111114E-2</v>
      </c>
      <c r="AB289" s="194">
        <f t="shared" si="245"/>
        <v>1.6111111111111114E-2</v>
      </c>
      <c r="AC289" s="194">
        <f t="shared" si="245"/>
        <v>1.6111111111111114E-2</v>
      </c>
      <c r="AD289" s="82">
        <f t="shared" si="245"/>
        <v>1.6111111111111114E-2</v>
      </c>
      <c r="AE289" s="194">
        <f t="shared" si="245"/>
        <v>1.6111111111111114E-2</v>
      </c>
      <c r="AF289" s="194">
        <f t="shared" si="245"/>
        <v>1.6111111111111114E-2</v>
      </c>
      <c r="AG289" s="194">
        <f t="shared" si="245"/>
        <v>1.6111111111111114E-2</v>
      </c>
      <c r="AH289" s="194">
        <f t="shared" si="245"/>
        <v>1.6111111111111114E-2</v>
      </c>
      <c r="AI289" s="194">
        <f t="shared" si="245"/>
        <v>1.6111111111111114E-2</v>
      </c>
      <c r="AJ289" s="194">
        <f t="shared" si="245"/>
        <v>1.6111111111111114E-2</v>
      </c>
      <c r="AK289" s="194">
        <f t="shared" si="245"/>
        <v>1.6111111111111114E-2</v>
      </c>
      <c r="AL289" s="194">
        <f t="shared" si="245"/>
        <v>1.6111111111111114E-2</v>
      </c>
      <c r="AM289" s="194">
        <f t="shared" si="245"/>
        <v>1.6111111111111114E-2</v>
      </c>
      <c r="AN289" s="194">
        <f t="shared" si="245"/>
        <v>1.6111111111111114E-2</v>
      </c>
      <c r="AO289" s="194">
        <f t="shared" si="245"/>
        <v>1.6111111111111114E-2</v>
      </c>
      <c r="AP289" s="194">
        <v>0.66</v>
      </c>
      <c r="AQ289" s="194">
        <v>0</v>
      </c>
      <c r="AR289" s="194">
        <v>0</v>
      </c>
      <c r="AS289" s="194">
        <v>0</v>
      </c>
      <c r="AT289" s="194">
        <v>0</v>
      </c>
      <c r="AU289" s="194">
        <v>0</v>
      </c>
      <c r="AV289" s="194">
        <v>0</v>
      </c>
      <c r="AW289" s="194">
        <v>0</v>
      </c>
      <c r="AX289" s="194">
        <v>0</v>
      </c>
      <c r="AY289" s="194">
        <v>0</v>
      </c>
      <c r="AZ289" s="194">
        <v>0</v>
      </c>
      <c r="BA289" s="194">
        <v>0</v>
      </c>
      <c r="BB289" s="194">
        <v>0</v>
      </c>
      <c r="BC289" s="195">
        <f>SUM(D289:BB289)</f>
        <v>1</v>
      </c>
      <c r="BD289" s="193"/>
    </row>
    <row r="290" spans="1:89" s="196" customFormat="1" x14ac:dyDescent="0.2">
      <c r="A290" s="282"/>
      <c r="B290" s="193" t="s">
        <v>111</v>
      </c>
      <c r="C290" s="289"/>
      <c r="D290" s="194">
        <f>D289</f>
        <v>0</v>
      </c>
      <c r="E290" s="194">
        <f t="shared" ref="E290:AJ290" si="246">+D290+E289</f>
        <v>0</v>
      </c>
      <c r="F290" s="194">
        <f t="shared" si="246"/>
        <v>0</v>
      </c>
      <c r="G290" s="194">
        <f t="shared" si="246"/>
        <v>0</v>
      </c>
      <c r="H290" s="194">
        <f t="shared" si="246"/>
        <v>0</v>
      </c>
      <c r="I290" s="194">
        <f t="shared" si="246"/>
        <v>0</v>
      </c>
      <c r="J290" s="194">
        <f t="shared" si="246"/>
        <v>0</v>
      </c>
      <c r="K290" s="194">
        <f t="shared" si="246"/>
        <v>0</v>
      </c>
      <c r="L290" s="194">
        <f t="shared" si="246"/>
        <v>0</v>
      </c>
      <c r="M290" s="194">
        <f t="shared" si="246"/>
        <v>0</v>
      </c>
      <c r="N290" s="194">
        <f t="shared" si="246"/>
        <v>0.05</v>
      </c>
      <c r="O290" s="194">
        <f t="shared" si="246"/>
        <v>0.05</v>
      </c>
      <c r="P290" s="194">
        <f t="shared" si="246"/>
        <v>0.05</v>
      </c>
      <c r="Q290" s="194">
        <f t="shared" si="246"/>
        <v>0.05</v>
      </c>
      <c r="R290" s="194">
        <f t="shared" si="246"/>
        <v>0.05</v>
      </c>
      <c r="S290" s="194">
        <f t="shared" si="246"/>
        <v>0.05</v>
      </c>
      <c r="T290" s="194">
        <f t="shared" si="246"/>
        <v>0.05</v>
      </c>
      <c r="U290" s="194">
        <f t="shared" si="246"/>
        <v>0.05</v>
      </c>
      <c r="V290" s="194">
        <f t="shared" si="246"/>
        <v>0.05</v>
      </c>
      <c r="W290" s="194">
        <f t="shared" si="246"/>
        <v>0.05</v>
      </c>
      <c r="X290" s="194">
        <f t="shared" si="246"/>
        <v>6.611111111111112E-2</v>
      </c>
      <c r="Y290" s="194">
        <f t="shared" si="246"/>
        <v>8.2222222222222238E-2</v>
      </c>
      <c r="Z290" s="194">
        <f t="shared" si="246"/>
        <v>9.8333333333333356E-2</v>
      </c>
      <c r="AA290" s="194">
        <f t="shared" si="246"/>
        <v>0.11444444444444447</v>
      </c>
      <c r="AB290" s="194">
        <f t="shared" si="246"/>
        <v>0.13055555555555559</v>
      </c>
      <c r="AC290" s="194">
        <f t="shared" si="246"/>
        <v>0.1466666666666667</v>
      </c>
      <c r="AD290" s="82">
        <f t="shared" si="246"/>
        <v>0.1627777777777778</v>
      </c>
      <c r="AE290" s="194">
        <f t="shared" si="246"/>
        <v>0.1788888888888889</v>
      </c>
      <c r="AF290" s="194">
        <f t="shared" si="246"/>
        <v>0.19500000000000001</v>
      </c>
      <c r="AG290" s="194">
        <f t="shared" si="246"/>
        <v>0.21111111111111111</v>
      </c>
      <c r="AH290" s="194">
        <f t="shared" si="246"/>
        <v>0.22722222222222221</v>
      </c>
      <c r="AI290" s="194">
        <f t="shared" si="246"/>
        <v>0.24333333333333332</v>
      </c>
      <c r="AJ290" s="194">
        <f t="shared" si="246"/>
        <v>0.25944444444444442</v>
      </c>
      <c r="AK290" s="194">
        <f t="shared" ref="AK290:BB290" si="247">+AJ290+AK289</f>
        <v>0.27555555555555555</v>
      </c>
      <c r="AL290" s="194">
        <f t="shared" si="247"/>
        <v>0.29166666666666669</v>
      </c>
      <c r="AM290" s="194">
        <f t="shared" si="247"/>
        <v>0.30777777777777782</v>
      </c>
      <c r="AN290" s="194">
        <f t="shared" si="247"/>
        <v>0.32388888888888895</v>
      </c>
      <c r="AO290" s="194">
        <f t="shared" si="247"/>
        <v>0.34000000000000008</v>
      </c>
      <c r="AP290" s="194">
        <f t="shared" si="247"/>
        <v>1</v>
      </c>
      <c r="AQ290" s="194">
        <f t="shared" si="247"/>
        <v>1</v>
      </c>
      <c r="AR290" s="194">
        <f t="shared" si="247"/>
        <v>1</v>
      </c>
      <c r="AS290" s="194">
        <f t="shared" si="247"/>
        <v>1</v>
      </c>
      <c r="AT290" s="194">
        <f t="shared" si="247"/>
        <v>1</v>
      </c>
      <c r="AU290" s="194">
        <f t="shared" si="247"/>
        <v>1</v>
      </c>
      <c r="AV290" s="194">
        <f t="shared" si="247"/>
        <v>1</v>
      </c>
      <c r="AW290" s="194">
        <f t="shared" si="247"/>
        <v>1</v>
      </c>
      <c r="AX290" s="194">
        <f t="shared" si="247"/>
        <v>1</v>
      </c>
      <c r="AY290" s="194">
        <f t="shared" si="247"/>
        <v>1</v>
      </c>
      <c r="AZ290" s="194">
        <f t="shared" si="247"/>
        <v>1</v>
      </c>
      <c r="BA290" s="194">
        <f t="shared" si="247"/>
        <v>1</v>
      </c>
      <c r="BB290" s="194">
        <f t="shared" si="247"/>
        <v>1</v>
      </c>
      <c r="BC290" s="195"/>
      <c r="BD290" s="193"/>
    </row>
    <row r="291" spans="1:89" s="211" customFormat="1" x14ac:dyDescent="0.2">
      <c r="A291" s="282"/>
      <c r="B291" s="208"/>
      <c r="C291" s="28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  <c r="AA291" s="209"/>
      <c r="AB291" s="209"/>
      <c r="AC291" s="209"/>
      <c r="AD291" s="83"/>
      <c r="AE291" s="209"/>
      <c r="AF291" s="209"/>
      <c r="AG291" s="209"/>
      <c r="AH291" s="209"/>
      <c r="AI291" s="209"/>
      <c r="AJ291" s="209"/>
      <c r="AK291" s="209"/>
      <c r="AL291" s="209"/>
      <c r="AM291" s="209"/>
      <c r="AN291" s="209"/>
      <c r="AO291" s="209"/>
      <c r="AP291" s="209"/>
      <c r="AQ291" s="209"/>
      <c r="AR291" s="209"/>
      <c r="AS291" s="209"/>
      <c r="AT291" s="209"/>
      <c r="AU291" s="209"/>
      <c r="AV291" s="209"/>
      <c r="AW291" s="209"/>
      <c r="AX291" s="209"/>
      <c r="AY291" s="209"/>
      <c r="AZ291" s="209"/>
      <c r="BA291" s="209"/>
      <c r="BB291" s="209"/>
      <c r="BC291" s="210"/>
      <c r="BD291" s="208"/>
    </row>
    <row r="292" spans="1:89" s="197" customFormat="1" x14ac:dyDescent="0.2">
      <c r="A292" s="282"/>
      <c r="B292" s="197" t="s">
        <v>112</v>
      </c>
      <c r="C292" s="198">
        <v>14.5</v>
      </c>
      <c r="D292" s="199">
        <f t="shared" ref="D292:AI292" si="248">+D288*$C292</f>
        <v>0</v>
      </c>
      <c r="E292" s="199">
        <f t="shared" si="248"/>
        <v>0</v>
      </c>
      <c r="F292" s="199">
        <f t="shared" si="248"/>
        <v>0</v>
      </c>
      <c r="G292" s="199">
        <f t="shared" si="248"/>
        <v>0</v>
      </c>
      <c r="H292" s="199">
        <f t="shared" si="248"/>
        <v>0</v>
      </c>
      <c r="I292" s="199">
        <f t="shared" si="248"/>
        <v>0</v>
      </c>
      <c r="J292" s="199">
        <f t="shared" si="248"/>
        <v>0</v>
      </c>
      <c r="K292" s="199">
        <f t="shared" si="248"/>
        <v>0</v>
      </c>
      <c r="L292" s="199">
        <f t="shared" si="248"/>
        <v>0</v>
      </c>
      <c r="M292" s="199">
        <f t="shared" si="248"/>
        <v>0</v>
      </c>
      <c r="N292" s="199">
        <f t="shared" si="248"/>
        <v>0.72068452380952375</v>
      </c>
      <c r="O292" s="199">
        <f t="shared" si="248"/>
        <v>0.72068452380952375</v>
      </c>
      <c r="P292" s="199">
        <f t="shared" si="248"/>
        <v>0.72068452380952375</v>
      </c>
      <c r="Q292" s="199">
        <f t="shared" si="248"/>
        <v>0.72068452380952375</v>
      </c>
      <c r="R292" s="199">
        <f t="shared" si="248"/>
        <v>0.72068452380952375</v>
      </c>
      <c r="S292" s="199">
        <f t="shared" si="248"/>
        <v>0.72068452380952375</v>
      </c>
      <c r="T292" s="199">
        <f t="shared" si="248"/>
        <v>0.72068452380952375</v>
      </c>
      <c r="U292" s="199">
        <f t="shared" si="248"/>
        <v>0.72068452380952375</v>
      </c>
      <c r="V292" s="199">
        <f t="shared" si="248"/>
        <v>0.72068452380952375</v>
      </c>
      <c r="W292" s="199">
        <f t="shared" si="248"/>
        <v>0.72068452380952375</v>
      </c>
      <c r="X292" s="199">
        <f t="shared" si="248"/>
        <v>1.4459261904761906</v>
      </c>
      <c r="Y292" s="199">
        <f t="shared" si="248"/>
        <v>2.1711678571428576</v>
      </c>
      <c r="Z292" s="199">
        <f t="shared" si="248"/>
        <v>2.896409523809524</v>
      </c>
      <c r="AA292" s="199">
        <f t="shared" si="248"/>
        <v>3.6216511904761903</v>
      </c>
      <c r="AB292" s="199">
        <f t="shared" si="248"/>
        <v>4.3468928571428567</v>
      </c>
      <c r="AC292" s="199">
        <f t="shared" si="248"/>
        <v>5.072134523809523</v>
      </c>
      <c r="AD292" s="90">
        <f t="shared" si="248"/>
        <v>5.7973761904761902</v>
      </c>
      <c r="AE292" s="199">
        <f t="shared" si="248"/>
        <v>6.5226178571428566</v>
      </c>
      <c r="AF292" s="199">
        <f t="shared" si="248"/>
        <v>7.2478595238095229</v>
      </c>
      <c r="AG292" s="199">
        <f t="shared" si="248"/>
        <v>7.9731011904761893</v>
      </c>
      <c r="AH292" s="199">
        <f t="shared" si="248"/>
        <v>8.6983428571428565</v>
      </c>
      <c r="AI292" s="199">
        <f t="shared" si="248"/>
        <v>9.4235845238095237</v>
      </c>
      <c r="AJ292" s="199">
        <f t="shared" ref="AJ292:BB292" si="249">+AJ288*$C292</f>
        <v>10.148826190476191</v>
      </c>
      <c r="AK292" s="199">
        <f t="shared" si="249"/>
        <v>10.874067857142858</v>
      </c>
      <c r="AL292" s="199">
        <f t="shared" si="249"/>
        <v>11.599309523809525</v>
      </c>
      <c r="AM292" s="199">
        <f t="shared" si="249"/>
        <v>12.324551190476193</v>
      </c>
      <c r="AN292" s="199">
        <f t="shared" si="249"/>
        <v>13.04979285714286</v>
      </c>
      <c r="AO292" s="199">
        <f t="shared" si="249"/>
        <v>13.775034523809527</v>
      </c>
      <c r="AP292" s="199">
        <f t="shared" si="249"/>
        <v>13.775034523809527</v>
      </c>
      <c r="AQ292" s="199">
        <f t="shared" si="249"/>
        <v>13.775034523809527</v>
      </c>
      <c r="AR292" s="199">
        <f t="shared" si="249"/>
        <v>13.775034523809527</v>
      </c>
      <c r="AS292" s="199">
        <f t="shared" si="249"/>
        <v>13.775034523809527</v>
      </c>
      <c r="AT292" s="199">
        <f t="shared" si="249"/>
        <v>14.500034523809529</v>
      </c>
      <c r="AU292" s="199">
        <f t="shared" si="249"/>
        <v>14.500034523809529</v>
      </c>
      <c r="AV292" s="199">
        <f t="shared" si="249"/>
        <v>14.500034523809529</v>
      </c>
      <c r="AW292" s="199">
        <f t="shared" si="249"/>
        <v>14.500034523809529</v>
      </c>
      <c r="AX292" s="199">
        <f t="shared" si="249"/>
        <v>14.500034523809529</v>
      </c>
      <c r="AY292" s="199">
        <f t="shared" si="249"/>
        <v>14.500034523809529</v>
      </c>
      <c r="AZ292" s="199">
        <f t="shared" si="249"/>
        <v>14.500034523809529</v>
      </c>
      <c r="BA292" s="199">
        <f t="shared" si="249"/>
        <v>14.500034523809529</v>
      </c>
      <c r="BB292" s="199">
        <f t="shared" si="249"/>
        <v>14.500034523809529</v>
      </c>
      <c r="BC292" s="200"/>
      <c r="BD292" s="201"/>
      <c r="BE292" s="201"/>
      <c r="BF292" s="201"/>
      <c r="BG292" s="201"/>
      <c r="BH292" s="201"/>
      <c r="BI292" s="201"/>
      <c r="BJ292" s="201"/>
      <c r="BK292" s="201"/>
      <c r="BL292" s="201"/>
      <c r="BM292" s="201"/>
      <c r="BN292" s="201"/>
      <c r="BO292" s="201"/>
      <c r="BP292" s="201"/>
      <c r="BQ292" s="201"/>
      <c r="BR292" s="201"/>
      <c r="BS292" s="201"/>
      <c r="BT292" s="201"/>
      <c r="BU292" s="201"/>
      <c r="BV292" s="201"/>
      <c r="BW292" s="201"/>
      <c r="BX292" s="201"/>
      <c r="BY292" s="201"/>
      <c r="BZ292" s="201"/>
      <c r="CA292" s="201"/>
      <c r="CB292" s="201"/>
      <c r="CC292" s="201"/>
      <c r="CD292" s="201"/>
      <c r="CE292" s="201"/>
      <c r="CF292" s="201"/>
      <c r="CG292" s="201"/>
      <c r="CH292" s="201"/>
      <c r="CI292" s="201"/>
      <c r="CJ292" s="201"/>
      <c r="CK292" s="201"/>
    </row>
    <row r="293" spans="1:89" s="202" customFormat="1" ht="13.5" thickBot="1" x14ac:dyDescent="0.25">
      <c r="A293" s="283"/>
      <c r="B293" s="202" t="s">
        <v>113</v>
      </c>
      <c r="C293" s="203" t="str">
        <f>+'NTP or Sold'!C27</f>
        <v>Committed</v>
      </c>
      <c r="D293" s="204">
        <f t="shared" ref="D293:AI293" si="250">+D290*$C292</f>
        <v>0</v>
      </c>
      <c r="E293" s="204">
        <f t="shared" si="250"/>
        <v>0</v>
      </c>
      <c r="F293" s="204">
        <f t="shared" si="250"/>
        <v>0</v>
      </c>
      <c r="G293" s="204">
        <f t="shared" si="250"/>
        <v>0</v>
      </c>
      <c r="H293" s="204">
        <f t="shared" si="250"/>
        <v>0</v>
      </c>
      <c r="I293" s="204">
        <f t="shared" si="250"/>
        <v>0</v>
      </c>
      <c r="J293" s="204">
        <f t="shared" si="250"/>
        <v>0</v>
      </c>
      <c r="K293" s="204">
        <f t="shared" si="250"/>
        <v>0</v>
      </c>
      <c r="L293" s="204">
        <f t="shared" si="250"/>
        <v>0</v>
      </c>
      <c r="M293" s="204">
        <f t="shared" si="250"/>
        <v>0</v>
      </c>
      <c r="N293" s="204">
        <f t="shared" si="250"/>
        <v>0.72500000000000009</v>
      </c>
      <c r="O293" s="204">
        <f t="shared" si="250"/>
        <v>0.72500000000000009</v>
      </c>
      <c r="P293" s="204">
        <f t="shared" si="250"/>
        <v>0.72500000000000009</v>
      </c>
      <c r="Q293" s="204">
        <f t="shared" si="250"/>
        <v>0.72500000000000009</v>
      </c>
      <c r="R293" s="204">
        <f t="shared" si="250"/>
        <v>0.72500000000000009</v>
      </c>
      <c r="S293" s="204">
        <f t="shared" si="250"/>
        <v>0.72500000000000009</v>
      </c>
      <c r="T293" s="204">
        <f t="shared" si="250"/>
        <v>0.72500000000000009</v>
      </c>
      <c r="U293" s="204">
        <f t="shared" si="250"/>
        <v>0.72500000000000009</v>
      </c>
      <c r="V293" s="204">
        <f t="shared" si="250"/>
        <v>0.72500000000000009</v>
      </c>
      <c r="W293" s="204">
        <f t="shared" si="250"/>
        <v>0.72500000000000009</v>
      </c>
      <c r="X293" s="204">
        <f t="shared" si="250"/>
        <v>0.9586111111111113</v>
      </c>
      <c r="Y293" s="204">
        <f t="shared" si="250"/>
        <v>1.1922222222222225</v>
      </c>
      <c r="Z293" s="204">
        <f t="shared" si="250"/>
        <v>1.4258333333333337</v>
      </c>
      <c r="AA293" s="204">
        <f t="shared" si="250"/>
        <v>1.6594444444444449</v>
      </c>
      <c r="AB293" s="204">
        <f t="shared" si="250"/>
        <v>1.8930555555555562</v>
      </c>
      <c r="AC293" s="204">
        <f t="shared" si="250"/>
        <v>2.1266666666666669</v>
      </c>
      <c r="AD293" s="136">
        <f t="shared" si="250"/>
        <v>2.3602777777777781</v>
      </c>
      <c r="AE293" s="204">
        <f t="shared" si="250"/>
        <v>2.5938888888888889</v>
      </c>
      <c r="AF293" s="204">
        <f t="shared" si="250"/>
        <v>2.8275000000000001</v>
      </c>
      <c r="AG293" s="204">
        <f t="shared" si="250"/>
        <v>3.0611111111111109</v>
      </c>
      <c r="AH293" s="204">
        <f t="shared" si="250"/>
        <v>3.2947222222222221</v>
      </c>
      <c r="AI293" s="204">
        <f t="shared" si="250"/>
        <v>3.5283333333333333</v>
      </c>
      <c r="AJ293" s="204">
        <f t="shared" ref="AJ293:BB293" si="251">+AJ290*$C292</f>
        <v>3.7619444444444441</v>
      </c>
      <c r="AK293" s="204">
        <f t="shared" si="251"/>
        <v>3.9955555555555557</v>
      </c>
      <c r="AL293" s="204">
        <f t="shared" si="251"/>
        <v>4.229166666666667</v>
      </c>
      <c r="AM293" s="204">
        <f t="shared" si="251"/>
        <v>4.4627777777777782</v>
      </c>
      <c r="AN293" s="204">
        <f t="shared" si="251"/>
        <v>4.6963888888888894</v>
      </c>
      <c r="AO293" s="204">
        <f t="shared" si="251"/>
        <v>4.9300000000000015</v>
      </c>
      <c r="AP293" s="204">
        <f t="shared" si="251"/>
        <v>14.5</v>
      </c>
      <c r="AQ293" s="204">
        <f t="shared" si="251"/>
        <v>14.5</v>
      </c>
      <c r="AR293" s="204">
        <f t="shared" si="251"/>
        <v>14.5</v>
      </c>
      <c r="AS293" s="204">
        <f t="shared" si="251"/>
        <v>14.5</v>
      </c>
      <c r="AT293" s="204">
        <f t="shared" si="251"/>
        <v>14.5</v>
      </c>
      <c r="AU293" s="204">
        <f t="shared" si="251"/>
        <v>14.5</v>
      </c>
      <c r="AV293" s="204">
        <f t="shared" si="251"/>
        <v>14.5</v>
      </c>
      <c r="AW293" s="204">
        <f t="shared" si="251"/>
        <v>14.5</v>
      </c>
      <c r="AX293" s="204">
        <f t="shared" si="251"/>
        <v>14.5</v>
      </c>
      <c r="AY293" s="204">
        <f t="shared" si="251"/>
        <v>14.5</v>
      </c>
      <c r="AZ293" s="204">
        <f t="shared" si="251"/>
        <v>14.5</v>
      </c>
      <c r="BA293" s="204">
        <f t="shared" si="251"/>
        <v>14.5</v>
      </c>
      <c r="BB293" s="204">
        <f t="shared" si="251"/>
        <v>14.5</v>
      </c>
      <c r="BC293" s="205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  <c r="BU293" s="206"/>
      <c r="BV293" s="206"/>
      <c r="BW293" s="206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</row>
    <row r="294" spans="1:89" s="192" customFormat="1" ht="15" customHeight="1" thickTop="1" x14ac:dyDescent="0.2">
      <c r="A294" s="281">
        <f>+A286+1</f>
        <v>7</v>
      </c>
      <c r="B294" s="197" t="str">
        <f>+'NTP or Sold'!H28</f>
        <v>LM6000</v>
      </c>
      <c r="C294" s="288" t="str">
        <f>+'NTP or Sold'!T28</f>
        <v>Fountain Valley PSCO (ENA) - 90%</v>
      </c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1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42"/>
    </row>
    <row r="295" spans="1:89" s="196" customFormat="1" x14ac:dyDescent="0.2">
      <c r="A295" s="282"/>
      <c r="B295" s="193" t="s">
        <v>108</v>
      </c>
      <c r="C295" s="289"/>
      <c r="D295" s="194">
        <v>0</v>
      </c>
      <c r="E295" s="194">
        <v>0</v>
      </c>
      <c r="F295" s="194">
        <v>0</v>
      </c>
      <c r="G295" s="194">
        <v>0</v>
      </c>
      <c r="H295" s="194">
        <v>0</v>
      </c>
      <c r="I295" s="194">
        <v>0</v>
      </c>
      <c r="J295" s="194">
        <v>0</v>
      </c>
      <c r="K295" s="194">
        <v>0</v>
      </c>
      <c r="L295" s="194">
        <v>0</v>
      </c>
      <c r="M295" s="194">
        <v>0</v>
      </c>
      <c r="N295" s="194">
        <f>16.7/336</f>
        <v>4.9702380952380949E-2</v>
      </c>
      <c r="O295" s="194">
        <v>0</v>
      </c>
      <c r="P295" s="194">
        <v>0</v>
      </c>
      <c r="Q295" s="194">
        <v>0</v>
      </c>
      <c r="R295" s="194">
        <v>0</v>
      </c>
      <c r="S295" s="194">
        <v>0</v>
      </c>
      <c r="T295" s="194">
        <v>0</v>
      </c>
      <c r="U295" s="194">
        <v>0</v>
      </c>
      <c r="V295" s="194">
        <v>0</v>
      </c>
      <c r="W295" s="194">
        <v>0</v>
      </c>
      <c r="X295" s="194">
        <f t="shared" ref="X295:AO295" si="252">+(0.95-0.0497)/18</f>
        <v>5.0016666666666668E-2</v>
      </c>
      <c r="Y295" s="194">
        <f t="shared" si="252"/>
        <v>5.0016666666666668E-2</v>
      </c>
      <c r="Z295" s="194">
        <f t="shared" si="252"/>
        <v>5.0016666666666668E-2</v>
      </c>
      <c r="AA295" s="194">
        <f t="shared" si="252"/>
        <v>5.0016666666666668E-2</v>
      </c>
      <c r="AB295" s="194">
        <f t="shared" si="252"/>
        <v>5.0016666666666668E-2</v>
      </c>
      <c r="AC295" s="194">
        <f t="shared" si="252"/>
        <v>5.0016666666666668E-2</v>
      </c>
      <c r="AD295" s="82">
        <f t="shared" si="252"/>
        <v>5.0016666666666668E-2</v>
      </c>
      <c r="AE295" s="194">
        <f t="shared" si="252"/>
        <v>5.0016666666666668E-2</v>
      </c>
      <c r="AF295" s="194">
        <f t="shared" si="252"/>
        <v>5.0016666666666668E-2</v>
      </c>
      <c r="AG295" s="194">
        <f t="shared" si="252"/>
        <v>5.0016666666666668E-2</v>
      </c>
      <c r="AH295" s="194">
        <f t="shared" si="252"/>
        <v>5.0016666666666668E-2</v>
      </c>
      <c r="AI295" s="194">
        <f t="shared" si="252"/>
        <v>5.0016666666666668E-2</v>
      </c>
      <c r="AJ295" s="194">
        <f t="shared" si="252"/>
        <v>5.0016666666666668E-2</v>
      </c>
      <c r="AK295" s="194">
        <f t="shared" si="252"/>
        <v>5.0016666666666668E-2</v>
      </c>
      <c r="AL295" s="194">
        <f t="shared" si="252"/>
        <v>5.0016666666666668E-2</v>
      </c>
      <c r="AM295" s="194">
        <f t="shared" si="252"/>
        <v>5.0016666666666668E-2</v>
      </c>
      <c r="AN295" s="194">
        <f t="shared" si="252"/>
        <v>5.0016666666666668E-2</v>
      </c>
      <c r="AO295" s="194">
        <f t="shared" si="252"/>
        <v>5.0016666666666668E-2</v>
      </c>
      <c r="AP295" s="194">
        <v>0</v>
      </c>
      <c r="AQ295" s="194">
        <v>0</v>
      </c>
      <c r="AR295" s="194">
        <v>0</v>
      </c>
      <c r="AS295" s="194">
        <v>0</v>
      </c>
      <c r="AT295" s="194">
        <v>0.05</v>
      </c>
      <c r="AU295" s="194">
        <v>0</v>
      </c>
      <c r="AV295" s="194">
        <v>0</v>
      </c>
      <c r="AW295" s="194">
        <v>0</v>
      </c>
      <c r="AX295" s="194">
        <v>0</v>
      </c>
      <c r="AY295" s="194">
        <v>0</v>
      </c>
      <c r="AZ295" s="194">
        <v>0</v>
      </c>
      <c r="BA295" s="194">
        <v>0</v>
      </c>
      <c r="BB295" s="194">
        <v>0</v>
      </c>
      <c r="BC295" s="195">
        <f>SUM(D295:BB295)</f>
        <v>1.0000023809523813</v>
      </c>
      <c r="BD295" s="193"/>
    </row>
    <row r="296" spans="1:89" s="196" customFormat="1" x14ac:dyDescent="0.2">
      <c r="A296" s="282"/>
      <c r="B296" s="193" t="s">
        <v>109</v>
      </c>
      <c r="C296" s="289"/>
      <c r="D296" s="194">
        <f>D295</f>
        <v>0</v>
      </c>
      <c r="E296" s="194">
        <f t="shared" ref="E296:AJ296" si="253">+D296+E295</f>
        <v>0</v>
      </c>
      <c r="F296" s="194">
        <f t="shared" si="253"/>
        <v>0</v>
      </c>
      <c r="G296" s="194">
        <f t="shared" si="253"/>
        <v>0</v>
      </c>
      <c r="H296" s="194">
        <f t="shared" si="253"/>
        <v>0</v>
      </c>
      <c r="I296" s="194">
        <f t="shared" si="253"/>
        <v>0</v>
      </c>
      <c r="J296" s="194">
        <f t="shared" si="253"/>
        <v>0</v>
      </c>
      <c r="K296" s="194">
        <f t="shared" si="253"/>
        <v>0</v>
      </c>
      <c r="L296" s="194">
        <f t="shared" si="253"/>
        <v>0</v>
      </c>
      <c r="M296" s="194">
        <f t="shared" si="253"/>
        <v>0</v>
      </c>
      <c r="N296" s="194">
        <f t="shared" si="253"/>
        <v>4.9702380952380949E-2</v>
      </c>
      <c r="O296" s="194">
        <f t="shared" si="253"/>
        <v>4.9702380952380949E-2</v>
      </c>
      <c r="P296" s="194">
        <f t="shared" si="253"/>
        <v>4.9702380952380949E-2</v>
      </c>
      <c r="Q296" s="194">
        <f t="shared" si="253"/>
        <v>4.9702380952380949E-2</v>
      </c>
      <c r="R296" s="194">
        <f t="shared" si="253"/>
        <v>4.9702380952380949E-2</v>
      </c>
      <c r="S296" s="194">
        <f t="shared" si="253"/>
        <v>4.9702380952380949E-2</v>
      </c>
      <c r="T296" s="194">
        <f t="shared" si="253"/>
        <v>4.9702380952380949E-2</v>
      </c>
      <c r="U296" s="194">
        <f t="shared" si="253"/>
        <v>4.9702380952380949E-2</v>
      </c>
      <c r="V296" s="194">
        <f t="shared" si="253"/>
        <v>4.9702380952380949E-2</v>
      </c>
      <c r="W296" s="194">
        <f t="shared" si="253"/>
        <v>4.9702380952380949E-2</v>
      </c>
      <c r="X296" s="194">
        <f t="shared" si="253"/>
        <v>9.9719047619047624E-2</v>
      </c>
      <c r="Y296" s="194">
        <f t="shared" si="253"/>
        <v>0.14973571428571431</v>
      </c>
      <c r="Z296" s="194">
        <f t="shared" si="253"/>
        <v>0.19975238095238096</v>
      </c>
      <c r="AA296" s="194">
        <f t="shared" si="253"/>
        <v>0.24976904761904761</v>
      </c>
      <c r="AB296" s="194">
        <f t="shared" si="253"/>
        <v>0.29978571428571427</v>
      </c>
      <c r="AC296" s="194">
        <f t="shared" si="253"/>
        <v>0.34980238095238092</v>
      </c>
      <c r="AD296" s="82">
        <f t="shared" si="253"/>
        <v>0.39981904761904757</v>
      </c>
      <c r="AE296" s="194">
        <f t="shared" si="253"/>
        <v>0.44983571428571423</v>
      </c>
      <c r="AF296" s="194">
        <f t="shared" si="253"/>
        <v>0.49985238095238088</v>
      </c>
      <c r="AG296" s="194">
        <f t="shared" si="253"/>
        <v>0.54986904761904754</v>
      </c>
      <c r="AH296" s="194">
        <f t="shared" si="253"/>
        <v>0.59988571428571424</v>
      </c>
      <c r="AI296" s="194">
        <f t="shared" si="253"/>
        <v>0.64990238095238095</v>
      </c>
      <c r="AJ296" s="194">
        <f t="shared" si="253"/>
        <v>0.69991904761904766</v>
      </c>
      <c r="AK296" s="194">
        <f t="shared" ref="AK296:BB296" si="254">+AJ296+AK295</f>
        <v>0.74993571428571437</v>
      </c>
      <c r="AL296" s="194">
        <f t="shared" si="254"/>
        <v>0.79995238095238108</v>
      </c>
      <c r="AM296" s="194">
        <f t="shared" si="254"/>
        <v>0.84996904761904779</v>
      </c>
      <c r="AN296" s="194">
        <f t="shared" si="254"/>
        <v>0.8999857142857145</v>
      </c>
      <c r="AO296" s="194">
        <f t="shared" si="254"/>
        <v>0.95000238095238121</v>
      </c>
      <c r="AP296" s="194">
        <f t="shared" si="254"/>
        <v>0.95000238095238121</v>
      </c>
      <c r="AQ296" s="194">
        <f t="shared" si="254"/>
        <v>0.95000238095238121</v>
      </c>
      <c r="AR296" s="194">
        <f t="shared" si="254"/>
        <v>0.95000238095238121</v>
      </c>
      <c r="AS296" s="194">
        <f t="shared" si="254"/>
        <v>0.95000238095238121</v>
      </c>
      <c r="AT296" s="194">
        <f t="shared" si="254"/>
        <v>1.0000023809523813</v>
      </c>
      <c r="AU296" s="194">
        <f t="shared" si="254"/>
        <v>1.0000023809523813</v>
      </c>
      <c r="AV296" s="194">
        <f t="shared" si="254"/>
        <v>1.0000023809523813</v>
      </c>
      <c r="AW296" s="194">
        <f t="shared" si="254"/>
        <v>1.0000023809523813</v>
      </c>
      <c r="AX296" s="194">
        <f t="shared" si="254"/>
        <v>1.0000023809523813</v>
      </c>
      <c r="AY296" s="194">
        <f t="shared" si="254"/>
        <v>1.0000023809523813</v>
      </c>
      <c r="AZ296" s="194">
        <f t="shared" si="254"/>
        <v>1.0000023809523813</v>
      </c>
      <c r="BA296" s="194">
        <f t="shared" si="254"/>
        <v>1.0000023809523813</v>
      </c>
      <c r="BB296" s="194">
        <f t="shared" si="254"/>
        <v>1.0000023809523813</v>
      </c>
      <c r="BC296" s="195"/>
      <c r="BD296" s="193"/>
    </row>
    <row r="297" spans="1:89" s="196" customFormat="1" x14ac:dyDescent="0.2">
      <c r="A297" s="282"/>
      <c r="B297" s="193" t="s">
        <v>110</v>
      </c>
      <c r="C297" s="289"/>
      <c r="D297" s="194">
        <v>0</v>
      </c>
      <c r="E297" s="194">
        <v>0</v>
      </c>
      <c r="F297" s="194">
        <v>0</v>
      </c>
      <c r="G297" s="194">
        <v>0</v>
      </c>
      <c r="H297" s="194">
        <v>0</v>
      </c>
      <c r="I297" s="194">
        <v>0</v>
      </c>
      <c r="J297" s="194">
        <v>0</v>
      </c>
      <c r="K297" s="194">
        <v>0</v>
      </c>
      <c r="L297" s="194">
        <v>0</v>
      </c>
      <c r="M297" s="194">
        <v>0</v>
      </c>
      <c r="N297" s="194">
        <v>0.05</v>
      </c>
      <c r="O297" s="194">
        <v>0</v>
      </c>
      <c r="P297" s="194">
        <v>0</v>
      </c>
      <c r="Q297" s="194">
        <v>0</v>
      </c>
      <c r="R297" s="194">
        <v>0</v>
      </c>
      <c r="S297" s="194">
        <v>0</v>
      </c>
      <c r="T297" s="194">
        <v>0</v>
      </c>
      <c r="U297" s="194">
        <v>0</v>
      </c>
      <c r="V297" s="194">
        <v>0</v>
      </c>
      <c r="W297" s="194">
        <v>0</v>
      </c>
      <c r="X297" s="194">
        <f t="shared" ref="X297:AO297" si="255">+(0.34-0.05)/18</f>
        <v>1.6111111111111114E-2</v>
      </c>
      <c r="Y297" s="194">
        <f t="shared" si="255"/>
        <v>1.6111111111111114E-2</v>
      </c>
      <c r="Z297" s="194">
        <f t="shared" si="255"/>
        <v>1.6111111111111114E-2</v>
      </c>
      <c r="AA297" s="194">
        <f t="shared" si="255"/>
        <v>1.6111111111111114E-2</v>
      </c>
      <c r="AB297" s="194">
        <f t="shared" si="255"/>
        <v>1.6111111111111114E-2</v>
      </c>
      <c r="AC297" s="194">
        <f t="shared" si="255"/>
        <v>1.6111111111111114E-2</v>
      </c>
      <c r="AD297" s="82">
        <f t="shared" si="255"/>
        <v>1.6111111111111114E-2</v>
      </c>
      <c r="AE297" s="194">
        <f t="shared" si="255"/>
        <v>1.6111111111111114E-2</v>
      </c>
      <c r="AF297" s="194">
        <f t="shared" si="255"/>
        <v>1.6111111111111114E-2</v>
      </c>
      <c r="AG297" s="194">
        <f t="shared" si="255"/>
        <v>1.6111111111111114E-2</v>
      </c>
      <c r="AH297" s="194">
        <f t="shared" si="255"/>
        <v>1.6111111111111114E-2</v>
      </c>
      <c r="AI297" s="194">
        <f t="shared" si="255"/>
        <v>1.6111111111111114E-2</v>
      </c>
      <c r="AJ297" s="194">
        <f t="shared" si="255"/>
        <v>1.6111111111111114E-2</v>
      </c>
      <c r="AK297" s="194">
        <f t="shared" si="255"/>
        <v>1.6111111111111114E-2</v>
      </c>
      <c r="AL297" s="194">
        <f t="shared" si="255"/>
        <v>1.6111111111111114E-2</v>
      </c>
      <c r="AM297" s="194">
        <f t="shared" si="255"/>
        <v>1.6111111111111114E-2</v>
      </c>
      <c r="AN297" s="194">
        <f t="shared" si="255"/>
        <v>1.6111111111111114E-2</v>
      </c>
      <c r="AO297" s="194">
        <f t="shared" si="255"/>
        <v>1.6111111111111114E-2</v>
      </c>
      <c r="AP297" s="194">
        <v>0.66</v>
      </c>
      <c r="AQ297" s="194">
        <v>0</v>
      </c>
      <c r="AR297" s="194">
        <v>0</v>
      </c>
      <c r="AS297" s="194">
        <v>0</v>
      </c>
      <c r="AT297" s="194">
        <v>0</v>
      </c>
      <c r="AU297" s="194">
        <v>0</v>
      </c>
      <c r="AV297" s="194">
        <v>0</v>
      </c>
      <c r="AW297" s="194">
        <v>0</v>
      </c>
      <c r="AX297" s="194">
        <v>0</v>
      </c>
      <c r="AY297" s="194">
        <v>0</v>
      </c>
      <c r="AZ297" s="194">
        <v>0</v>
      </c>
      <c r="BA297" s="194">
        <v>0</v>
      </c>
      <c r="BB297" s="194">
        <v>0</v>
      </c>
      <c r="BC297" s="195">
        <f>SUM(D297:BB297)</f>
        <v>1</v>
      </c>
      <c r="BD297" s="193"/>
    </row>
    <row r="298" spans="1:89" s="196" customFormat="1" x14ac:dyDescent="0.2">
      <c r="A298" s="282"/>
      <c r="B298" s="193" t="s">
        <v>111</v>
      </c>
      <c r="C298" s="289"/>
      <c r="D298" s="194">
        <f>D297</f>
        <v>0</v>
      </c>
      <c r="E298" s="194">
        <f t="shared" ref="E298:AJ298" si="256">+D298+E297</f>
        <v>0</v>
      </c>
      <c r="F298" s="194">
        <f t="shared" si="256"/>
        <v>0</v>
      </c>
      <c r="G298" s="194">
        <f t="shared" si="256"/>
        <v>0</v>
      </c>
      <c r="H298" s="194">
        <f t="shared" si="256"/>
        <v>0</v>
      </c>
      <c r="I298" s="194">
        <f t="shared" si="256"/>
        <v>0</v>
      </c>
      <c r="J298" s="194">
        <f t="shared" si="256"/>
        <v>0</v>
      </c>
      <c r="K298" s="194">
        <f t="shared" si="256"/>
        <v>0</v>
      </c>
      <c r="L298" s="194">
        <f t="shared" si="256"/>
        <v>0</v>
      </c>
      <c r="M298" s="194">
        <f t="shared" si="256"/>
        <v>0</v>
      </c>
      <c r="N298" s="194">
        <f t="shared" si="256"/>
        <v>0.05</v>
      </c>
      <c r="O298" s="194">
        <f t="shared" si="256"/>
        <v>0.05</v>
      </c>
      <c r="P298" s="194">
        <f t="shared" si="256"/>
        <v>0.05</v>
      </c>
      <c r="Q298" s="194">
        <f t="shared" si="256"/>
        <v>0.05</v>
      </c>
      <c r="R298" s="194">
        <f t="shared" si="256"/>
        <v>0.05</v>
      </c>
      <c r="S298" s="194">
        <f t="shared" si="256"/>
        <v>0.05</v>
      </c>
      <c r="T298" s="194">
        <f t="shared" si="256"/>
        <v>0.05</v>
      </c>
      <c r="U298" s="194">
        <f t="shared" si="256"/>
        <v>0.05</v>
      </c>
      <c r="V298" s="194">
        <f t="shared" si="256"/>
        <v>0.05</v>
      </c>
      <c r="W298" s="194">
        <f t="shared" si="256"/>
        <v>0.05</v>
      </c>
      <c r="X298" s="194">
        <f t="shared" si="256"/>
        <v>6.611111111111112E-2</v>
      </c>
      <c r="Y298" s="194">
        <f t="shared" si="256"/>
        <v>8.2222222222222238E-2</v>
      </c>
      <c r="Z298" s="194">
        <f t="shared" si="256"/>
        <v>9.8333333333333356E-2</v>
      </c>
      <c r="AA298" s="194">
        <f t="shared" si="256"/>
        <v>0.11444444444444447</v>
      </c>
      <c r="AB298" s="194">
        <f t="shared" si="256"/>
        <v>0.13055555555555559</v>
      </c>
      <c r="AC298" s="194">
        <f t="shared" si="256"/>
        <v>0.1466666666666667</v>
      </c>
      <c r="AD298" s="82">
        <f t="shared" si="256"/>
        <v>0.1627777777777778</v>
      </c>
      <c r="AE298" s="194">
        <f t="shared" si="256"/>
        <v>0.1788888888888889</v>
      </c>
      <c r="AF298" s="194">
        <f t="shared" si="256"/>
        <v>0.19500000000000001</v>
      </c>
      <c r="AG298" s="194">
        <f t="shared" si="256"/>
        <v>0.21111111111111111</v>
      </c>
      <c r="AH298" s="194">
        <f t="shared" si="256"/>
        <v>0.22722222222222221</v>
      </c>
      <c r="AI298" s="194">
        <f t="shared" si="256"/>
        <v>0.24333333333333332</v>
      </c>
      <c r="AJ298" s="194">
        <f t="shared" si="256"/>
        <v>0.25944444444444442</v>
      </c>
      <c r="AK298" s="194">
        <f t="shared" ref="AK298:BB298" si="257">+AJ298+AK297</f>
        <v>0.27555555555555555</v>
      </c>
      <c r="AL298" s="194">
        <f t="shared" si="257"/>
        <v>0.29166666666666669</v>
      </c>
      <c r="AM298" s="194">
        <f t="shared" si="257"/>
        <v>0.30777777777777782</v>
      </c>
      <c r="AN298" s="194">
        <f t="shared" si="257"/>
        <v>0.32388888888888895</v>
      </c>
      <c r="AO298" s="194">
        <f t="shared" si="257"/>
        <v>0.34000000000000008</v>
      </c>
      <c r="AP298" s="194">
        <f t="shared" si="257"/>
        <v>1</v>
      </c>
      <c r="AQ298" s="194">
        <f t="shared" si="257"/>
        <v>1</v>
      </c>
      <c r="AR298" s="194">
        <f t="shared" si="257"/>
        <v>1</v>
      </c>
      <c r="AS298" s="194">
        <f t="shared" si="257"/>
        <v>1</v>
      </c>
      <c r="AT298" s="194">
        <f t="shared" si="257"/>
        <v>1</v>
      </c>
      <c r="AU298" s="194">
        <f t="shared" si="257"/>
        <v>1</v>
      </c>
      <c r="AV298" s="194">
        <f t="shared" si="257"/>
        <v>1</v>
      </c>
      <c r="AW298" s="194">
        <f t="shared" si="257"/>
        <v>1</v>
      </c>
      <c r="AX298" s="194">
        <f t="shared" si="257"/>
        <v>1</v>
      </c>
      <c r="AY298" s="194">
        <f t="shared" si="257"/>
        <v>1</v>
      </c>
      <c r="AZ298" s="194">
        <f t="shared" si="257"/>
        <v>1</v>
      </c>
      <c r="BA298" s="194">
        <f t="shared" si="257"/>
        <v>1</v>
      </c>
      <c r="BB298" s="194">
        <f t="shared" si="257"/>
        <v>1</v>
      </c>
      <c r="BC298" s="195"/>
      <c r="BD298" s="193"/>
    </row>
    <row r="299" spans="1:89" s="211" customFormat="1" x14ac:dyDescent="0.2">
      <c r="A299" s="282"/>
      <c r="B299" s="208"/>
      <c r="C299" s="28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  <c r="AA299" s="209"/>
      <c r="AB299" s="209"/>
      <c r="AC299" s="209"/>
      <c r="AD299" s="83"/>
      <c r="AE299" s="209"/>
      <c r="AF299" s="209"/>
      <c r="AG299" s="209"/>
      <c r="AH299" s="209"/>
      <c r="AI299" s="209"/>
      <c r="AJ299" s="209"/>
      <c r="AK299" s="209"/>
      <c r="AL299" s="209"/>
      <c r="AM299" s="209"/>
      <c r="AN299" s="209"/>
      <c r="AO299" s="209"/>
      <c r="AP299" s="209"/>
      <c r="AQ299" s="209"/>
      <c r="AR299" s="209"/>
      <c r="AS299" s="209"/>
      <c r="AT299" s="209"/>
      <c r="AU299" s="209"/>
      <c r="AV299" s="209"/>
      <c r="AW299" s="209"/>
      <c r="AX299" s="209"/>
      <c r="AY299" s="209"/>
      <c r="AZ299" s="209"/>
      <c r="BA299" s="209"/>
      <c r="BB299" s="209"/>
      <c r="BC299" s="210"/>
      <c r="BD299" s="208"/>
    </row>
    <row r="300" spans="1:89" s="197" customFormat="1" x14ac:dyDescent="0.2">
      <c r="A300" s="282"/>
      <c r="B300" s="197" t="s">
        <v>112</v>
      </c>
      <c r="C300" s="198">
        <v>14.5</v>
      </c>
      <c r="D300" s="199">
        <f t="shared" ref="D300:AI300" si="258">+D296*$C300</f>
        <v>0</v>
      </c>
      <c r="E300" s="199">
        <f t="shared" si="258"/>
        <v>0</v>
      </c>
      <c r="F300" s="199">
        <f t="shared" si="258"/>
        <v>0</v>
      </c>
      <c r="G300" s="199">
        <f t="shared" si="258"/>
        <v>0</v>
      </c>
      <c r="H300" s="199">
        <f t="shared" si="258"/>
        <v>0</v>
      </c>
      <c r="I300" s="199">
        <f t="shared" si="258"/>
        <v>0</v>
      </c>
      <c r="J300" s="199">
        <f t="shared" si="258"/>
        <v>0</v>
      </c>
      <c r="K300" s="199">
        <f t="shared" si="258"/>
        <v>0</v>
      </c>
      <c r="L300" s="199">
        <f t="shared" si="258"/>
        <v>0</v>
      </c>
      <c r="M300" s="199">
        <f t="shared" si="258"/>
        <v>0</v>
      </c>
      <c r="N300" s="199">
        <f t="shared" si="258"/>
        <v>0.72068452380952375</v>
      </c>
      <c r="O300" s="199">
        <f t="shared" si="258"/>
        <v>0.72068452380952375</v>
      </c>
      <c r="P300" s="199">
        <f t="shared" si="258"/>
        <v>0.72068452380952375</v>
      </c>
      <c r="Q300" s="199">
        <f t="shared" si="258"/>
        <v>0.72068452380952375</v>
      </c>
      <c r="R300" s="199">
        <f t="shared" si="258"/>
        <v>0.72068452380952375</v>
      </c>
      <c r="S300" s="199">
        <f t="shared" si="258"/>
        <v>0.72068452380952375</v>
      </c>
      <c r="T300" s="199">
        <f t="shared" si="258"/>
        <v>0.72068452380952375</v>
      </c>
      <c r="U300" s="199">
        <f t="shared" si="258"/>
        <v>0.72068452380952375</v>
      </c>
      <c r="V300" s="199">
        <f t="shared" si="258"/>
        <v>0.72068452380952375</v>
      </c>
      <c r="W300" s="199">
        <f t="shared" si="258"/>
        <v>0.72068452380952375</v>
      </c>
      <c r="X300" s="199">
        <f t="shared" si="258"/>
        <v>1.4459261904761906</v>
      </c>
      <c r="Y300" s="199">
        <f t="shared" si="258"/>
        <v>2.1711678571428576</v>
      </c>
      <c r="Z300" s="199">
        <f t="shared" si="258"/>
        <v>2.896409523809524</v>
      </c>
      <c r="AA300" s="199">
        <f t="shared" si="258"/>
        <v>3.6216511904761903</v>
      </c>
      <c r="AB300" s="199">
        <f t="shared" si="258"/>
        <v>4.3468928571428567</v>
      </c>
      <c r="AC300" s="199">
        <f t="shared" si="258"/>
        <v>5.072134523809523</v>
      </c>
      <c r="AD300" s="90">
        <f t="shared" si="258"/>
        <v>5.7973761904761902</v>
      </c>
      <c r="AE300" s="199">
        <f t="shared" si="258"/>
        <v>6.5226178571428566</v>
      </c>
      <c r="AF300" s="199">
        <f t="shared" si="258"/>
        <v>7.2478595238095229</v>
      </c>
      <c r="AG300" s="199">
        <f t="shared" si="258"/>
        <v>7.9731011904761893</v>
      </c>
      <c r="AH300" s="199">
        <f t="shared" si="258"/>
        <v>8.6983428571428565</v>
      </c>
      <c r="AI300" s="199">
        <f t="shared" si="258"/>
        <v>9.4235845238095237</v>
      </c>
      <c r="AJ300" s="199">
        <f t="shared" ref="AJ300:BB300" si="259">+AJ296*$C300</f>
        <v>10.148826190476191</v>
      </c>
      <c r="AK300" s="199">
        <f t="shared" si="259"/>
        <v>10.874067857142858</v>
      </c>
      <c r="AL300" s="199">
        <f t="shared" si="259"/>
        <v>11.599309523809525</v>
      </c>
      <c r="AM300" s="199">
        <f t="shared" si="259"/>
        <v>12.324551190476193</v>
      </c>
      <c r="AN300" s="199">
        <f t="shared" si="259"/>
        <v>13.04979285714286</v>
      </c>
      <c r="AO300" s="199">
        <f t="shared" si="259"/>
        <v>13.775034523809527</v>
      </c>
      <c r="AP300" s="199">
        <f t="shared" si="259"/>
        <v>13.775034523809527</v>
      </c>
      <c r="AQ300" s="199">
        <f t="shared" si="259"/>
        <v>13.775034523809527</v>
      </c>
      <c r="AR300" s="199">
        <f t="shared" si="259"/>
        <v>13.775034523809527</v>
      </c>
      <c r="AS300" s="199">
        <f t="shared" si="259"/>
        <v>13.775034523809527</v>
      </c>
      <c r="AT300" s="199">
        <f t="shared" si="259"/>
        <v>14.500034523809529</v>
      </c>
      <c r="AU300" s="199">
        <f t="shared" si="259"/>
        <v>14.500034523809529</v>
      </c>
      <c r="AV300" s="199">
        <f t="shared" si="259"/>
        <v>14.500034523809529</v>
      </c>
      <c r="AW300" s="199">
        <f t="shared" si="259"/>
        <v>14.500034523809529</v>
      </c>
      <c r="AX300" s="199">
        <f t="shared" si="259"/>
        <v>14.500034523809529</v>
      </c>
      <c r="AY300" s="199">
        <f t="shared" si="259"/>
        <v>14.500034523809529</v>
      </c>
      <c r="AZ300" s="199">
        <f t="shared" si="259"/>
        <v>14.500034523809529</v>
      </c>
      <c r="BA300" s="199">
        <f t="shared" si="259"/>
        <v>14.500034523809529</v>
      </c>
      <c r="BB300" s="199">
        <f t="shared" si="259"/>
        <v>14.500034523809529</v>
      </c>
      <c r="BC300" s="200"/>
      <c r="BD300" s="201"/>
      <c r="BE300" s="201"/>
      <c r="BF300" s="201"/>
      <c r="BG300" s="201"/>
      <c r="BH300" s="201"/>
      <c r="BI300" s="201"/>
      <c r="BJ300" s="201"/>
      <c r="BK300" s="201"/>
      <c r="BL300" s="201"/>
      <c r="BM300" s="201"/>
      <c r="BN300" s="201"/>
      <c r="BO300" s="201"/>
      <c r="BP300" s="201"/>
      <c r="BQ300" s="201"/>
      <c r="BR300" s="201"/>
      <c r="BS300" s="201"/>
      <c r="BT300" s="201"/>
      <c r="BU300" s="201"/>
      <c r="BV300" s="201"/>
      <c r="BW300" s="201"/>
      <c r="BX300" s="201"/>
      <c r="BY300" s="201"/>
      <c r="BZ300" s="201"/>
      <c r="CA300" s="201"/>
      <c r="CB300" s="201"/>
      <c r="CC300" s="201"/>
      <c r="CD300" s="201"/>
      <c r="CE300" s="201"/>
      <c r="CF300" s="201"/>
      <c r="CG300" s="201"/>
      <c r="CH300" s="201"/>
      <c r="CI300" s="201"/>
      <c r="CJ300" s="201"/>
      <c r="CK300" s="201"/>
    </row>
    <row r="301" spans="1:89" s="202" customFormat="1" ht="13.5" thickBot="1" x14ac:dyDescent="0.25">
      <c r="A301" s="283"/>
      <c r="B301" s="202" t="s">
        <v>113</v>
      </c>
      <c r="C301" s="203" t="str">
        <f>+'NTP or Sold'!C28</f>
        <v>Committed</v>
      </c>
      <c r="D301" s="204">
        <f t="shared" ref="D301:AI301" si="260">+D298*$C300</f>
        <v>0</v>
      </c>
      <c r="E301" s="204">
        <f t="shared" si="260"/>
        <v>0</v>
      </c>
      <c r="F301" s="204">
        <f t="shared" si="260"/>
        <v>0</v>
      </c>
      <c r="G301" s="204">
        <f t="shared" si="260"/>
        <v>0</v>
      </c>
      <c r="H301" s="204">
        <f t="shared" si="260"/>
        <v>0</v>
      </c>
      <c r="I301" s="204">
        <f t="shared" si="260"/>
        <v>0</v>
      </c>
      <c r="J301" s="204">
        <f t="shared" si="260"/>
        <v>0</v>
      </c>
      <c r="K301" s="204">
        <f t="shared" si="260"/>
        <v>0</v>
      </c>
      <c r="L301" s="204">
        <f t="shared" si="260"/>
        <v>0</v>
      </c>
      <c r="M301" s="204">
        <f t="shared" si="260"/>
        <v>0</v>
      </c>
      <c r="N301" s="204">
        <f t="shared" si="260"/>
        <v>0.72500000000000009</v>
      </c>
      <c r="O301" s="204">
        <f t="shared" si="260"/>
        <v>0.72500000000000009</v>
      </c>
      <c r="P301" s="204">
        <f t="shared" si="260"/>
        <v>0.72500000000000009</v>
      </c>
      <c r="Q301" s="204">
        <f t="shared" si="260"/>
        <v>0.72500000000000009</v>
      </c>
      <c r="R301" s="204">
        <f t="shared" si="260"/>
        <v>0.72500000000000009</v>
      </c>
      <c r="S301" s="204">
        <f t="shared" si="260"/>
        <v>0.72500000000000009</v>
      </c>
      <c r="T301" s="204">
        <f t="shared" si="260"/>
        <v>0.72500000000000009</v>
      </c>
      <c r="U301" s="204">
        <f t="shared" si="260"/>
        <v>0.72500000000000009</v>
      </c>
      <c r="V301" s="204">
        <f t="shared" si="260"/>
        <v>0.72500000000000009</v>
      </c>
      <c r="W301" s="204">
        <f t="shared" si="260"/>
        <v>0.72500000000000009</v>
      </c>
      <c r="X301" s="204">
        <f t="shared" si="260"/>
        <v>0.9586111111111113</v>
      </c>
      <c r="Y301" s="204">
        <f t="shared" si="260"/>
        <v>1.1922222222222225</v>
      </c>
      <c r="Z301" s="204">
        <f t="shared" si="260"/>
        <v>1.4258333333333337</v>
      </c>
      <c r="AA301" s="204">
        <f t="shared" si="260"/>
        <v>1.6594444444444449</v>
      </c>
      <c r="AB301" s="204">
        <f t="shared" si="260"/>
        <v>1.8930555555555562</v>
      </c>
      <c r="AC301" s="204">
        <f t="shared" si="260"/>
        <v>2.1266666666666669</v>
      </c>
      <c r="AD301" s="136">
        <f t="shared" si="260"/>
        <v>2.3602777777777781</v>
      </c>
      <c r="AE301" s="204">
        <f t="shared" si="260"/>
        <v>2.5938888888888889</v>
      </c>
      <c r="AF301" s="204">
        <f t="shared" si="260"/>
        <v>2.8275000000000001</v>
      </c>
      <c r="AG301" s="204">
        <f t="shared" si="260"/>
        <v>3.0611111111111109</v>
      </c>
      <c r="AH301" s="204">
        <f t="shared" si="260"/>
        <v>3.2947222222222221</v>
      </c>
      <c r="AI301" s="204">
        <f t="shared" si="260"/>
        <v>3.5283333333333333</v>
      </c>
      <c r="AJ301" s="204">
        <f t="shared" ref="AJ301:BB301" si="261">+AJ298*$C300</f>
        <v>3.7619444444444441</v>
      </c>
      <c r="AK301" s="204">
        <f t="shared" si="261"/>
        <v>3.9955555555555557</v>
      </c>
      <c r="AL301" s="204">
        <f t="shared" si="261"/>
        <v>4.229166666666667</v>
      </c>
      <c r="AM301" s="204">
        <f t="shared" si="261"/>
        <v>4.4627777777777782</v>
      </c>
      <c r="AN301" s="204">
        <f t="shared" si="261"/>
        <v>4.6963888888888894</v>
      </c>
      <c r="AO301" s="204">
        <f t="shared" si="261"/>
        <v>4.9300000000000015</v>
      </c>
      <c r="AP301" s="204">
        <f t="shared" si="261"/>
        <v>14.5</v>
      </c>
      <c r="AQ301" s="204">
        <f t="shared" si="261"/>
        <v>14.5</v>
      </c>
      <c r="AR301" s="204">
        <f t="shared" si="261"/>
        <v>14.5</v>
      </c>
      <c r="AS301" s="204">
        <f t="shared" si="261"/>
        <v>14.5</v>
      </c>
      <c r="AT301" s="204">
        <f t="shared" si="261"/>
        <v>14.5</v>
      </c>
      <c r="AU301" s="204">
        <f t="shared" si="261"/>
        <v>14.5</v>
      </c>
      <c r="AV301" s="204">
        <f t="shared" si="261"/>
        <v>14.5</v>
      </c>
      <c r="AW301" s="204">
        <f t="shared" si="261"/>
        <v>14.5</v>
      </c>
      <c r="AX301" s="204">
        <f t="shared" si="261"/>
        <v>14.5</v>
      </c>
      <c r="AY301" s="204">
        <f t="shared" si="261"/>
        <v>14.5</v>
      </c>
      <c r="AZ301" s="204">
        <f t="shared" si="261"/>
        <v>14.5</v>
      </c>
      <c r="BA301" s="204">
        <f t="shared" si="261"/>
        <v>14.5</v>
      </c>
      <c r="BB301" s="204">
        <f t="shared" si="261"/>
        <v>14.5</v>
      </c>
      <c r="BC301" s="205"/>
      <c r="BD301" s="206"/>
      <c r="BE301" s="206"/>
      <c r="BF301" s="206"/>
      <c r="BG301" s="206"/>
      <c r="BH301" s="206"/>
      <c r="BI301" s="206"/>
      <c r="BJ301" s="206"/>
      <c r="BK301" s="206"/>
      <c r="BL301" s="206"/>
      <c r="BM301" s="206"/>
      <c r="BN301" s="206"/>
      <c r="BO301" s="206"/>
      <c r="BP301" s="206"/>
      <c r="BQ301" s="206"/>
      <c r="BR301" s="206"/>
      <c r="BS301" s="206"/>
      <c r="BT301" s="206"/>
      <c r="BU301" s="206"/>
      <c r="BV301" s="206"/>
      <c r="BW301" s="206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</row>
    <row r="302" spans="1:89" s="192" customFormat="1" ht="15" customHeight="1" thickTop="1" x14ac:dyDescent="0.2">
      <c r="A302" s="281">
        <f>+A294+1</f>
        <v>8</v>
      </c>
      <c r="B302" s="189" t="str">
        <f>+'NTP or Sold'!H29</f>
        <v>LM6000</v>
      </c>
      <c r="C302" s="288" t="str">
        <f>+'NTP or Sold'!T29</f>
        <v>Fountain Valley PSCO (ENA) - 90%</v>
      </c>
      <c r="D302" s="190"/>
      <c r="E302" s="190"/>
      <c r="F302" s="190"/>
      <c r="G302" s="190"/>
      <c r="H302" s="190"/>
      <c r="I302" s="190"/>
      <c r="J302" s="190"/>
      <c r="K302" s="190"/>
      <c r="L302" s="190"/>
      <c r="M302" s="190"/>
      <c r="N302" s="190"/>
      <c r="O302" s="190"/>
      <c r="P302" s="190"/>
      <c r="Q302" s="190"/>
      <c r="R302" s="190"/>
      <c r="S302" s="190"/>
      <c r="T302" s="190"/>
      <c r="U302" s="190"/>
      <c r="V302" s="190"/>
      <c r="W302" s="190"/>
      <c r="X302" s="190"/>
      <c r="Y302" s="190"/>
      <c r="Z302" s="190"/>
      <c r="AA302" s="190"/>
      <c r="AB302" s="190"/>
      <c r="AC302" s="190"/>
      <c r="AD302" s="84"/>
      <c r="AE302" s="190"/>
      <c r="AF302" s="190"/>
      <c r="AG302" s="190"/>
      <c r="AH302" s="190"/>
      <c r="AI302" s="190"/>
      <c r="AJ302" s="190"/>
      <c r="AK302" s="190"/>
      <c r="AL302" s="190"/>
      <c r="AM302" s="190"/>
      <c r="AN302" s="190"/>
      <c r="AO302" s="190"/>
      <c r="AP302" s="190"/>
      <c r="AQ302" s="190"/>
      <c r="AR302" s="190"/>
      <c r="AS302" s="190"/>
      <c r="AT302" s="190"/>
      <c r="AU302" s="190"/>
      <c r="AV302" s="190"/>
      <c r="AW302" s="190"/>
      <c r="AX302" s="190"/>
      <c r="AY302" s="190"/>
      <c r="AZ302" s="190"/>
      <c r="BA302" s="190"/>
      <c r="BB302" s="190"/>
      <c r="BC302" s="191"/>
    </row>
    <row r="303" spans="1:89" s="196" customFormat="1" x14ac:dyDescent="0.2">
      <c r="A303" s="282"/>
      <c r="B303" s="193" t="s">
        <v>108</v>
      </c>
      <c r="C303" s="289"/>
      <c r="D303" s="194">
        <v>0</v>
      </c>
      <c r="E303" s="194">
        <v>0</v>
      </c>
      <c r="F303" s="194">
        <v>0</v>
      </c>
      <c r="G303" s="194">
        <v>0</v>
      </c>
      <c r="H303" s="194">
        <v>0</v>
      </c>
      <c r="I303" s="194">
        <v>0</v>
      </c>
      <c r="J303" s="194">
        <v>0</v>
      </c>
      <c r="K303" s="194">
        <v>0</v>
      </c>
      <c r="L303" s="194">
        <v>0</v>
      </c>
      <c r="M303" s="194">
        <v>0</v>
      </c>
      <c r="N303" s="194">
        <f>16.7/336</f>
        <v>4.9702380952380949E-2</v>
      </c>
      <c r="O303" s="194">
        <v>0</v>
      </c>
      <c r="P303" s="194">
        <v>0</v>
      </c>
      <c r="Q303" s="194">
        <v>0</v>
      </c>
      <c r="R303" s="194">
        <v>0</v>
      </c>
      <c r="S303" s="194">
        <v>0</v>
      </c>
      <c r="T303" s="194">
        <v>0</v>
      </c>
      <c r="U303" s="194">
        <v>0</v>
      </c>
      <c r="V303" s="194">
        <v>0</v>
      </c>
      <c r="W303" s="194">
        <v>0</v>
      </c>
      <c r="X303" s="194">
        <f t="shared" ref="X303:AO303" si="262">+(0.95-0.0497)/18</f>
        <v>5.0016666666666668E-2</v>
      </c>
      <c r="Y303" s="194">
        <f t="shared" si="262"/>
        <v>5.0016666666666668E-2</v>
      </c>
      <c r="Z303" s="194">
        <f t="shared" si="262"/>
        <v>5.0016666666666668E-2</v>
      </c>
      <c r="AA303" s="194">
        <f t="shared" si="262"/>
        <v>5.0016666666666668E-2</v>
      </c>
      <c r="AB303" s="194">
        <f t="shared" si="262"/>
        <v>5.0016666666666668E-2</v>
      </c>
      <c r="AC303" s="194">
        <f t="shared" si="262"/>
        <v>5.0016666666666668E-2</v>
      </c>
      <c r="AD303" s="82">
        <f t="shared" si="262"/>
        <v>5.0016666666666668E-2</v>
      </c>
      <c r="AE303" s="194">
        <f t="shared" si="262"/>
        <v>5.0016666666666668E-2</v>
      </c>
      <c r="AF303" s="194">
        <f t="shared" si="262"/>
        <v>5.0016666666666668E-2</v>
      </c>
      <c r="AG303" s="194">
        <f t="shared" si="262"/>
        <v>5.0016666666666668E-2</v>
      </c>
      <c r="AH303" s="194">
        <f t="shared" si="262"/>
        <v>5.0016666666666668E-2</v>
      </c>
      <c r="AI303" s="194">
        <f t="shared" si="262"/>
        <v>5.0016666666666668E-2</v>
      </c>
      <c r="AJ303" s="194">
        <f t="shared" si="262"/>
        <v>5.0016666666666668E-2</v>
      </c>
      <c r="AK303" s="194">
        <f t="shared" si="262"/>
        <v>5.0016666666666668E-2</v>
      </c>
      <c r="AL303" s="194">
        <f t="shared" si="262"/>
        <v>5.0016666666666668E-2</v>
      </c>
      <c r="AM303" s="194">
        <f t="shared" si="262"/>
        <v>5.0016666666666668E-2</v>
      </c>
      <c r="AN303" s="194">
        <f t="shared" si="262"/>
        <v>5.0016666666666668E-2</v>
      </c>
      <c r="AO303" s="194">
        <f t="shared" si="262"/>
        <v>5.0016666666666668E-2</v>
      </c>
      <c r="AP303" s="194">
        <v>0</v>
      </c>
      <c r="AQ303" s="194">
        <v>0</v>
      </c>
      <c r="AR303" s="194">
        <v>0</v>
      </c>
      <c r="AS303" s="194">
        <v>0</v>
      </c>
      <c r="AT303" s="194">
        <v>0.05</v>
      </c>
      <c r="AU303" s="194">
        <v>0</v>
      </c>
      <c r="AV303" s="194">
        <v>0</v>
      </c>
      <c r="AW303" s="194">
        <v>0</v>
      </c>
      <c r="AX303" s="194">
        <v>0</v>
      </c>
      <c r="AY303" s="194">
        <v>0</v>
      </c>
      <c r="AZ303" s="194">
        <v>0</v>
      </c>
      <c r="BA303" s="194">
        <v>0</v>
      </c>
      <c r="BB303" s="194">
        <v>0</v>
      </c>
      <c r="BC303" s="195">
        <f>SUM(D303:BB303)</f>
        <v>1.0000023809523813</v>
      </c>
      <c r="BD303" s="193"/>
    </row>
    <row r="304" spans="1:89" s="196" customFormat="1" x14ac:dyDescent="0.2">
      <c r="A304" s="282"/>
      <c r="B304" s="193" t="s">
        <v>109</v>
      </c>
      <c r="C304" s="289"/>
      <c r="D304" s="194">
        <f>D303</f>
        <v>0</v>
      </c>
      <c r="E304" s="194">
        <f t="shared" ref="E304:AJ304" si="263">+D304+E303</f>
        <v>0</v>
      </c>
      <c r="F304" s="194">
        <f t="shared" si="263"/>
        <v>0</v>
      </c>
      <c r="G304" s="194">
        <f t="shared" si="263"/>
        <v>0</v>
      </c>
      <c r="H304" s="194">
        <f t="shared" si="263"/>
        <v>0</v>
      </c>
      <c r="I304" s="194">
        <f t="shared" si="263"/>
        <v>0</v>
      </c>
      <c r="J304" s="194">
        <f t="shared" si="263"/>
        <v>0</v>
      </c>
      <c r="K304" s="194">
        <f t="shared" si="263"/>
        <v>0</v>
      </c>
      <c r="L304" s="194">
        <f t="shared" si="263"/>
        <v>0</v>
      </c>
      <c r="M304" s="194">
        <f t="shared" si="263"/>
        <v>0</v>
      </c>
      <c r="N304" s="194">
        <f t="shared" si="263"/>
        <v>4.9702380952380949E-2</v>
      </c>
      <c r="O304" s="194">
        <f t="shared" si="263"/>
        <v>4.9702380952380949E-2</v>
      </c>
      <c r="P304" s="194">
        <f t="shared" si="263"/>
        <v>4.9702380952380949E-2</v>
      </c>
      <c r="Q304" s="194">
        <f t="shared" si="263"/>
        <v>4.9702380952380949E-2</v>
      </c>
      <c r="R304" s="194">
        <f t="shared" si="263"/>
        <v>4.9702380952380949E-2</v>
      </c>
      <c r="S304" s="194">
        <f t="shared" si="263"/>
        <v>4.9702380952380949E-2</v>
      </c>
      <c r="T304" s="194">
        <f t="shared" si="263"/>
        <v>4.9702380952380949E-2</v>
      </c>
      <c r="U304" s="194">
        <f t="shared" si="263"/>
        <v>4.9702380952380949E-2</v>
      </c>
      <c r="V304" s="194">
        <f t="shared" si="263"/>
        <v>4.9702380952380949E-2</v>
      </c>
      <c r="W304" s="194">
        <f t="shared" si="263"/>
        <v>4.9702380952380949E-2</v>
      </c>
      <c r="X304" s="194">
        <f t="shared" si="263"/>
        <v>9.9719047619047624E-2</v>
      </c>
      <c r="Y304" s="194">
        <f t="shared" si="263"/>
        <v>0.14973571428571431</v>
      </c>
      <c r="Z304" s="194">
        <f t="shared" si="263"/>
        <v>0.19975238095238096</v>
      </c>
      <c r="AA304" s="194">
        <f t="shared" si="263"/>
        <v>0.24976904761904761</v>
      </c>
      <c r="AB304" s="194">
        <f t="shared" si="263"/>
        <v>0.29978571428571427</v>
      </c>
      <c r="AC304" s="194">
        <f t="shared" si="263"/>
        <v>0.34980238095238092</v>
      </c>
      <c r="AD304" s="82">
        <f t="shared" si="263"/>
        <v>0.39981904761904757</v>
      </c>
      <c r="AE304" s="194">
        <f t="shared" si="263"/>
        <v>0.44983571428571423</v>
      </c>
      <c r="AF304" s="194">
        <f t="shared" si="263"/>
        <v>0.49985238095238088</v>
      </c>
      <c r="AG304" s="194">
        <f t="shared" si="263"/>
        <v>0.54986904761904754</v>
      </c>
      <c r="AH304" s="194">
        <f t="shared" si="263"/>
        <v>0.59988571428571424</v>
      </c>
      <c r="AI304" s="194">
        <f t="shared" si="263"/>
        <v>0.64990238095238095</v>
      </c>
      <c r="AJ304" s="194">
        <f t="shared" si="263"/>
        <v>0.69991904761904766</v>
      </c>
      <c r="AK304" s="194">
        <f t="shared" ref="AK304:BB304" si="264">+AJ304+AK303</f>
        <v>0.74993571428571437</v>
      </c>
      <c r="AL304" s="194">
        <f t="shared" si="264"/>
        <v>0.79995238095238108</v>
      </c>
      <c r="AM304" s="194">
        <f t="shared" si="264"/>
        <v>0.84996904761904779</v>
      </c>
      <c r="AN304" s="194">
        <f t="shared" si="264"/>
        <v>0.8999857142857145</v>
      </c>
      <c r="AO304" s="194">
        <f t="shared" si="264"/>
        <v>0.95000238095238121</v>
      </c>
      <c r="AP304" s="194">
        <f t="shared" si="264"/>
        <v>0.95000238095238121</v>
      </c>
      <c r="AQ304" s="194">
        <f t="shared" si="264"/>
        <v>0.95000238095238121</v>
      </c>
      <c r="AR304" s="194">
        <f t="shared" si="264"/>
        <v>0.95000238095238121</v>
      </c>
      <c r="AS304" s="194">
        <f t="shared" si="264"/>
        <v>0.95000238095238121</v>
      </c>
      <c r="AT304" s="194">
        <f t="shared" si="264"/>
        <v>1.0000023809523813</v>
      </c>
      <c r="AU304" s="194">
        <f t="shared" si="264"/>
        <v>1.0000023809523813</v>
      </c>
      <c r="AV304" s="194">
        <f t="shared" si="264"/>
        <v>1.0000023809523813</v>
      </c>
      <c r="AW304" s="194">
        <f t="shared" si="264"/>
        <v>1.0000023809523813</v>
      </c>
      <c r="AX304" s="194">
        <f t="shared" si="264"/>
        <v>1.0000023809523813</v>
      </c>
      <c r="AY304" s="194">
        <f t="shared" si="264"/>
        <v>1.0000023809523813</v>
      </c>
      <c r="AZ304" s="194">
        <f t="shared" si="264"/>
        <v>1.0000023809523813</v>
      </c>
      <c r="BA304" s="194">
        <f t="shared" si="264"/>
        <v>1.0000023809523813</v>
      </c>
      <c r="BB304" s="194">
        <f t="shared" si="264"/>
        <v>1.0000023809523813</v>
      </c>
      <c r="BC304" s="195"/>
      <c r="BD304" s="193"/>
    </row>
    <row r="305" spans="1:89" s="196" customFormat="1" x14ac:dyDescent="0.2">
      <c r="A305" s="282"/>
      <c r="B305" s="193" t="s">
        <v>110</v>
      </c>
      <c r="C305" s="289"/>
      <c r="D305" s="194">
        <v>0</v>
      </c>
      <c r="E305" s="194">
        <v>0</v>
      </c>
      <c r="F305" s="194">
        <v>0</v>
      </c>
      <c r="G305" s="194">
        <v>0</v>
      </c>
      <c r="H305" s="194">
        <v>0</v>
      </c>
      <c r="I305" s="194">
        <v>0</v>
      </c>
      <c r="J305" s="194">
        <v>0</v>
      </c>
      <c r="K305" s="194">
        <v>0</v>
      </c>
      <c r="L305" s="194">
        <v>0</v>
      </c>
      <c r="M305" s="194">
        <v>0</v>
      </c>
      <c r="N305" s="194">
        <v>0.05</v>
      </c>
      <c r="O305" s="194">
        <v>0</v>
      </c>
      <c r="P305" s="194">
        <v>0</v>
      </c>
      <c r="Q305" s="194">
        <v>0</v>
      </c>
      <c r="R305" s="194">
        <v>0</v>
      </c>
      <c r="S305" s="194">
        <v>0</v>
      </c>
      <c r="T305" s="194">
        <v>0</v>
      </c>
      <c r="U305" s="194">
        <v>0</v>
      </c>
      <c r="V305" s="194">
        <v>0</v>
      </c>
      <c r="W305" s="194">
        <v>0</v>
      </c>
      <c r="X305" s="194">
        <f t="shared" ref="X305:AO305" si="265">+(0.34-0.05)/18</f>
        <v>1.6111111111111114E-2</v>
      </c>
      <c r="Y305" s="194">
        <f t="shared" si="265"/>
        <v>1.6111111111111114E-2</v>
      </c>
      <c r="Z305" s="194">
        <f t="shared" si="265"/>
        <v>1.6111111111111114E-2</v>
      </c>
      <c r="AA305" s="194">
        <f t="shared" si="265"/>
        <v>1.6111111111111114E-2</v>
      </c>
      <c r="AB305" s="194">
        <f t="shared" si="265"/>
        <v>1.6111111111111114E-2</v>
      </c>
      <c r="AC305" s="194">
        <f t="shared" si="265"/>
        <v>1.6111111111111114E-2</v>
      </c>
      <c r="AD305" s="82">
        <f t="shared" si="265"/>
        <v>1.6111111111111114E-2</v>
      </c>
      <c r="AE305" s="194">
        <f t="shared" si="265"/>
        <v>1.6111111111111114E-2</v>
      </c>
      <c r="AF305" s="194">
        <f t="shared" si="265"/>
        <v>1.6111111111111114E-2</v>
      </c>
      <c r="AG305" s="194">
        <f t="shared" si="265"/>
        <v>1.6111111111111114E-2</v>
      </c>
      <c r="AH305" s="194">
        <f t="shared" si="265"/>
        <v>1.6111111111111114E-2</v>
      </c>
      <c r="AI305" s="194">
        <f t="shared" si="265"/>
        <v>1.6111111111111114E-2</v>
      </c>
      <c r="AJ305" s="194">
        <f t="shared" si="265"/>
        <v>1.6111111111111114E-2</v>
      </c>
      <c r="AK305" s="194">
        <f t="shared" si="265"/>
        <v>1.6111111111111114E-2</v>
      </c>
      <c r="AL305" s="194">
        <f t="shared" si="265"/>
        <v>1.6111111111111114E-2</v>
      </c>
      <c r="AM305" s="194">
        <f t="shared" si="265"/>
        <v>1.6111111111111114E-2</v>
      </c>
      <c r="AN305" s="194">
        <f t="shared" si="265"/>
        <v>1.6111111111111114E-2</v>
      </c>
      <c r="AO305" s="194">
        <f t="shared" si="265"/>
        <v>1.6111111111111114E-2</v>
      </c>
      <c r="AP305" s="194">
        <v>0.66</v>
      </c>
      <c r="AQ305" s="194">
        <v>0</v>
      </c>
      <c r="AR305" s="194">
        <v>0</v>
      </c>
      <c r="AS305" s="194">
        <v>0</v>
      </c>
      <c r="AT305" s="194">
        <v>0</v>
      </c>
      <c r="AU305" s="194">
        <v>0</v>
      </c>
      <c r="AV305" s="194">
        <v>0</v>
      </c>
      <c r="AW305" s="194">
        <v>0</v>
      </c>
      <c r="AX305" s="194">
        <v>0</v>
      </c>
      <c r="AY305" s="194">
        <v>0</v>
      </c>
      <c r="AZ305" s="194">
        <v>0</v>
      </c>
      <c r="BA305" s="194">
        <v>0</v>
      </c>
      <c r="BB305" s="194">
        <v>0</v>
      </c>
      <c r="BC305" s="195">
        <f>SUM(D305:BB305)</f>
        <v>1</v>
      </c>
      <c r="BD305" s="193"/>
    </row>
    <row r="306" spans="1:89" s="196" customFormat="1" x14ac:dyDescent="0.2">
      <c r="A306" s="282"/>
      <c r="B306" s="193" t="s">
        <v>111</v>
      </c>
      <c r="C306" s="289"/>
      <c r="D306" s="194">
        <f>D305</f>
        <v>0</v>
      </c>
      <c r="E306" s="194">
        <f t="shared" ref="E306:AJ306" si="266">+D306+E305</f>
        <v>0</v>
      </c>
      <c r="F306" s="194">
        <f t="shared" si="266"/>
        <v>0</v>
      </c>
      <c r="G306" s="194">
        <f t="shared" si="266"/>
        <v>0</v>
      </c>
      <c r="H306" s="194">
        <f t="shared" si="266"/>
        <v>0</v>
      </c>
      <c r="I306" s="194">
        <f t="shared" si="266"/>
        <v>0</v>
      </c>
      <c r="J306" s="194">
        <f t="shared" si="266"/>
        <v>0</v>
      </c>
      <c r="K306" s="194">
        <f t="shared" si="266"/>
        <v>0</v>
      </c>
      <c r="L306" s="194">
        <f t="shared" si="266"/>
        <v>0</v>
      </c>
      <c r="M306" s="194">
        <f t="shared" si="266"/>
        <v>0</v>
      </c>
      <c r="N306" s="194">
        <f t="shared" si="266"/>
        <v>0.05</v>
      </c>
      <c r="O306" s="194">
        <f t="shared" si="266"/>
        <v>0.05</v>
      </c>
      <c r="P306" s="194">
        <f t="shared" si="266"/>
        <v>0.05</v>
      </c>
      <c r="Q306" s="194">
        <f t="shared" si="266"/>
        <v>0.05</v>
      </c>
      <c r="R306" s="194">
        <f t="shared" si="266"/>
        <v>0.05</v>
      </c>
      <c r="S306" s="194">
        <f t="shared" si="266"/>
        <v>0.05</v>
      </c>
      <c r="T306" s="194">
        <f t="shared" si="266"/>
        <v>0.05</v>
      </c>
      <c r="U306" s="194">
        <f t="shared" si="266"/>
        <v>0.05</v>
      </c>
      <c r="V306" s="194">
        <f t="shared" si="266"/>
        <v>0.05</v>
      </c>
      <c r="W306" s="194">
        <f t="shared" si="266"/>
        <v>0.05</v>
      </c>
      <c r="X306" s="194">
        <f t="shared" si="266"/>
        <v>6.611111111111112E-2</v>
      </c>
      <c r="Y306" s="194">
        <f t="shared" si="266"/>
        <v>8.2222222222222238E-2</v>
      </c>
      <c r="Z306" s="194">
        <f t="shared" si="266"/>
        <v>9.8333333333333356E-2</v>
      </c>
      <c r="AA306" s="194">
        <f t="shared" si="266"/>
        <v>0.11444444444444447</v>
      </c>
      <c r="AB306" s="194">
        <f t="shared" si="266"/>
        <v>0.13055555555555559</v>
      </c>
      <c r="AC306" s="194">
        <f t="shared" si="266"/>
        <v>0.1466666666666667</v>
      </c>
      <c r="AD306" s="82">
        <f t="shared" si="266"/>
        <v>0.1627777777777778</v>
      </c>
      <c r="AE306" s="194">
        <f t="shared" si="266"/>
        <v>0.1788888888888889</v>
      </c>
      <c r="AF306" s="194">
        <f t="shared" si="266"/>
        <v>0.19500000000000001</v>
      </c>
      <c r="AG306" s="194">
        <f t="shared" si="266"/>
        <v>0.21111111111111111</v>
      </c>
      <c r="AH306" s="194">
        <f t="shared" si="266"/>
        <v>0.22722222222222221</v>
      </c>
      <c r="AI306" s="194">
        <f t="shared" si="266"/>
        <v>0.24333333333333332</v>
      </c>
      <c r="AJ306" s="194">
        <f t="shared" si="266"/>
        <v>0.25944444444444442</v>
      </c>
      <c r="AK306" s="194">
        <f t="shared" ref="AK306:BB306" si="267">+AJ306+AK305</f>
        <v>0.27555555555555555</v>
      </c>
      <c r="AL306" s="194">
        <f t="shared" si="267"/>
        <v>0.29166666666666669</v>
      </c>
      <c r="AM306" s="194">
        <f t="shared" si="267"/>
        <v>0.30777777777777782</v>
      </c>
      <c r="AN306" s="194">
        <f t="shared" si="267"/>
        <v>0.32388888888888895</v>
      </c>
      <c r="AO306" s="194">
        <f t="shared" si="267"/>
        <v>0.34000000000000008</v>
      </c>
      <c r="AP306" s="194">
        <f t="shared" si="267"/>
        <v>1</v>
      </c>
      <c r="AQ306" s="194">
        <f t="shared" si="267"/>
        <v>1</v>
      </c>
      <c r="AR306" s="194">
        <f t="shared" si="267"/>
        <v>1</v>
      </c>
      <c r="AS306" s="194">
        <f t="shared" si="267"/>
        <v>1</v>
      </c>
      <c r="AT306" s="194">
        <f t="shared" si="267"/>
        <v>1</v>
      </c>
      <c r="AU306" s="194">
        <f t="shared" si="267"/>
        <v>1</v>
      </c>
      <c r="AV306" s="194">
        <f t="shared" si="267"/>
        <v>1</v>
      </c>
      <c r="AW306" s="194">
        <f t="shared" si="267"/>
        <v>1</v>
      </c>
      <c r="AX306" s="194">
        <f t="shared" si="267"/>
        <v>1</v>
      </c>
      <c r="AY306" s="194">
        <f t="shared" si="267"/>
        <v>1</v>
      </c>
      <c r="AZ306" s="194">
        <f t="shared" si="267"/>
        <v>1</v>
      </c>
      <c r="BA306" s="194">
        <f t="shared" si="267"/>
        <v>1</v>
      </c>
      <c r="BB306" s="194">
        <f t="shared" si="267"/>
        <v>1</v>
      </c>
      <c r="BC306" s="195"/>
      <c r="BD306" s="193"/>
    </row>
    <row r="307" spans="1:89" s="211" customFormat="1" x14ac:dyDescent="0.2">
      <c r="A307" s="282"/>
      <c r="B307" s="208"/>
      <c r="C307" s="28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  <c r="AA307" s="209"/>
      <c r="AB307" s="209"/>
      <c r="AC307" s="209"/>
      <c r="AD307" s="83"/>
      <c r="AE307" s="209"/>
      <c r="AF307" s="209"/>
      <c r="AG307" s="209"/>
      <c r="AH307" s="209"/>
      <c r="AI307" s="209"/>
      <c r="AJ307" s="209"/>
      <c r="AK307" s="209"/>
      <c r="AL307" s="209"/>
      <c r="AM307" s="209"/>
      <c r="AN307" s="209"/>
      <c r="AO307" s="209"/>
      <c r="AP307" s="209"/>
      <c r="AQ307" s="209"/>
      <c r="AR307" s="209"/>
      <c r="AS307" s="209"/>
      <c r="AT307" s="209"/>
      <c r="AU307" s="209"/>
      <c r="AV307" s="209"/>
      <c r="AW307" s="209"/>
      <c r="AX307" s="209"/>
      <c r="AY307" s="209"/>
      <c r="AZ307" s="209"/>
      <c r="BA307" s="209"/>
      <c r="BB307" s="209"/>
      <c r="BC307" s="210"/>
      <c r="BD307" s="208"/>
    </row>
    <row r="308" spans="1:89" s="197" customFormat="1" x14ac:dyDescent="0.2">
      <c r="A308" s="282"/>
      <c r="B308" s="197" t="s">
        <v>112</v>
      </c>
      <c r="C308" s="198">
        <v>14.8</v>
      </c>
      <c r="D308" s="199">
        <f t="shared" ref="D308:AI308" si="268">+D304*$C308</f>
        <v>0</v>
      </c>
      <c r="E308" s="199">
        <f t="shared" si="268"/>
        <v>0</v>
      </c>
      <c r="F308" s="199">
        <f t="shared" si="268"/>
        <v>0</v>
      </c>
      <c r="G308" s="199">
        <f t="shared" si="268"/>
        <v>0</v>
      </c>
      <c r="H308" s="199">
        <f t="shared" si="268"/>
        <v>0</v>
      </c>
      <c r="I308" s="199">
        <f t="shared" si="268"/>
        <v>0</v>
      </c>
      <c r="J308" s="199">
        <f t="shared" si="268"/>
        <v>0</v>
      </c>
      <c r="K308" s="199">
        <f t="shared" si="268"/>
        <v>0</v>
      </c>
      <c r="L308" s="199">
        <f t="shared" si="268"/>
        <v>0</v>
      </c>
      <c r="M308" s="199">
        <f t="shared" si="268"/>
        <v>0</v>
      </c>
      <c r="N308" s="199">
        <f t="shared" si="268"/>
        <v>0.73559523809523808</v>
      </c>
      <c r="O308" s="199">
        <f t="shared" si="268"/>
        <v>0.73559523809523808</v>
      </c>
      <c r="P308" s="199">
        <f t="shared" si="268"/>
        <v>0.73559523809523808</v>
      </c>
      <c r="Q308" s="199">
        <f t="shared" si="268"/>
        <v>0.73559523809523808</v>
      </c>
      <c r="R308" s="199">
        <f t="shared" si="268"/>
        <v>0.73559523809523808</v>
      </c>
      <c r="S308" s="199">
        <f t="shared" si="268"/>
        <v>0.73559523809523808</v>
      </c>
      <c r="T308" s="199">
        <f t="shared" si="268"/>
        <v>0.73559523809523808</v>
      </c>
      <c r="U308" s="199">
        <f t="shared" si="268"/>
        <v>0.73559523809523808</v>
      </c>
      <c r="V308" s="199">
        <f t="shared" si="268"/>
        <v>0.73559523809523808</v>
      </c>
      <c r="W308" s="199">
        <f t="shared" si="268"/>
        <v>0.73559523809523808</v>
      </c>
      <c r="X308" s="199">
        <f t="shared" si="268"/>
        <v>1.4758419047619049</v>
      </c>
      <c r="Y308" s="199">
        <f t="shared" si="268"/>
        <v>2.2160885714285716</v>
      </c>
      <c r="Z308" s="199">
        <f t="shared" si="268"/>
        <v>2.9563352380952383</v>
      </c>
      <c r="AA308" s="199">
        <f t="shared" si="268"/>
        <v>3.6965819047619046</v>
      </c>
      <c r="AB308" s="199">
        <f t="shared" si="268"/>
        <v>4.4368285714285713</v>
      </c>
      <c r="AC308" s="199">
        <f t="shared" si="268"/>
        <v>5.1770752380952381</v>
      </c>
      <c r="AD308" s="90">
        <f t="shared" si="268"/>
        <v>5.9173219047619048</v>
      </c>
      <c r="AE308" s="199">
        <f t="shared" si="268"/>
        <v>6.6575685714285706</v>
      </c>
      <c r="AF308" s="199">
        <f t="shared" si="268"/>
        <v>7.3978152380952373</v>
      </c>
      <c r="AG308" s="199">
        <f t="shared" si="268"/>
        <v>8.1380619047619032</v>
      </c>
      <c r="AH308" s="199">
        <f t="shared" si="268"/>
        <v>8.8783085714285708</v>
      </c>
      <c r="AI308" s="199">
        <f t="shared" si="268"/>
        <v>9.6185552380952384</v>
      </c>
      <c r="AJ308" s="199">
        <f t="shared" ref="AJ308:BB308" si="269">+AJ304*$C308</f>
        <v>10.358801904761906</v>
      </c>
      <c r="AK308" s="199">
        <f t="shared" si="269"/>
        <v>11.099048571428574</v>
      </c>
      <c r="AL308" s="199">
        <f t="shared" si="269"/>
        <v>11.839295238095241</v>
      </c>
      <c r="AM308" s="199">
        <f t="shared" si="269"/>
        <v>12.579541904761907</v>
      </c>
      <c r="AN308" s="199">
        <f t="shared" si="269"/>
        <v>13.319788571428575</v>
      </c>
      <c r="AO308" s="199">
        <f t="shared" si="269"/>
        <v>14.060035238095242</v>
      </c>
      <c r="AP308" s="199">
        <f t="shared" si="269"/>
        <v>14.060035238095242</v>
      </c>
      <c r="AQ308" s="199">
        <f t="shared" si="269"/>
        <v>14.060035238095242</v>
      </c>
      <c r="AR308" s="199">
        <f t="shared" si="269"/>
        <v>14.060035238095242</v>
      </c>
      <c r="AS308" s="199">
        <f t="shared" si="269"/>
        <v>14.060035238095242</v>
      </c>
      <c r="AT308" s="199">
        <f t="shared" si="269"/>
        <v>14.800035238095242</v>
      </c>
      <c r="AU308" s="199">
        <f t="shared" si="269"/>
        <v>14.800035238095242</v>
      </c>
      <c r="AV308" s="199">
        <f t="shared" si="269"/>
        <v>14.800035238095242</v>
      </c>
      <c r="AW308" s="199">
        <f t="shared" si="269"/>
        <v>14.800035238095242</v>
      </c>
      <c r="AX308" s="199">
        <f t="shared" si="269"/>
        <v>14.800035238095242</v>
      </c>
      <c r="AY308" s="199">
        <f t="shared" si="269"/>
        <v>14.800035238095242</v>
      </c>
      <c r="AZ308" s="199">
        <f t="shared" si="269"/>
        <v>14.800035238095242</v>
      </c>
      <c r="BA308" s="199">
        <f t="shared" si="269"/>
        <v>14.800035238095242</v>
      </c>
      <c r="BB308" s="199">
        <f t="shared" si="269"/>
        <v>14.800035238095242</v>
      </c>
      <c r="BC308" s="200"/>
      <c r="BD308" s="201"/>
      <c r="BE308" s="201"/>
      <c r="BF308" s="201"/>
      <c r="BG308" s="201"/>
      <c r="BH308" s="201"/>
      <c r="BI308" s="201"/>
      <c r="BJ308" s="201"/>
      <c r="BK308" s="201"/>
      <c r="BL308" s="201"/>
      <c r="BM308" s="201"/>
      <c r="BN308" s="201"/>
      <c r="BO308" s="201"/>
      <c r="BP308" s="201"/>
      <c r="BQ308" s="201"/>
      <c r="BR308" s="201"/>
      <c r="BS308" s="201"/>
      <c r="BT308" s="201"/>
      <c r="BU308" s="201"/>
      <c r="BV308" s="201"/>
      <c r="BW308" s="201"/>
      <c r="BX308" s="201"/>
      <c r="BY308" s="201"/>
      <c r="BZ308" s="201"/>
      <c r="CA308" s="201"/>
      <c r="CB308" s="201"/>
      <c r="CC308" s="201"/>
      <c r="CD308" s="201"/>
      <c r="CE308" s="201"/>
      <c r="CF308" s="201"/>
      <c r="CG308" s="201"/>
      <c r="CH308" s="201"/>
      <c r="CI308" s="201"/>
      <c r="CJ308" s="201"/>
      <c r="CK308" s="201"/>
    </row>
    <row r="309" spans="1:89" s="202" customFormat="1" ht="13.5" thickBot="1" x14ac:dyDescent="0.25">
      <c r="A309" s="283"/>
      <c r="B309" s="202" t="s">
        <v>113</v>
      </c>
      <c r="C309" s="203" t="str">
        <f>+'NTP or Sold'!C29</f>
        <v>Committed</v>
      </c>
      <c r="D309" s="204">
        <f t="shared" ref="D309:AI309" si="270">+D306*$C308</f>
        <v>0</v>
      </c>
      <c r="E309" s="204">
        <f t="shared" si="270"/>
        <v>0</v>
      </c>
      <c r="F309" s="204">
        <f t="shared" si="270"/>
        <v>0</v>
      </c>
      <c r="G309" s="204">
        <f t="shared" si="270"/>
        <v>0</v>
      </c>
      <c r="H309" s="204">
        <f t="shared" si="270"/>
        <v>0</v>
      </c>
      <c r="I309" s="204">
        <f t="shared" si="270"/>
        <v>0</v>
      </c>
      <c r="J309" s="204">
        <f t="shared" si="270"/>
        <v>0</v>
      </c>
      <c r="K309" s="204">
        <f t="shared" si="270"/>
        <v>0</v>
      </c>
      <c r="L309" s="204">
        <f t="shared" si="270"/>
        <v>0</v>
      </c>
      <c r="M309" s="204">
        <f t="shared" si="270"/>
        <v>0</v>
      </c>
      <c r="N309" s="204">
        <f t="shared" si="270"/>
        <v>0.7400000000000001</v>
      </c>
      <c r="O309" s="204">
        <f t="shared" si="270"/>
        <v>0.7400000000000001</v>
      </c>
      <c r="P309" s="204">
        <f t="shared" si="270"/>
        <v>0.7400000000000001</v>
      </c>
      <c r="Q309" s="204">
        <f t="shared" si="270"/>
        <v>0.7400000000000001</v>
      </c>
      <c r="R309" s="204">
        <f t="shared" si="270"/>
        <v>0.7400000000000001</v>
      </c>
      <c r="S309" s="204">
        <f t="shared" si="270"/>
        <v>0.7400000000000001</v>
      </c>
      <c r="T309" s="204">
        <f t="shared" si="270"/>
        <v>0.7400000000000001</v>
      </c>
      <c r="U309" s="204">
        <f t="shared" si="270"/>
        <v>0.7400000000000001</v>
      </c>
      <c r="V309" s="204">
        <f t="shared" si="270"/>
        <v>0.7400000000000001</v>
      </c>
      <c r="W309" s="204">
        <f t="shared" si="270"/>
        <v>0.7400000000000001</v>
      </c>
      <c r="X309" s="204">
        <f t="shared" si="270"/>
        <v>0.97844444444444467</v>
      </c>
      <c r="Y309" s="204">
        <f t="shared" si="270"/>
        <v>1.2168888888888891</v>
      </c>
      <c r="Z309" s="204">
        <f t="shared" si="270"/>
        <v>1.4553333333333338</v>
      </c>
      <c r="AA309" s="204">
        <f t="shared" si="270"/>
        <v>1.6937777777777783</v>
      </c>
      <c r="AB309" s="204">
        <f t="shared" si="270"/>
        <v>1.932222222222223</v>
      </c>
      <c r="AC309" s="204">
        <f t="shared" si="270"/>
        <v>2.1706666666666674</v>
      </c>
      <c r="AD309" s="136">
        <f t="shared" si="270"/>
        <v>2.4091111111111116</v>
      </c>
      <c r="AE309" s="204">
        <f t="shared" si="270"/>
        <v>2.6475555555555559</v>
      </c>
      <c r="AF309" s="204">
        <f t="shared" si="270"/>
        <v>2.8860000000000001</v>
      </c>
      <c r="AG309" s="204">
        <f t="shared" si="270"/>
        <v>3.1244444444444448</v>
      </c>
      <c r="AH309" s="204">
        <f t="shared" si="270"/>
        <v>3.362888888888889</v>
      </c>
      <c r="AI309" s="204">
        <f t="shared" si="270"/>
        <v>3.6013333333333333</v>
      </c>
      <c r="AJ309" s="204">
        <f t="shared" ref="AJ309:BB309" si="271">+AJ306*$C308</f>
        <v>3.8397777777777775</v>
      </c>
      <c r="AK309" s="204">
        <f t="shared" si="271"/>
        <v>4.0782222222222222</v>
      </c>
      <c r="AL309" s="204">
        <f t="shared" si="271"/>
        <v>4.3166666666666673</v>
      </c>
      <c r="AM309" s="204">
        <f t="shared" si="271"/>
        <v>4.5551111111111116</v>
      </c>
      <c r="AN309" s="204">
        <f t="shared" si="271"/>
        <v>4.7935555555555567</v>
      </c>
      <c r="AO309" s="204">
        <f t="shared" si="271"/>
        <v>5.0320000000000018</v>
      </c>
      <c r="AP309" s="204">
        <f t="shared" si="271"/>
        <v>14.8</v>
      </c>
      <c r="AQ309" s="204">
        <f t="shared" si="271"/>
        <v>14.8</v>
      </c>
      <c r="AR309" s="204">
        <f t="shared" si="271"/>
        <v>14.8</v>
      </c>
      <c r="AS309" s="204">
        <f t="shared" si="271"/>
        <v>14.8</v>
      </c>
      <c r="AT309" s="204">
        <f t="shared" si="271"/>
        <v>14.8</v>
      </c>
      <c r="AU309" s="204">
        <f t="shared" si="271"/>
        <v>14.8</v>
      </c>
      <c r="AV309" s="204">
        <f t="shared" si="271"/>
        <v>14.8</v>
      </c>
      <c r="AW309" s="204">
        <f t="shared" si="271"/>
        <v>14.8</v>
      </c>
      <c r="AX309" s="204">
        <f t="shared" si="271"/>
        <v>14.8</v>
      </c>
      <c r="AY309" s="204">
        <f t="shared" si="271"/>
        <v>14.8</v>
      </c>
      <c r="AZ309" s="204">
        <f t="shared" si="271"/>
        <v>14.8</v>
      </c>
      <c r="BA309" s="204">
        <f t="shared" si="271"/>
        <v>14.8</v>
      </c>
      <c r="BB309" s="204">
        <f t="shared" si="271"/>
        <v>14.8</v>
      </c>
      <c r="BC309" s="205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206"/>
      <c r="BN309" s="206"/>
      <c r="BO309" s="206"/>
      <c r="BP309" s="206"/>
      <c r="BQ309" s="206"/>
      <c r="BR309" s="206"/>
      <c r="BS309" s="206"/>
      <c r="BT309" s="206"/>
      <c r="BU309" s="206"/>
      <c r="BV309" s="206"/>
      <c r="BW309" s="206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</row>
    <row r="310" spans="1:89" s="192" customFormat="1" ht="15" customHeight="1" thickTop="1" x14ac:dyDescent="0.2">
      <c r="A310" s="281">
        <f>+A302+1</f>
        <v>9</v>
      </c>
      <c r="B310" s="189" t="str">
        <f>+'NTP or Sold'!H30</f>
        <v>LM6000</v>
      </c>
      <c r="C310" s="288" t="str">
        <f>+'NTP or Sold'!T30</f>
        <v>Fountain Valley PSCO (ENA) - 90%</v>
      </c>
      <c r="D310" s="190"/>
      <c r="E310" s="190"/>
      <c r="F310" s="19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/>
      <c r="Q310" s="190"/>
      <c r="R310" s="190"/>
      <c r="S310" s="190"/>
      <c r="T310" s="190"/>
      <c r="U310" s="190"/>
      <c r="V310" s="190"/>
      <c r="W310" s="190"/>
      <c r="X310" s="190"/>
      <c r="Y310" s="190"/>
      <c r="Z310" s="190"/>
      <c r="AA310" s="190"/>
      <c r="AB310" s="190"/>
      <c r="AC310" s="190"/>
      <c r="AD310" s="84"/>
      <c r="AE310" s="190"/>
      <c r="AF310" s="190"/>
      <c r="AG310" s="190"/>
      <c r="AH310" s="190"/>
      <c r="AI310" s="190"/>
      <c r="AJ310" s="190"/>
      <c r="AK310" s="190"/>
      <c r="AL310" s="190"/>
      <c r="AM310" s="190"/>
      <c r="AN310" s="190"/>
      <c r="AO310" s="190"/>
      <c r="AP310" s="190"/>
      <c r="AQ310" s="190"/>
      <c r="AR310" s="190"/>
      <c r="AS310" s="190"/>
      <c r="AT310" s="190"/>
      <c r="AU310" s="190"/>
      <c r="AV310" s="190"/>
      <c r="AW310" s="190"/>
      <c r="AX310" s="190"/>
      <c r="AY310" s="190"/>
      <c r="AZ310" s="190"/>
      <c r="BA310" s="190"/>
      <c r="BB310" s="190"/>
      <c r="BC310" s="191"/>
    </row>
    <row r="311" spans="1:89" s="196" customFormat="1" x14ac:dyDescent="0.2">
      <c r="A311" s="282"/>
      <c r="B311" s="193" t="s">
        <v>108</v>
      </c>
      <c r="C311" s="289"/>
      <c r="D311" s="194">
        <v>0</v>
      </c>
      <c r="E311" s="194">
        <v>0</v>
      </c>
      <c r="F311" s="194">
        <v>0</v>
      </c>
      <c r="G311" s="194">
        <v>0</v>
      </c>
      <c r="H311" s="194">
        <v>0</v>
      </c>
      <c r="I311" s="194">
        <v>0</v>
      </c>
      <c r="J311" s="194">
        <v>0</v>
      </c>
      <c r="K311" s="194">
        <v>0</v>
      </c>
      <c r="L311" s="194">
        <v>0</v>
      </c>
      <c r="M311" s="194">
        <v>0</v>
      </c>
      <c r="N311" s="194">
        <f>16.7/336</f>
        <v>4.9702380952380949E-2</v>
      </c>
      <c r="O311" s="194">
        <v>0</v>
      </c>
      <c r="P311" s="194">
        <v>0</v>
      </c>
      <c r="Q311" s="194">
        <v>0</v>
      </c>
      <c r="R311" s="194">
        <v>0</v>
      </c>
      <c r="S311" s="194">
        <v>0</v>
      </c>
      <c r="T311" s="194">
        <v>0</v>
      </c>
      <c r="U311" s="194">
        <v>0</v>
      </c>
      <c r="V311" s="194">
        <v>0</v>
      </c>
      <c r="W311" s="194">
        <v>0</v>
      </c>
      <c r="X311" s="194">
        <f t="shared" ref="X311:AO311" si="272">+(0.95-0.0497)/18</f>
        <v>5.0016666666666668E-2</v>
      </c>
      <c r="Y311" s="194">
        <f t="shared" si="272"/>
        <v>5.0016666666666668E-2</v>
      </c>
      <c r="Z311" s="194">
        <f t="shared" si="272"/>
        <v>5.0016666666666668E-2</v>
      </c>
      <c r="AA311" s="194">
        <f t="shared" si="272"/>
        <v>5.0016666666666668E-2</v>
      </c>
      <c r="AB311" s="194">
        <f t="shared" si="272"/>
        <v>5.0016666666666668E-2</v>
      </c>
      <c r="AC311" s="194">
        <f t="shared" si="272"/>
        <v>5.0016666666666668E-2</v>
      </c>
      <c r="AD311" s="82">
        <f t="shared" si="272"/>
        <v>5.0016666666666668E-2</v>
      </c>
      <c r="AE311" s="194">
        <f t="shared" si="272"/>
        <v>5.0016666666666668E-2</v>
      </c>
      <c r="AF311" s="194">
        <f t="shared" si="272"/>
        <v>5.0016666666666668E-2</v>
      </c>
      <c r="AG311" s="194">
        <f t="shared" si="272"/>
        <v>5.0016666666666668E-2</v>
      </c>
      <c r="AH311" s="194">
        <f t="shared" si="272"/>
        <v>5.0016666666666668E-2</v>
      </c>
      <c r="AI311" s="194">
        <f t="shared" si="272"/>
        <v>5.0016666666666668E-2</v>
      </c>
      <c r="AJ311" s="194">
        <f t="shared" si="272"/>
        <v>5.0016666666666668E-2</v>
      </c>
      <c r="AK311" s="194">
        <f t="shared" si="272"/>
        <v>5.0016666666666668E-2</v>
      </c>
      <c r="AL311" s="194">
        <f t="shared" si="272"/>
        <v>5.0016666666666668E-2</v>
      </c>
      <c r="AM311" s="194">
        <f t="shared" si="272"/>
        <v>5.0016666666666668E-2</v>
      </c>
      <c r="AN311" s="194">
        <f t="shared" si="272"/>
        <v>5.0016666666666668E-2</v>
      </c>
      <c r="AO311" s="194">
        <f t="shared" si="272"/>
        <v>5.0016666666666668E-2</v>
      </c>
      <c r="AP311" s="194">
        <v>0</v>
      </c>
      <c r="AQ311" s="194">
        <v>0</v>
      </c>
      <c r="AR311" s="194">
        <v>0</v>
      </c>
      <c r="AS311" s="194">
        <v>0</v>
      </c>
      <c r="AT311" s="194">
        <v>0.05</v>
      </c>
      <c r="AU311" s="194">
        <v>0</v>
      </c>
      <c r="AV311" s="194">
        <v>0</v>
      </c>
      <c r="AW311" s="194">
        <v>0</v>
      </c>
      <c r="AX311" s="194">
        <v>0</v>
      </c>
      <c r="AY311" s="194">
        <v>0</v>
      </c>
      <c r="AZ311" s="194">
        <v>0</v>
      </c>
      <c r="BA311" s="194">
        <v>0</v>
      </c>
      <c r="BB311" s="194">
        <v>0</v>
      </c>
      <c r="BC311" s="195">
        <f>SUM(D311:BB311)</f>
        <v>1.0000023809523813</v>
      </c>
      <c r="BD311" s="193"/>
    </row>
    <row r="312" spans="1:89" s="196" customFormat="1" x14ac:dyDescent="0.2">
      <c r="A312" s="282"/>
      <c r="B312" s="193" t="s">
        <v>109</v>
      </c>
      <c r="C312" s="289"/>
      <c r="D312" s="194">
        <f>D311</f>
        <v>0</v>
      </c>
      <c r="E312" s="194">
        <f t="shared" ref="E312:AJ312" si="273">+D312+E311</f>
        <v>0</v>
      </c>
      <c r="F312" s="194">
        <f t="shared" si="273"/>
        <v>0</v>
      </c>
      <c r="G312" s="194">
        <f t="shared" si="273"/>
        <v>0</v>
      </c>
      <c r="H312" s="194">
        <f t="shared" si="273"/>
        <v>0</v>
      </c>
      <c r="I312" s="194">
        <f t="shared" si="273"/>
        <v>0</v>
      </c>
      <c r="J312" s="194">
        <f t="shared" si="273"/>
        <v>0</v>
      </c>
      <c r="K312" s="194">
        <f t="shared" si="273"/>
        <v>0</v>
      </c>
      <c r="L312" s="194">
        <f t="shared" si="273"/>
        <v>0</v>
      </c>
      <c r="M312" s="194">
        <f t="shared" si="273"/>
        <v>0</v>
      </c>
      <c r="N312" s="194">
        <f t="shared" si="273"/>
        <v>4.9702380952380949E-2</v>
      </c>
      <c r="O312" s="194">
        <f t="shared" si="273"/>
        <v>4.9702380952380949E-2</v>
      </c>
      <c r="P312" s="194">
        <f t="shared" si="273"/>
        <v>4.9702380952380949E-2</v>
      </c>
      <c r="Q312" s="194">
        <f t="shared" si="273"/>
        <v>4.9702380952380949E-2</v>
      </c>
      <c r="R312" s="194">
        <f t="shared" si="273"/>
        <v>4.9702380952380949E-2</v>
      </c>
      <c r="S312" s="194">
        <f t="shared" si="273"/>
        <v>4.9702380952380949E-2</v>
      </c>
      <c r="T312" s="194">
        <f t="shared" si="273"/>
        <v>4.9702380952380949E-2</v>
      </c>
      <c r="U312" s="194">
        <f t="shared" si="273"/>
        <v>4.9702380952380949E-2</v>
      </c>
      <c r="V312" s="194">
        <f t="shared" si="273"/>
        <v>4.9702380952380949E-2</v>
      </c>
      <c r="W312" s="194">
        <f t="shared" si="273"/>
        <v>4.9702380952380949E-2</v>
      </c>
      <c r="X312" s="194">
        <f t="shared" si="273"/>
        <v>9.9719047619047624E-2</v>
      </c>
      <c r="Y312" s="194">
        <f t="shared" si="273"/>
        <v>0.14973571428571431</v>
      </c>
      <c r="Z312" s="194">
        <f t="shared" si="273"/>
        <v>0.19975238095238096</v>
      </c>
      <c r="AA312" s="194">
        <f t="shared" si="273"/>
        <v>0.24976904761904761</v>
      </c>
      <c r="AB312" s="194">
        <f t="shared" si="273"/>
        <v>0.29978571428571427</v>
      </c>
      <c r="AC312" s="194">
        <f t="shared" si="273"/>
        <v>0.34980238095238092</v>
      </c>
      <c r="AD312" s="82">
        <f t="shared" si="273"/>
        <v>0.39981904761904757</v>
      </c>
      <c r="AE312" s="194">
        <f t="shared" si="273"/>
        <v>0.44983571428571423</v>
      </c>
      <c r="AF312" s="194">
        <f t="shared" si="273"/>
        <v>0.49985238095238088</v>
      </c>
      <c r="AG312" s="194">
        <f t="shared" si="273"/>
        <v>0.54986904761904754</v>
      </c>
      <c r="AH312" s="194">
        <f t="shared" si="273"/>
        <v>0.59988571428571424</v>
      </c>
      <c r="AI312" s="194">
        <f t="shared" si="273"/>
        <v>0.64990238095238095</v>
      </c>
      <c r="AJ312" s="194">
        <f t="shared" si="273"/>
        <v>0.69991904761904766</v>
      </c>
      <c r="AK312" s="194">
        <f t="shared" ref="AK312:BB312" si="274">+AJ312+AK311</f>
        <v>0.74993571428571437</v>
      </c>
      <c r="AL312" s="194">
        <f t="shared" si="274"/>
        <v>0.79995238095238108</v>
      </c>
      <c r="AM312" s="194">
        <f t="shared" si="274"/>
        <v>0.84996904761904779</v>
      </c>
      <c r="AN312" s="194">
        <f t="shared" si="274"/>
        <v>0.8999857142857145</v>
      </c>
      <c r="AO312" s="194">
        <f t="shared" si="274"/>
        <v>0.95000238095238121</v>
      </c>
      <c r="AP312" s="194">
        <f t="shared" si="274"/>
        <v>0.95000238095238121</v>
      </c>
      <c r="AQ312" s="194">
        <f t="shared" si="274"/>
        <v>0.95000238095238121</v>
      </c>
      <c r="AR312" s="194">
        <f t="shared" si="274"/>
        <v>0.95000238095238121</v>
      </c>
      <c r="AS312" s="194">
        <f t="shared" si="274"/>
        <v>0.95000238095238121</v>
      </c>
      <c r="AT312" s="194">
        <f t="shared" si="274"/>
        <v>1.0000023809523813</v>
      </c>
      <c r="AU312" s="194">
        <f t="shared" si="274"/>
        <v>1.0000023809523813</v>
      </c>
      <c r="AV312" s="194">
        <f t="shared" si="274"/>
        <v>1.0000023809523813</v>
      </c>
      <c r="AW312" s="194">
        <f t="shared" si="274"/>
        <v>1.0000023809523813</v>
      </c>
      <c r="AX312" s="194">
        <f t="shared" si="274"/>
        <v>1.0000023809523813</v>
      </c>
      <c r="AY312" s="194">
        <f t="shared" si="274"/>
        <v>1.0000023809523813</v>
      </c>
      <c r="AZ312" s="194">
        <f t="shared" si="274"/>
        <v>1.0000023809523813</v>
      </c>
      <c r="BA312" s="194">
        <f t="shared" si="274"/>
        <v>1.0000023809523813</v>
      </c>
      <c r="BB312" s="194">
        <f t="shared" si="274"/>
        <v>1.0000023809523813</v>
      </c>
      <c r="BC312" s="195"/>
      <c r="BD312" s="193"/>
    </row>
    <row r="313" spans="1:89" s="196" customFormat="1" x14ac:dyDescent="0.2">
      <c r="A313" s="282"/>
      <c r="B313" s="193" t="s">
        <v>110</v>
      </c>
      <c r="C313" s="289"/>
      <c r="D313" s="194">
        <v>0</v>
      </c>
      <c r="E313" s="194">
        <v>0</v>
      </c>
      <c r="F313" s="194">
        <v>0</v>
      </c>
      <c r="G313" s="194">
        <v>0</v>
      </c>
      <c r="H313" s="194">
        <v>0</v>
      </c>
      <c r="I313" s="194">
        <v>0</v>
      </c>
      <c r="J313" s="194">
        <v>0</v>
      </c>
      <c r="K313" s="194">
        <v>0</v>
      </c>
      <c r="L313" s="194">
        <v>0</v>
      </c>
      <c r="M313" s="194">
        <v>0</v>
      </c>
      <c r="N313" s="194">
        <v>0.05</v>
      </c>
      <c r="O313" s="194">
        <v>0</v>
      </c>
      <c r="P313" s="194">
        <v>0</v>
      </c>
      <c r="Q313" s="194">
        <v>0</v>
      </c>
      <c r="R313" s="194">
        <v>0</v>
      </c>
      <c r="S313" s="194">
        <v>0</v>
      </c>
      <c r="T313" s="194">
        <v>0</v>
      </c>
      <c r="U313" s="194">
        <v>0</v>
      </c>
      <c r="V313" s="194">
        <v>0</v>
      </c>
      <c r="W313" s="194">
        <v>0</v>
      </c>
      <c r="X313" s="194">
        <f t="shared" ref="X313:AO313" si="275">+(0.34-0.05)/18</f>
        <v>1.6111111111111114E-2</v>
      </c>
      <c r="Y313" s="194">
        <f t="shared" si="275"/>
        <v>1.6111111111111114E-2</v>
      </c>
      <c r="Z313" s="194">
        <f t="shared" si="275"/>
        <v>1.6111111111111114E-2</v>
      </c>
      <c r="AA313" s="194">
        <f t="shared" si="275"/>
        <v>1.6111111111111114E-2</v>
      </c>
      <c r="AB313" s="194">
        <f t="shared" si="275"/>
        <v>1.6111111111111114E-2</v>
      </c>
      <c r="AC313" s="194">
        <f t="shared" si="275"/>
        <v>1.6111111111111114E-2</v>
      </c>
      <c r="AD313" s="82">
        <f t="shared" si="275"/>
        <v>1.6111111111111114E-2</v>
      </c>
      <c r="AE313" s="194">
        <f t="shared" si="275"/>
        <v>1.6111111111111114E-2</v>
      </c>
      <c r="AF313" s="194">
        <f t="shared" si="275"/>
        <v>1.6111111111111114E-2</v>
      </c>
      <c r="AG313" s="194">
        <f t="shared" si="275"/>
        <v>1.6111111111111114E-2</v>
      </c>
      <c r="AH313" s="194">
        <f t="shared" si="275"/>
        <v>1.6111111111111114E-2</v>
      </c>
      <c r="AI313" s="194">
        <f t="shared" si="275"/>
        <v>1.6111111111111114E-2</v>
      </c>
      <c r="AJ313" s="194">
        <f t="shared" si="275"/>
        <v>1.6111111111111114E-2</v>
      </c>
      <c r="AK313" s="194">
        <f t="shared" si="275"/>
        <v>1.6111111111111114E-2</v>
      </c>
      <c r="AL313" s="194">
        <f t="shared" si="275"/>
        <v>1.6111111111111114E-2</v>
      </c>
      <c r="AM313" s="194">
        <f t="shared" si="275"/>
        <v>1.6111111111111114E-2</v>
      </c>
      <c r="AN313" s="194">
        <f t="shared" si="275"/>
        <v>1.6111111111111114E-2</v>
      </c>
      <c r="AO313" s="194">
        <f t="shared" si="275"/>
        <v>1.6111111111111114E-2</v>
      </c>
      <c r="AP313" s="194">
        <v>0.66</v>
      </c>
      <c r="AQ313" s="194">
        <v>0</v>
      </c>
      <c r="AR313" s="194">
        <v>0</v>
      </c>
      <c r="AS313" s="194">
        <v>0</v>
      </c>
      <c r="AT313" s="194">
        <v>0</v>
      </c>
      <c r="AU313" s="194">
        <v>0</v>
      </c>
      <c r="AV313" s="194">
        <v>0</v>
      </c>
      <c r="AW313" s="194">
        <v>0</v>
      </c>
      <c r="AX313" s="194">
        <v>0</v>
      </c>
      <c r="AY313" s="194">
        <v>0</v>
      </c>
      <c r="AZ313" s="194">
        <v>0</v>
      </c>
      <c r="BA313" s="194">
        <v>0</v>
      </c>
      <c r="BB313" s="194">
        <v>0</v>
      </c>
      <c r="BC313" s="195">
        <f>SUM(D313:BB313)</f>
        <v>1</v>
      </c>
      <c r="BD313" s="193"/>
    </row>
    <row r="314" spans="1:89" s="196" customFormat="1" x14ac:dyDescent="0.2">
      <c r="A314" s="282"/>
      <c r="B314" s="193" t="s">
        <v>111</v>
      </c>
      <c r="C314" s="289"/>
      <c r="D314" s="194">
        <f>D313</f>
        <v>0</v>
      </c>
      <c r="E314" s="194">
        <f t="shared" ref="E314:AJ314" si="276">+D314+E313</f>
        <v>0</v>
      </c>
      <c r="F314" s="194">
        <f t="shared" si="276"/>
        <v>0</v>
      </c>
      <c r="G314" s="194">
        <f t="shared" si="276"/>
        <v>0</v>
      </c>
      <c r="H314" s="194">
        <f t="shared" si="276"/>
        <v>0</v>
      </c>
      <c r="I314" s="194">
        <f t="shared" si="276"/>
        <v>0</v>
      </c>
      <c r="J314" s="194">
        <f t="shared" si="276"/>
        <v>0</v>
      </c>
      <c r="K314" s="194">
        <f t="shared" si="276"/>
        <v>0</v>
      </c>
      <c r="L314" s="194">
        <f t="shared" si="276"/>
        <v>0</v>
      </c>
      <c r="M314" s="194">
        <f t="shared" si="276"/>
        <v>0</v>
      </c>
      <c r="N314" s="194">
        <f t="shared" si="276"/>
        <v>0.05</v>
      </c>
      <c r="O314" s="194">
        <f t="shared" si="276"/>
        <v>0.05</v>
      </c>
      <c r="P314" s="194">
        <f t="shared" si="276"/>
        <v>0.05</v>
      </c>
      <c r="Q314" s="194">
        <f t="shared" si="276"/>
        <v>0.05</v>
      </c>
      <c r="R314" s="194">
        <f t="shared" si="276"/>
        <v>0.05</v>
      </c>
      <c r="S314" s="194">
        <f t="shared" si="276"/>
        <v>0.05</v>
      </c>
      <c r="T314" s="194">
        <f t="shared" si="276"/>
        <v>0.05</v>
      </c>
      <c r="U314" s="194">
        <f t="shared" si="276"/>
        <v>0.05</v>
      </c>
      <c r="V314" s="194">
        <f t="shared" si="276"/>
        <v>0.05</v>
      </c>
      <c r="W314" s="194">
        <f t="shared" si="276"/>
        <v>0.05</v>
      </c>
      <c r="X314" s="194">
        <f t="shared" si="276"/>
        <v>6.611111111111112E-2</v>
      </c>
      <c r="Y314" s="194">
        <f t="shared" si="276"/>
        <v>8.2222222222222238E-2</v>
      </c>
      <c r="Z314" s="194">
        <f t="shared" si="276"/>
        <v>9.8333333333333356E-2</v>
      </c>
      <c r="AA314" s="194">
        <f t="shared" si="276"/>
        <v>0.11444444444444447</v>
      </c>
      <c r="AB314" s="194">
        <f t="shared" si="276"/>
        <v>0.13055555555555559</v>
      </c>
      <c r="AC314" s="194">
        <f t="shared" si="276"/>
        <v>0.1466666666666667</v>
      </c>
      <c r="AD314" s="82">
        <f t="shared" si="276"/>
        <v>0.1627777777777778</v>
      </c>
      <c r="AE314" s="194">
        <f t="shared" si="276"/>
        <v>0.1788888888888889</v>
      </c>
      <c r="AF314" s="194">
        <f t="shared" si="276"/>
        <v>0.19500000000000001</v>
      </c>
      <c r="AG314" s="194">
        <f t="shared" si="276"/>
        <v>0.21111111111111111</v>
      </c>
      <c r="AH314" s="194">
        <f t="shared" si="276"/>
        <v>0.22722222222222221</v>
      </c>
      <c r="AI314" s="194">
        <f t="shared" si="276"/>
        <v>0.24333333333333332</v>
      </c>
      <c r="AJ314" s="194">
        <f t="shared" si="276"/>
        <v>0.25944444444444442</v>
      </c>
      <c r="AK314" s="194">
        <f t="shared" ref="AK314:BB314" si="277">+AJ314+AK313</f>
        <v>0.27555555555555555</v>
      </c>
      <c r="AL314" s="194">
        <f t="shared" si="277"/>
        <v>0.29166666666666669</v>
      </c>
      <c r="AM314" s="194">
        <f t="shared" si="277"/>
        <v>0.30777777777777782</v>
      </c>
      <c r="AN314" s="194">
        <f t="shared" si="277"/>
        <v>0.32388888888888895</v>
      </c>
      <c r="AO314" s="194">
        <f t="shared" si="277"/>
        <v>0.34000000000000008</v>
      </c>
      <c r="AP314" s="194">
        <f t="shared" si="277"/>
        <v>1</v>
      </c>
      <c r="AQ314" s="194">
        <f t="shared" si="277"/>
        <v>1</v>
      </c>
      <c r="AR314" s="194">
        <f t="shared" si="277"/>
        <v>1</v>
      </c>
      <c r="AS314" s="194">
        <f t="shared" si="277"/>
        <v>1</v>
      </c>
      <c r="AT314" s="194">
        <f t="shared" si="277"/>
        <v>1</v>
      </c>
      <c r="AU314" s="194">
        <f t="shared" si="277"/>
        <v>1</v>
      </c>
      <c r="AV314" s="194">
        <f t="shared" si="277"/>
        <v>1</v>
      </c>
      <c r="AW314" s="194">
        <f t="shared" si="277"/>
        <v>1</v>
      </c>
      <c r="AX314" s="194">
        <f t="shared" si="277"/>
        <v>1</v>
      </c>
      <c r="AY314" s="194">
        <f t="shared" si="277"/>
        <v>1</v>
      </c>
      <c r="AZ314" s="194">
        <f t="shared" si="277"/>
        <v>1</v>
      </c>
      <c r="BA314" s="194">
        <f t="shared" si="277"/>
        <v>1</v>
      </c>
      <c r="BB314" s="194">
        <f t="shared" si="277"/>
        <v>1</v>
      </c>
      <c r="BC314" s="195"/>
      <c r="BD314" s="193"/>
    </row>
    <row r="315" spans="1:89" s="211" customFormat="1" x14ac:dyDescent="0.2">
      <c r="A315" s="282"/>
      <c r="B315" s="208"/>
      <c r="C315" s="28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  <c r="AA315" s="209"/>
      <c r="AB315" s="209"/>
      <c r="AC315" s="209"/>
      <c r="AD315" s="83"/>
      <c r="AE315" s="209"/>
      <c r="AF315" s="209"/>
      <c r="AG315" s="209"/>
      <c r="AH315" s="209"/>
      <c r="AI315" s="209"/>
      <c r="AJ315" s="209"/>
      <c r="AK315" s="209"/>
      <c r="AL315" s="209"/>
      <c r="AM315" s="209"/>
      <c r="AN315" s="209"/>
      <c r="AO315" s="209"/>
      <c r="AP315" s="209"/>
      <c r="AQ315" s="209"/>
      <c r="AR315" s="209"/>
      <c r="AS315" s="209"/>
      <c r="AT315" s="209"/>
      <c r="AU315" s="209"/>
      <c r="AV315" s="209"/>
      <c r="AW315" s="209"/>
      <c r="AX315" s="209"/>
      <c r="AY315" s="209"/>
      <c r="AZ315" s="209"/>
      <c r="BA315" s="209"/>
      <c r="BB315" s="209"/>
      <c r="BC315" s="210"/>
      <c r="BD315" s="208"/>
    </row>
    <row r="316" spans="1:89" s="197" customFormat="1" x14ac:dyDescent="0.2">
      <c r="A316" s="282"/>
      <c r="B316" s="197" t="s">
        <v>112</v>
      </c>
      <c r="C316" s="198">
        <v>14.8</v>
      </c>
      <c r="D316" s="199">
        <f t="shared" ref="D316:AI316" si="278">+D312*$C316</f>
        <v>0</v>
      </c>
      <c r="E316" s="199">
        <f t="shared" si="278"/>
        <v>0</v>
      </c>
      <c r="F316" s="199">
        <f t="shared" si="278"/>
        <v>0</v>
      </c>
      <c r="G316" s="199">
        <f t="shared" si="278"/>
        <v>0</v>
      </c>
      <c r="H316" s="199">
        <f t="shared" si="278"/>
        <v>0</v>
      </c>
      <c r="I316" s="199">
        <f t="shared" si="278"/>
        <v>0</v>
      </c>
      <c r="J316" s="199">
        <f t="shared" si="278"/>
        <v>0</v>
      </c>
      <c r="K316" s="199">
        <f t="shared" si="278"/>
        <v>0</v>
      </c>
      <c r="L316" s="199">
        <f t="shared" si="278"/>
        <v>0</v>
      </c>
      <c r="M316" s="199">
        <f t="shared" si="278"/>
        <v>0</v>
      </c>
      <c r="N316" s="199">
        <f t="shared" si="278"/>
        <v>0.73559523809523808</v>
      </c>
      <c r="O316" s="199">
        <f t="shared" si="278"/>
        <v>0.73559523809523808</v>
      </c>
      <c r="P316" s="199">
        <f t="shared" si="278"/>
        <v>0.73559523809523808</v>
      </c>
      <c r="Q316" s="199">
        <f t="shared" si="278"/>
        <v>0.73559523809523808</v>
      </c>
      <c r="R316" s="199">
        <f t="shared" si="278"/>
        <v>0.73559523809523808</v>
      </c>
      <c r="S316" s="199">
        <f t="shared" si="278"/>
        <v>0.73559523809523808</v>
      </c>
      <c r="T316" s="199">
        <f t="shared" si="278"/>
        <v>0.73559523809523808</v>
      </c>
      <c r="U316" s="199">
        <f t="shared" si="278"/>
        <v>0.73559523809523808</v>
      </c>
      <c r="V316" s="199">
        <f t="shared" si="278"/>
        <v>0.73559523809523808</v>
      </c>
      <c r="W316" s="199">
        <f t="shared" si="278"/>
        <v>0.73559523809523808</v>
      </c>
      <c r="X316" s="199">
        <f t="shared" si="278"/>
        <v>1.4758419047619049</v>
      </c>
      <c r="Y316" s="199">
        <f t="shared" si="278"/>
        <v>2.2160885714285716</v>
      </c>
      <c r="Z316" s="199">
        <f t="shared" si="278"/>
        <v>2.9563352380952383</v>
      </c>
      <c r="AA316" s="199">
        <f t="shared" si="278"/>
        <v>3.6965819047619046</v>
      </c>
      <c r="AB316" s="199">
        <f t="shared" si="278"/>
        <v>4.4368285714285713</v>
      </c>
      <c r="AC316" s="199">
        <f t="shared" si="278"/>
        <v>5.1770752380952381</v>
      </c>
      <c r="AD316" s="90">
        <f t="shared" si="278"/>
        <v>5.9173219047619048</v>
      </c>
      <c r="AE316" s="199">
        <f t="shared" si="278"/>
        <v>6.6575685714285706</v>
      </c>
      <c r="AF316" s="199">
        <f t="shared" si="278"/>
        <v>7.3978152380952373</v>
      </c>
      <c r="AG316" s="199">
        <f t="shared" si="278"/>
        <v>8.1380619047619032</v>
      </c>
      <c r="AH316" s="199">
        <f t="shared" si="278"/>
        <v>8.8783085714285708</v>
      </c>
      <c r="AI316" s="199">
        <f t="shared" si="278"/>
        <v>9.6185552380952384</v>
      </c>
      <c r="AJ316" s="199">
        <f t="shared" ref="AJ316:BB316" si="279">+AJ312*$C316</f>
        <v>10.358801904761906</v>
      </c>
      <c r="AK316" s="199">
        <f t="shared" si="279"/>
        <v>11.099048571428574</v>
      </c>
      <c r="AL316" s="199">
        <f t="shared" si="279"/>
        <v>11.839295238095241</v>
      </c>
      <c r="AM316" s="199">
        <f t="shared" si="279"/>
        <v>12.579541904761907</v>
      </c>
      <c r="AN316" s="199">
        <f t="shared" si="279"/>
        <v>13.319788571428575</v>
      </c>
      <c r="AO316" s="199">
        <f t="shared" si="279"/>
        <v>14.060035238095242</v>
      </c>
      <c r="AP316" s="199">
        <f t="shared" si="279"/>
        <v>14.060035238095242</v>
      </c>
      <c r="AQ316" s="199">
        <f t="shared" si="279"/>
        <v>14.060035238095242</v>
      </c>
      <c r="AR316" s="199">
        <f t="shared" si="279"/>
        <v>14.060035238095242</v>
      </c>
      <c r="AS316" s="199">
        <f t="shared" si="279"/>
        <v>14.060035238095242</v>
      </c>
      <c r="AT316" s="199">
        <f t="shared" si="279"/>
        <v>14.800035238095242</v>
      </c>
      <c r="AU316" s="199">
        <f t="shared" si="279"/>
        <v>14.800035238095242</v>
      </c>
      <c r="AV316" s="199">
        <f t="shared" si="279"/>
        <v>14.800035238095242</v>
      </c>
      <c r="AW316" s="199">
        <f t="shared" si="279"/>
        <v>14.800035238095242</v>
      </c>
      <c r="AX316" s="199">
        <f t="shared" si="279"/>
        <v>14.800035238095242</v>
      </c>
      <c r="AY316" s="199">
        <f t="shared" si="279"/>
        <v>14.800035238095242</v>
      </c>
      <c r="AZ316" s="199">
        <f t="shared" si="279"/>
        <v>14.800035238095242</v>
      </c>
      <c r="BA316" s="199">
        <f t="shared" si="279"/>
        <v>14.800035238095242</v>
      </c>
      <c r="BB316" s="199">
        <f t="shared" si="279"/>
        <v>14.800035238095242</v>
      </c>
      <c r="BC316" s="200"/>
      <c r="BD316" s="201"/>
      <c r="BE316" s="201"/>
      <c r="BF316" s="201"/>
      <c r="BG316" s="201"/>
      <c r="BH316" s="201"/>
      <c r="BI316" s="201"/>
      <c r="BJ316" s="201"/>
      <c r="BK316" s="201"/>
      <c r="BL316" s="201"/>
      <c r="BM316" s="201"/>
      <c r="BN316" s="201"/>
      <c r="BO316" s="201"/>
      <c r="BP316" s="201"/>
      <c r="BQ316" s="201"/>
      <c r="BR316" s="201"/>
      <c r="BS316" s="201"/>
      <c r="BT316" s="201"/>
      <c r="BU316" s="201"/>
      <c r="BV316" s="201"/>
      <c r="BW316" s="201"/>
      <c r="BX316" s="201"/>
      <c r="BY316" s="201"/>
      <c r="BZ316" s="201"/>
      <c r="CA316" s="201"/>
      <c r="CB316" s="201"/>
      <c r="CC316" s="201"/>
      <c r="CD316" s="201"/>
      <c r="CE316" s="201"/>
      <c r="CF316" s="201"/>
      <c r="CG316" s="201"/>
      <c r="CH316" s="201"/>
      <c r="CI316" s="201"/>
      <c r="CJ316" s="201"/>
      <c r="CK316" s="201"/>
    </row>
    <row r="317" spans="1:89" s="202" customFormat="1" ht="13.5" thickBot="1" x14ac:dyDescent="0.25">
      <c r="A317" s="283"/>
      <c r="B317" s="202" t="s">
        <v>113</v>
      </c>
      <c r="C317" s="203" t="str">
        <f>+'NTP or Sold'!C30</f>
        <v>Committed</v>
      </c>
      <c r="D317" s="204">
        <f t="shared" ref="D317:AI317" si="280">+D314*$C316</f>
        <v>0</v>
      </c>
      <c r="E317" s="204">
        <f t="shared" si="280"/>
        <v>0</v>
      </c>
      <c r="F317" s="204">
        <f t="shared" si="280"/>
        <v>0</v>
      </c>
      <c r="G317" s="204">
        <f t="shared" si="280"/>
        <v>0</v>
      </c>
      <c r="H317" s="204">
        <f t="shared" si="280"/>
        <v>0</v>
      </c>
      <c r="I317" s="204">
        <f t="shared" si="280"/>
        <v>0</v>
      </c>
      <c r="J317" s="204">
        <f t="shared" si="280"/>
        <v>0</v>
      </c>
      <c r="K317" s="204">
        <f t="shared" si="280"/>
        <v>0</v>
      </c>
      <c r="L317" s="204">
        <f t="shared" si="280"/>
        <v>0</v>
      </c>
      <c r="M317" s="204">
        <f t="shared" si="280"/>
        <v>0</v>
      </c>
      <c r="N317" s="204">
        <f t="shared" si="280"/>
        <v>0.7400000000000001</v>
      </c>
      <c r="O317" s="204">
        <f t="shared" si="280"/>
        <v>0.7400000000000001</v>
      </c>
      <c r="P317" s="204">
        <f t="shared" si="280"/>
        <v>0.7400000000000001</v>
      </c>
      <c r="Q317" s="204">
        <f t="shared" si="280"/>
        <v>0.7400000000000001</v>
      </c>
      <c r="R317" s="204">
        <f t="shared" si="280"/>
        <v>0.7400000000000001</v>
      </c>
      <c r="S317" s="204">
        <f t="shared" si="280"/>
        <v>0.7400000000000001</v>
      </c>
      <c r="T317" s="204">
        <f t="shared" si="280"/>
        <v>0.7400000000000001</v>
      </c>
      <c r="U317" s="204">
        <f t="shared" si="280"/>
        <v>0.7400000000000001</v>
      </c>
      <c r="V317" s="204">
        <f t="shared" si="280"/>
        <v>0.7400000000000001</v>
      </c>
      <c r="W317" s="204">
        <f t="shared" si="280"/>
        <v>0.7400000000000001</v>
      </c>
      <c r="X317" s="204">
        <f t="shared" si="280"/>
        <v>0.97844444444444467</v>
      </c>
      <c r="Y317" s="204">
        <f t="shared" si="280"/>
        <v>1.2168888888888891</v>
      </c>
      <c r="Z317" s="204">
        <f t="shared" si="280"/>
        <v>1.4553333333333338</v>
      </c>
      <c r="AA317" s="204">
        <f t="shared" si="280"/>
        <v>1.6937777777777783</v>
      </c>
      <c r="AB317" s="204">
        <f t="shared" si="280"/>
        <v>1.932222222222223</v>
      </c>
      <c r="AC317" s="204">
        <f t="shared" si="280"/>
        <v>2.1706666666666674</v>
      </c>
      <c r="AD317" s="136">
        <f t="shared" si="280"/>
        <v>2.4091111111111116</v>
      </c>
      <c r="AE317" s="204">
        <f t="shared" si="280"/>
        <v>2.6475555555555559</v>
      </c>
      <c r="AF317" s="204">
        <f t="shared" si="280"/>
        <v>2.8860000000000001</v>
      </c>
      <c r="AG317" s="204">
        <f t="shared" si="280"/>
        <v>3.1244444444444448</v>
      </c>
      <c r="AH317" s="204">
        <f t="shared" si="280"/>
        <v>3.362888888888889</v>
      </c>
      <c r="AI317" s="204">
        <f t="shared" si="280"/>
        <v>3.6013333333333333</v>
      </c>
      <c r="AJ317" s="204">
        <f t="shared" ref="AJ317:BB317" si="281">+AJ314*$C316</f>
        <v>3.8397777777777775</v>
      </c>
      <c r="AK317" s="204">
        <f t="shared" si="281"/>
        <v>4.0782222222222222</v>
      </c>
      <c r="AL317" s="204">
        <f t="shared" si="281"/>
        <v>4.3166666666666673</v>
      </c>
      <c r="AM317" s="204">
        <f t="shared" si="281"/>
        <v>4.5551111111111116</v>
      </c>
      <c r="AN317" s="204">
        <f t="shared" si="281"/>
        <v>4.7935555555555567</v>
      </c>
      <c r="AO317" s="204">
        <f t="shared" si="281"/>
        <v>5.0320000000000018</v>
      </c>
      <c r="AP317" s="204">
        <f t="shared" si="281"/>
        <v>14.8</v>
      </c>
      <c r="AQ317" s="204">
        <f t="shared" si="281"/>
        <v>14.8</v>
      </c>
      <c r="AR317" s="204">
        <f t="shared" si="281"/>
        <v>14.8</v>
      </c>
      <c r="AS317" s="204">
        <f t="shared" si="281"/>
        <v>14.8</v>
      </c>
      <c r="AT317" s="204">
        <f t="shared" si="281"/>
        <v>14.8</v>
      </c>
      <c r="AU317" s="204">
        <f t="shared" si="281"/>
        <v>14.8</v>
      </c>
      <c r="AV317" s="204">
        <f t="shared" si="281"/>
        <v>14.8</v>
      </c>
      <c r="AW317" s="204">
        <f t="shared" si="281"/>
        <v>14.8</v>
      </c>
      <c r="AX317" s="204">
        <f t="shared" si="281"/>
        <v>14.8</v>
      </c>
      <c r="AY317" s="204">
        <f t="shared" si="281"/>
        <v>14.8</v>
      </c>
      <c r="AZ317" s="204">
        <f t="shared" si="281"/>
        <v>14.8</v>
      </c>
      <c r="BA317" s="204">
        <f t="shared" si="281"/>
        <v>14.8</v>
      </c>
      <c r="BB317" s="204">
        <f t="shared" si="281"/>
        <v>14.8</v>
      </c>
      <c r="BC317" s="205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06"/>
      <c r="BN317" s="206"/>
      <c r="BO317" s="206"/>
      <c r="BP317" s="206"/>
      <c r="BQ317" s="206"/>
      <c r="BR317" s="206"/>
      <c r="BS317" s="206"/>
      <c r="BT317" s="206"/>
      <c r="BU317" s="206"/>
      <c r="BV317" s="206"/>
      <c r="BW317" s="206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</row>
    <row r="318" spans="1:89" s="92" customFormat="1" ht="15" customHeight="1" thickTop="1" x14ac:dyDescent="0.2">
      <c r="A318" s="281">
        <f>+'NTP or Sold'!A390+1</f>
        <v>5</v>
      </c>
      <c r="B318" s="98" t="str">
        <f>+'NTP or Sold'!G31</f>
        <v>7FA</v>
      </c>
      <c r="C318" s="284" t="str">
        <f>+'NTP or Sold'!S31</f>
        <v>Pastoria (ENA)</v>
      </c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84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100"/>
    </row>
    <row r="319" spans="1:89" s="105" customFormat="1" x14ac:dyDescent="0.2">
      <c r="A319" s="282"/>
      <c r="B319" s="101" t="s">
        <v>108</v>
      </c>
      <c r="C319" s="285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>
        <f>SUM(D319:BB319)</f>
        <v>0</v>
      </c>
      <c r="BD319" s="101"/>
    </row>
    <row r="320" spans="1:89" s="105" customFormat="1" x14ac:dyDescent="0.2">
      <c r="A320" s="282"/>
      <c r="B320" s="101" t="s">
        <v>109</v>
      </c>
      <c r="C320" s="28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/>
      <c r="BD320" s="101"/>
    </row>
    <row r="321" spans="1:89" s="105" customFormat="1" x14ac:dyDescent="0.2">
      <c r="A321" s="282"/>
      <c r="B321" s="101" t="s">
        <v>110</v>
      </c>
      <c r="C321" s="28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>
        <f>SUM(D321:BB321)</f>
        <v>0</v>
      </c>
      <c r="BD321" s="101"/>
    </row>
    <row r="322" spans="1:89" s="105" customFormat="1" x14ac:dyDescent="0.2">
      <c r="A322" s="282"/>
      <c r="B322" s="101" t="s">
        <v>111</v>
      </c>
      <c r="C322" s="28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/>
      <c r="BD322" s="101"/>
    </row>
    <row r="323" spans="1:89" s="105" customFormat="1" x14ac:dyDescent="0.2">
      <c r="A323" s="282"/>
      <c r="B323" s="101"/>
      <c r="C323" s="102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91" customFormat="1" x14ac:dyDescent="0.2">
      <c r="A324" s="282"/>
      <c r="B324" s="91" t="s">
        <v>112</v>
      </c>
      <c r="C324" s="93"/>
      <c r="D324" s="94">
        <f t="shared" ref="D324:AI324" si="282">+D320*$C324</f>
        <v>0</v>
      </c>
      <c r="E324" s="94">
        <f t="shared" si="282"/>
        <v>0</v>
      </c>
      <c r="F324" s="94">
        <f t="shared" si="282"/>
        <v>0</v>
      </c>
      <c r="G324" s="94">
        <f t="shared" si="282"/>
        <v>0</v>
      </c>
      <c r="H324" s="94">
        <f t="shared" si="282"/>
        <v>0</v>
      </c>
      <c r="I324" s="94">
        <f t="shared" si="282"/>
        <v>0</v>
      </c>
      <c r="J324" s="94">
        <f t="shared" si="282"/>
        <v>0</v>
      </c>
      <c r="K324" s="94">
        <f t="shared" si="282"/>
        <v>0</v>
      </c>
      <c r="L324" s="94">
        <f t="shared" si="282"/>
        <v>0</v>
      </c>
      <c r="M324" s="94">
        <f t="shared" si="282"/>
        <v>0</v>
      </c>
      <c r="N324" s="94">
        <f t="shared" si="282"/>
        <v>0</v>
      </c>
      <c r="O324" s="94">
        <f t="shared" si="282"/>
        <v>0</v>
      </c>
      <c r="P324" s="94">
        <f t="shared" si="282"/>
        <v>0</v>
      </c>
      <c r="Q324" s="94">
        <f t="shared" si="282"/>
        <v>0</v>
      </c>
      <c r="R324" s="94">
        <f t="shared" si="282"/>
        <v>0</v>
      </c>
      <c r="S324" s="94">
        <f t="shared" si="282"/>
        <v>0</v>
      </c>
      <c r="T324" s="94">
        <f t="shared" si="282"/>
        <v>0</v>
      </c>
      <c r="U324" s="94">
        <f t="shared" si="282"/>
        <v>0</v>
      </c>
      <c r="V324" s="94">
        <f t="shared" si="282"/>
        <v>0</v>
      </c>
      <c r="W324" s="94">
        <f t="shared" si="282"/>
        <v>0</v>
      </c>
      <c r="X324" s="94">
        <f t="shared" si="282"/>
        <v>0</v>
      </c>
      <c r="Y324" s="94">
        <f t="shared" si="282"/>
        <v>0</v>
      </c>
      <c r="Z324" s="94">
        <f t="shared" si="282"/>
        <v>0</v>
      </c>
      <c r="AA324" s="94">
        <f t="shared" si="282"/>
        <v>0</v>
      </c>
      <c r="AB324" s="94">
        <f t="shared" si="282"/>
        <v>0</v>
      </c>
      <c r="AC324" s="94">
        <f t="shared" si="282"/>
        <v>0</v>
      </c>
      <c r="AD324" s="90">
        <f t="shared" si="282"/>
        <v>0</v>
      </c>
      <c r="AE324" s="94">
        <f t="shared" si="282"/>
        <v>0</v>
      </c>
      <c r="AF324" s="94">
        <f t="shared" si="282"/>
        <v>0</v>
      </c>
      <c r="AG324" s="94">
        <f t="shared" si="282"/>
        <v>0</v>
      </c>
      <c r="AH324" s="94">
        <f t="shared" si="282"/>
        <v>0</v>
      </c>
      <c r="AI324" s="94">
        <f t="shared" si="282"/>
        <v>0</v>
      </c>
      <c r="AJ324" s="94">
        <f t="shared" ref="AJ324:BB324" si="283">+AJ320*$C324</f>
        <v>0</v>
      </c>
      <c r="AK324" s="94">
        <f t="shared" si="283"/>
        <v>0</v>
      </c>
      <c r="AL324" s="94">
        <f t="shared" si="283"/>
        <v>0</v>
      </c>
      <c r="AM324" s="94">
        <f t="shared" si="283"/>
        <v>0</v>
      </c>
      <c r="AN324" s="94">
        <f t="shared" si="283"/>
        <v>0</v>
      </c>
      <c r="AO324" s="94">
        <f t="shared" si="283"/>
        <v>0</v>
      </c>
      <c r="AP324" s="94">
        <f t="shared" si="283"/>
        <v>0</v>
      </c>
      <c r="AQ324" s="94">
        <f t="shared" si="283"/>
        <v>0</v>
      </c>
      <c r="AR324" s="94">
        <f t="shared" si="283"/>
        <v>0</v>
      </c>
      <c r="AS324" s="94">
        <f t="shared" si="283"/>
        <v>0</v>
      </c>
      <c r="AT324" s="94">
        <f t="shared" si="283"/>
        <v>0</v>
      </c>
      <c r="AU324" s="94">
        <f t="shared" si="283"/>
        <v>0</v>
      </c>
      <c r="AV324" s="94">
        <f t="shared" si="283"/>
        <v>0</v>
      </c>
      <c r="AW324" s="94">
        <f t="shared" si="283"/>
        <v>0</v>
      </c>
      <c r="AX324" s="94">
        <f t="shared" si="283"/>
        <v>0</v>
      </c>
      <c r="AY324" s="94">
        <f t="shared" si="283"/>
        <v>0</v>
      </c>
      <c r="AZ324" s="94">
        <f t="shared" si="283"/>
        <v>0</v>
      </c>
      <c r="BA324" s="94">
        <f t="shared" si="283"/>
        <v>0</v>
      </c>
      <c r="BB324" s="94">
        <f t="shared" si="283"/>
        <v>0</v>
      </c>
      <c r="BC324" s="95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</row>
    <row r="325" spans="1:89" s="133" customFormat="1" ht="13.5" thickBot="1" x14ac:dyDescent="0.25">
      <c r="A325" s="283"/>
      <c r="B325" s="133" t="s">
        <v>113</v>
      </c>
      <c r="C325" s="134" t="str">
        <f>+'NTP or Sold'!B31</f>
        <v>Tentative</v>
      </c>
      <c r="D325" s="135">
        <f t="shared" ref="D325:AI325" si="284">+D322*$C324</f>
        <v>0</v>
      </c>
      <c r="E325" s="135">
        <f t="shared" si="284"/>
        <v>0</v>
      </c>
      <c r="F325" s="135">
        <f t="shared" si="284"/>
        <v>0</v>
      </c>
      <c r="G325" s="135">
        <f t="shared" si="284"/>
        <v>0</v>
      </c>
      <c r="H325" s="135">
        <f t="shared" si="284"/>
        <v>0</v>
      </c>
      <c r="I325" s="135">
        <f t="shared" si="284"/>
        <v>0</v>
      </c>
      <c r="J325" s="135">
        <f t="shared" si="284"/>
        <v>0</v>
      </c>
      <c r="K325" s="135">
        <f t="shared" si="284"/>
        <v>0</v>
      </c>
      <c r="L325" s="135">
        <f t="shared" si="284"/>
        <v>0</v>
      </c>
      <c r="M325" s="135">
        <f t="shared" si="284"/>
        <v>0</v>
      </c>
      <c r="N325" s="135">
        <f t="shared" si="284"/>
        <v>0</v>
      </c>
      <c r="O325" s="135">
        <f t="shared" si="284"/>
        <v>0</v>
      </c>
      <c r="P325" s="135">
        <f t="shared" si="284"/>
        <v>0</v>
      </c>
      <c r="Q325" s="135">
        <f t="shared" si="284"/>
        <v>0</v>
      </c>
      <c r="R325" s="135">
        <f t="shared" si="284"/>
        <v>0</v>
      </c>
      <c r="S325" s="135">
        <f t="shared" si="284"/>
        <v>0</v>
      </c>
      <c r="T325" s="135">
        <f t="shared" si="284"/>
        <v>0</v>
      </c>
      <c r="U325" s="135">
        <f t="shared" si="284"/>
        <v>0</v>
      </c>
      <c r="V325" s="135">
        <f t="shared" si="284"/>
        <v>0</v>
      </c>
      <c r="W325" s="135">
        <f t="shared" si="284"/>
        <v>0</v>
      </c>
      <c r="X325" s="135">
        <f t="shared" si="284"/>
        <v>0</v>
      </c>
      <c r="Y325" s="135">
        <f t="shared" si="284"/>
        <v>0</v>
      </c>
      <c r="Z325" s="135">
        <f t="shared" si="284"/>
        <v>0</v>
      </c>
      <c r="AA325" s="135">
        <f t="shared" si="284"/>
        <v>0</v>
      </c>
      <c r="AB325" s="135">
        <f t="shared" si="284"/>
        <v>0</v>
      </c>
      <c r="AC325" s="135">
        <f t="shared" si="284"/>
        <v>0</v>
      </c>
      <c r="AD325" s="136">
        <f t="shared" si="284"/>
        <v>0</v>
      </c>
      <c r="AE325" s="135">
        <f t="shared" si="284"/>
        <v>0</v>
      </c>
      <c r="AF325" s="135">
        <f t="shared" si="284"/>
        <v>0</v>
      </c>
      <c r="AG325" s="135">
        <f t="shared" si="284"/>
        <v>0</v>
      </c>
      <c r="AH325" s="135">
        <f t="shared" si="284"/>
        <v>0</v>
      </c>
      <c r="AI325" s="135">
        <f t="shared" si="284"/>
        <v>0</v>
      </c>
      <c r="AJ325" s="135">
        <f t="shared" ref="AJ325:BB325" si="285">+AJ322*$C324</f>
        <v>0</v>
      </c>
      <c r="AK325" s="135">
        <f t="shared" si="285"/>
        <v>0</v>
      </c>
      <c r="AL325" s="135">
        <f t="shared" si="285"/>
        <v>0</v>
      </c>
      <c r="AM325" s="135">
        <f t="shared" si="285"/>
        <v>0</v>
      </c>
      <c r="AN325" s="135">
        <f t="shared" si="285"/>
        <v>0</v>
      </c>
      <c r="AO325" s="135">
        <f t="shared" si="285"/>
        <v>0</v>
      </c>
      <c r="AP325" s="135">
        <f t="shared" si="285"/>
        <v>0</v>
      </c>
      <c r="AQ325" s="135">
        <f t="shared" si="285"/>
        <v>0</v>
      </c>
      <c r="AR325" s="135">
        <f t="shared" si="285"/>
        <v>0</v>
      </c>
      <c r="AS325" s="135">
        <f t="shared" si="285"/>
        <v>0</v>
      </c>
      <c r="AT325" s="135">
        <f t="shared" si="285"/>
        <v>0</v>
      </c>
      <c r="AU325" s="135">
        <f t="shared" si="285"/>
        <v>0</v>
      </c>
      <c r="AV325" s="135">
        <f t="shared" si="285"/>
        <v>0</v>
      </c>
      <c r="AW325" s="135">
        <f t="shared" si="285"/>
        <v>0</v>
      </c>
      <c r="AX325" s="135">
        <f t="shared" si="285"/>
        <v>0</v>
      </c>
      <c r="AY325" s="135">
        <f t="shared" si="285"/>
        <v>0</v>
      </c>
      <c r="AZ325" s="135">
        <f t="shared" si="285"/>
        <v>0</v>
      </c>
      <c r="BA325" s="135">
        <f t="shared" si="285"/>
        <v>0</v>
      </c>
      <c r="BB325" s="135">
        <f t="shared" si="285"/>
        <v>0</v>
      </c>
      <c r="BC325" s="137"/>
      <c r="BD325" s="138"/>
      <c r="BE325" s="138"/>
      <c r="BF325" s="138"/>
      <c r="BG325" s="138"/>
      <c r="BH325" s="138"/>
      <c r="BI325" s="138"/>
      <c r="BJ325" s="138"/>
      <c r="BK325" s="138"/>
      <c r="BL325" s="138"/>
      <c r="BM325" s="138"/>
      <c r="BN325" s="138"/>
      <c r="BO325" s="138"/>
      <c r="BP325" s="138"/>
      <c r="BQ325" s="138"/>
      <c r="BR325" s="138"/>
      <c r="BS325" s="138"/>
      <c r="BT325" s="138"/>
      <c r="BU325" s="138"/>
      <c r="BV325" s="138"/>
      <c r="BW325" s="138"/>
      <c r="BX325" s="138"/>
      <c r="BY325" s="138"/>
      <c r="BZ325" s="138"/>
      <c r="CA325" s="138"/>
      <c r="CB325" s="138"/>
      <c r="CC325" s="138"/>
      <c r="CD325" s="138"/>
      <c r="CE325" s="138"/>
      <c r="CF325" s="138"/>
      <c r="CG325" s="138"/>
      <c r="CH325" s="138"/>
      <c r="CI325" s="138"/>
      <c r="CJ325" s="138"/>
      <c r="CK325" s="138"/>
    </row>
    <row r="326" spans="1:89" s="192" customFormat="1" ht="15" customHeight="1" thickTop="1" x14ac:dyDescent="0.2">
      <c r="A326" s="281">
        <v>4</v>
      </c>
      <c r="B326" s="189" t="str">
        <f>+'NTP or Sold'!G32</f>
        <v>LM6000</v>
      </c>
      <c r="C326" s="288" t="str">
        <f>+'NTP or Sold'!S32</f>
        <v>Elektrobolt (ESA) - 85%</v>
      </c>
      <c r="D326" s="190"/>
      <c r="E326" s="190"/>
      <c r="F326" s="190"/>
      <c r="G326" s="190"/>
      <c r="H326" s="190"/>
      <c r="I326" s="190"/>
      <c r="J326" s="190"/>
      <c r="K326" s="190"/>
      <c r="L326" s="190"/>
      <c r="M326" s="190"/>
      <c r="N326" s="190"/>
      <c r="O326" s="190"/>
      <c r="P326" s="190"/>
      <c r="Q326" s="190"/>
      <c r="R326" s="190"/>
      <c r="S326" s="190"/>
      <c r="T326" s="190"/>
      <c r="U326" s="190"/>
      <c r="V326" s="190"/>
      <c r="W326" s="190"/>
      <c r="X326" s="190"/>
      <c r="Y326" s="190"/>
      <c r="Z326" s="190"/>
      <c r="AA326" s="190"/>
      <c r="AB326" s="190"/>
      <c r="AC326" s="190"/>
      <c r="AD326" s="190"/>
      <c r="AE326" s="190"/>
      <c r="AF326" s="84"/>
      <c r="AG326" s="190"/>
      <c r="AH326" s="190"/>
      <c r="AI326" s="190"/>
      <c r="AJ326" s="190"/>
      <c r="AK326" s="190"/>
      <c r="AL326" s="190"/>
      <c r="AM326" s="190"/>
      <c r="AN326" s="190"/>
      <c r="AO326" s="190"/>
      <c r="AP326" s="190"/>
      <c r="AQ326" s="190"/>
      <c r="AR326" s="190"/>
      <c r="AS326" s="190"/>
      <c r="AT326" s="190"/>
      <c r="AU326" s="190"/>
      <c r="AV326" s="190"/>
      <c r="AW326" s="190"/>
      <c r="AX326" s="190"/>
      <c r="AY326" s="190"/>
      <c r="AZ326" s="190"/>
      <c r="BA326" s="190"/>
      <c r="BB326" s="190"/>
      <c r="BC326" s="191"/>
    </row>
    <row r="327" spans="1:89" s="196" customFormat="1" x14ac:dyDescent="0.2">
      <c r="A327" s="282"/>
      <c r="B327" s="193" t="s">
        <v>108</v>
      </c>
      <c r="C327" s="289"/>
      <c r="D327" s="194">
        <v>0</v>
      </c>
      <c r="E327" s="194">
        <v>0</v>
      </c>
      <c r="F327" s="194">
        <v>0</v>
      </c>
      <c r="G327" s="194">
        <v>0</v>
      </c>
      <c r="H327" s="194">
        <v>0</v>
      </c>
      <c r="I327" s="194">
        <v>0</v>
      </c>
      <c r="J327" s="194">
        <v>0</v>
      </c>
      <c r="K327" s="194">
        <v>0</v>
      </c>
      <c r="L327" s="194">
        <v>0</v>
      </c>
      <c r="M327" s="194">
        <v>0</v>
      </c>
      <c r="N327" s="194">
        <f>16.7/336</f>
        <v>4.9702380952380949E-2</v>
      </c>
      <c r="O327" s="194">
        <v>0</v>
      </c>
      <c r="P327" s="194">
        <v>0</v>
      </c>
      <c r="Q327" s="194">
        <v>0</v>
      </c>
      <c r="R327" s="194">
        <v>0</v>
      </c>
      <c r="S327" s="194">
        <v>0</v>
      </c>
      <c r="T327" s="194">
        <v>0</v>
      </c>
      <c r="U327" s="194">
        <v>0</v>
      </c>
      <c r="V327" s="194">
        <v>0</v>
      </c>
      <c r="W327" s="194">
        <v>0</v>
      </c>
      <c r="X327" s="194">
        <f t="shared" ref="X327:AO327" si="286">+(0.95-0.0497)/18</f>
        <v>5.0016666666666668E-2</v>
      </c>
      <c r="Y327" s="194">
        <f t="shared" si="286"/>
        <v>5.0016666666666668E-2</v>
      </c>
      <c r="Z327" s="194">
        <f t="shared" si="286"/>
        <v>5.0016666666666668E-2</v>
      </c>
      <c r="AA327" s="194">
        <f t="shared" si="286"/>
        <v>5.0016666666666668E-2</v>
      </c>
      <c r="AB327" s="194">
        <f t="shared" si="286"/>
        <v>5.0016666666666668E-2</v>
      </c>
      <c r="AC327" s="194">
        <f t="shared" si="286"/>
        <v>5.0016666666666668E-2</v>
      </c>
      <c r="AD327" s="194">
        <f t="shared" si="286"/>
        <v>5.0016666666666668E-2</v>
      </c>
      <c r="AE327" s="194">
        <f t="shared" si="286"/>
        <v>5.0016666666666668E-2</v>
      </c>
      <c r="AF327" s="82">
        <f t="shared" si="286"/>
        <v>5.0016666666666668E-2</v>
      </c>
      <c r="AG327" s="194">
        <f t="shared" si="286"/>
        <v>5.0016666666666668E-2</v>
      </c>
      <c r="AH327" s="194">
        <f t="shared" si="286"/>
        <v>5.0016666666666668E-2</v>
      </c>
      <c r="AI327" s="194">
        <f t="shared" si="286"/>
        <v>5.0016666666666668E-2</v>
      </c>
      <c r="AJ327" s="194">
        <f t="shared" si="286"/>
        <v>5.0016666666666668E-2</v>
      </c>
      <c r="AK327" s="194">
        <f t="shared" si="286"/>
        <v>5.0016666666666668E-2</v>
      </c>
      <c r="AL327" s="194">
        <f t="shared" si="286"/>
        <v>5.0016666666666668E-2</v>
      </c>
      <c r="AM327" s="194">
        <f t="shared" si="286"/>
        <v>5.0016666666666668E-2</v>
      </c>
      <c r="AN327" s="194">
        <f t="shared" si="286"/>
        <v>5.0016666666666668E-2</v>
      </c>
      <c r="AO327" s="194">
        <f t="shared" si="286"/>
        <v>5.0016666666666668E-2</v>
      </c>
      <c r="AP327" s="194">
        <v>0</v>
      </c>
      <c r="AQ327" s="194">
        <v>0</v>
      </c>
      <c r="AR327" s="194">
        <v>0</v>
      </c>
      <c r="AS327" s="194">
        <v>0</v>
      </c>
      <c r="AT327" s="194">
        <v>0.05</v>
      </c>
      <c r="AU327" s="194">
        <v>0</v>
      </c>
      <c r="AV327" s="194">
        <v>0</v>
      </c>
      <c r="AW327" s="194">
        <v>0</v>
      </c>
      <c r="AX327" s="194">
        <v>0</v>
      </c>
      <c r="AY327" s="194">
        <v>0</v>
      </c>
      <c r="AZ327" s="194">
        <v>0</v>
      </c>
      <c r="BA327" s="194">
        <v>0</v>
      </c>
      <c r="BB327" s="194">
        <v>0</v>
      </c>
      <c r="BC327" s="195">
        <f>SUM(N327:BB327)</f>
        <v>1.0000023809523813</v>
      </c>
      <c r="BD327" s="193"/>
    </row>
    <row r="328" spans="1:89" s="196" customFormat="1" x14ac:dyDescent="0.2">
      <c r="A328" s="282"/>
      <c r="B328" s="193" t="s">
        <v>109</v>
      </c>
      <c r="C328" s="289"/>
      <c r="D328" s="194">
        <f>D327</f>
        <v>0</v>
      </c>
      <c r="E328" s="194">
        <f t="shared" ref="E328:AJ328" si="287">+D328+E327</f>
        <v>0</v>
      </c>
      <c r="F328" s="194">
        <f t="shared" si="287"/>
        <v>0</v>
      </c>
      <c r="G328" s="194">
        <f t="shared" si="287"/>
        <v>0</v>
      </c>
      <c r="H328" s="194">
        <f t="shared" si="287"/>
        <v>0</v>
      </c>
      <c r="I328" s="194">
        <f t="shared" si="287"/>
        <v>0</v>
      </c>
      <c r="J328" s="194">
        <f t="shared" si="287"/>
        <v>0</v>
      </c>
      <c r="K328" s="194">
        <f t="shared" si="287"/>
        <v>0</v>
      </c>
      <c r="L328" s="194">
        <f t="shared" si="287"/>
        <v>0</v>
      </c>
      <c r="M328" s="194">
        <f t="shared" si="287"/>
        <v>0</v>
      </c>
      <c r="N328" s="194">
        <f t="shared" si="287"/>
        <v>4.9702380952380949E-2</v>
      </c>
      <c r="O328" s="194">
        <f t="shared" si="287"/>
        <v>4.9702380952380949E-2</v>
      </c>
      <c r="P328" s="194">
        <f t="shared" si="287"/>
        <v>4.9702380952380949E-2</v>
      </c>
      <c r="Q328" s="194">
        <f t="shared" si="287"/>
        <v>4.9702380952380949E-2</v>
      </c>
      <c r="R328" s="194">
        <f t="shared" si="287"/>
        <v>4.9702380952380949E-2</v>
      </c>
      <c r="S328" s="194">
        <f t="shared" si="287"/>
        <v>4.9702380952380949E-2</v>
      </c>
      <c r="T328" s="194">
        <f t="shared" si="287"/>
        <v>4.9702380952380949E-2</v>
      </c>
      <c r="U328" s="194">
        <f t="shared" si="287"/>
        <v>4.9702380952380949E-2</v>
      </c>
      <c r="V328" s="194">
        <f t="shared" si="287"/>
        <v>4.9702380952380949E-2</v>
      </c>
      <c r="W328" s="194">
        <f t="shared" si="287"/>
        <v>4.9702380952380949E-2</v>
      </c>
      <c r="X328" s="194">
        <f t="shared" si="287"/>
        <v>9.9719047619047624E-2</v>
      </c>
      <c r="Y328" s="194">
        <f t="shared" si="287"/>
        <v>0.14973571428571431</v>
      </c>
      <c r="Z328" s="194">
        <f t="shared" si="287"/>
        <v>0.19975238095238096</v>
      </c>
      <c r="AA328" s="194">
        <f t="shared" si="287"/>
        <v>0.24976904761904761</v>
      </c>
      <c r="AB328" s="194">
        <f t="shared" si="287"/>
        <v>0.29978571428571427</v>
      </c>
      <c r="AC328" s="194">
        <f t="shared" si="287"/>
        <v>0.34980238095238092</v>
      </c>
      <c r="AD328" s="194">
        <f t="shared" si="287"/>
        <v>0.39981904761904757</v>
      </c>
      <c r="AE328" s="194">
        <f t="shared" si="287"/>
        <v>0.44983571428571423</v>
      </c>
      <c r="AF328" s="82">
        <f t="shared" si="287"/>
        <v>0.49985238095238088</v>
      </c>
      <c r="AG328" s="194">
        <f t="shared" si="287"/>
        <v>0.54986904761904754</v>
      </c>
      <c r="AH328" s="194">
        <f t="shared" si="287"/>
        <v>0.59988571428571424</v>
      </c>
      <c r="AI328" s="194">
        <f t="shared" si="287"/>
        <v>0.64990238095238095</v>
      </c>
      <c r="AJ328" s="194">
        <f t="shared" si="287"/>
        <v>0.69991904761904766</v>
      </c>
      <c r="AK328" s="194">
        <f t="shared" ref="AK328:BB328" si="288">+AJ328+AK327</f>
        <v>0.74993571428571437</v>
      </c>
      <c r="AL328" s="194">
        <f t="shared" si="288"/>
        <v>0.79995238095238108</v>
      </c>
      <c r="AM328" s="194">
        <f t="shared" si="288"/>
        <v>0.84996904761904779</v>
      </c>
      <c r="AN328" s="194">
        <f t="shared" si="288"/>
        <v>0.8999857142857145</v>
      </c>
      <c r="AO328" s="194">
        <f t="shared" si="288"/>
        <v>0.95000238095238121</v>
      </c>
      <c r="AP328" s="194">
        <f t="shared" si="288"/>
        <v>0.95000238095238121</v>
      </c>
      <c r="AQ328" s="194">
        <f t="shared" si="288"/>
        <v>0.95000238095238121</v>
      </c>
      <c r="AR328" s="194">
        <f t="shared" si="288"/>
        <v>0.95000238095238121</v>
      </c>
      <c r="AS328" s="194">
        <f t="shared" si="288"/>
        <v>0.95000238095238121</v>
      </c>
      <c r="AT328" s="194">
        <f t="shared" si="288"/>
        <v>1.0000023809523813</v>
      </c>
      <c r="AU328" s="194">
        <f t="shared" si="288"/>
        <v>1.0000023809523813</v>
      </c>
      <c r="AV328" s="194">
        <f t="shared" si="288"/>
        <v>1.0000023809523813</v>
      </c>
      <c r="AW328" s="194">
        <f t="shared" si="288"/>
        <v>1.0000023809523813</v>
      </c>
      <c r="AX328" s="194">
        <f t="shared" si="288"/>
        <v>1.0000023809523813</v>
      </c>
      <c r="AY328" s="194">
        <f t="shared" si="288"/>
        <v>1.0000023809523813</v>
      </c>
      <c r="AZ328" s="194">
        <f t="shared" si="288"/>
        <v>1.0000023809523813</v>
      </c>
      <c r="BA328" s="194">
        <f t="shared" si="288"/>
        <v>1.0000023809523813</v>
      </c>
      <c r="BB328" s="194">
        <f t="shared" si="288"/>
        <v>1.0000023809523813</v>
      </c>
      <c r="BC328" s="195"/>
      <c r="BD328" s="193"/>
    </row>
    <row r="329" spans="1:89" s="196" customFormat="1" x14ac:dyDescent="0.2">
      <c r="A329" s="282"/>
      <c r="B329" s="193" t="s">
        <v>110</v>
      </c>
      <c r="C329" s="289"/>
      <c r="D329" s="194">
        <v>0</v>
      </c>
      <c r="E329" s="194">
        <v>0</v>
      </c>
      <c r="F329" s="194">
        <v>0</v>
      </c>
      <c r="G329" s="194">
        <v>0</v>
      </c>
      <c r="H329" s="194">
        <v>0</v>
      </c>
      <c r="I329" s="194">
        <v>0</v>
      </c>
      <c r="J329" s="194">
        <v>0</v>
      </c>
      <c r="K329" s="194">
        <v>0</v>
      </c>
      <c r="L329" s="194">
        <v>0</v>
      </c>
      <c r="M329" s="194">
        <v>0</v>
      </c>
      <c r="N329" s="194">
        <v>0.05</v>
      </c>
      <c r="O329" s="194">
        <v>0</v>
      </c>
      <c r="P329" s="194">
        <v>0</v>
      </c>
      <c r="Q329" s="194">
        <v>0</v>
      </c>
      <c r="R329" s="194">
        <v>0</v>
      </c>
      <c r="S329" s="194">
        <v>0</v>
      </c>
      <c r="T329" s="194">
        <v>0</v>
      </c>
      <c r="U329" s="194">
        <v>0</v>
      </c>
      <c r="V329" s="194">
        <v>0</v>
      </c>
      <c r="W329" s="194">
        <v>0</v>
      </c>
      <c r="X329" s="194">
        <f t="shared" ref="X329:AO329" si="289">+(0.34-0.05)/18</f>
        <v>1.6111111111111114E-2</v>
      </c>
      <c r="Y329" s="194">
        <f t="shared" si="289"/>
        <v>1.6111111111111114E-2</v>
      </c>
      <c r="Z329" s="194">
        <f t="shared" si="289"/>
        <v>1.6111111111111114E-2</v>
      </c>
      <c r="AA329" s="194">
        <f t="shared" si="289"/>
        <v>1.6111111111111114E-2</v>
      </c>
      <c r="AB329" s="194">
        <f t="shared" si="289"/>
        <v>1.6111111111111114E-2</v>
      </c>
      <c r="AC329" s="194">
        <f t="shared" si="289"/>
        <v>1.6111111111111114E-2</v>
      </c>
      <c r="AD329" s="194">
        <f t="shared" si="289"/>
        <v>1.6111111111111114E-2</v>
      </c>
      <c r="AE329" s="194">
        <f t="shared" si="289"/>
        <v>1.6111111111111114E-2</v>
      </c>
      <c r="AF329" s="82">
        <f t="shared" si="289"/>
        <v>1.6111111111111114E-2</v>
      </c>
      <c r="AG329" s="194">
        <f t="shared" si="289"/>
        <v>1.6111111111111114E-2</v>
      </c>
      <c r="AH329" s="194">
        <f t="shared" si="289"/>
        <v>1.6111111111111114E-2</v>
      </c>
      <c r="AI329" s="194">
        <f t="shared" si="289"/>
        <v>1.6111111111111114E-2</v>
      </c>
      <c r="AJ329" s="194">
        <f t="shared" si="289"/>
        <v>1.6111111111111114E-2</v>
      </c>
      <c r="AK329" s="194">
        <f t="shared" si="289"/>
        <v>1.6111111111111114E-2</v>
      </c>
      <c r="AL329" s="194">
        <f t="shared" si="289"/>
        <v>1.6111111111111114E-2</v>
      </c>
      <c r="AM329" s="194">
        <f t="shared" si="289"/>
        <v>1.6111111111111114E-2</v>
      </c>
      <c r="AN329" s="194">
        <f t="shared" si="289"/>
        <v>1.6111111111111114E-2</v>
      </c>
      <c r="AO329" s="194">
        <f t="shared" si="289"/>
        <v>1.6111111111111114E-2</v>
      </c>
      <c r="AP329" s="194">
        <v>0.66</v>
      </c>
      <c r="AQ329" s="194">
        <v>0</v>
      </c>
      <c r="AR329" s="194">
        <v>0</v>
      </c>
      <c r="AS329" s="194">
        <v>0</v>
      </c>
      <c r="AT329" s="194">
        <v>0</v>
      </c>
      <c r="AU329" s="194">
        <v>0</v>
      </c>
      <c r="AV329" s="194">
        <v>0</v>
      </c>
      <c r="AW329" s="194">
        <v>0</v>
      </c>
      <c r="AX329" s="194">
        <v>0</v>
      </c>
      <c r="AY329" s="194">
        <v>0</v>
      </c>
      <c r="AZ329" s="194">
        <v>0</v>
      </c>
      <c r="BA329" s="194">
        <v>0</v>
      </c>
      <c r="BB329" s="194">
        <v>0</v>
      </c>
      <c r="BC329" s="195">
        <f>SUM(N329:BB329)</f>
        <v>1</v>
      </c>
      <c r="BD329" s="193"/>
    </row>
    <row r="330" spans="1:89" s="196" customFormat="1" x14ac:dyDescent="0.2">
      <c r="A330" s="282"/>
      <c r="B330" s="193" t="s">
        <v>111</v>
      </c>
      <c r="C330" s="289"/>
      <c r="D330" s="194">
        <f>+D329</f>
        <v>0</v>
      </c>
      <c r="E330" s="194">
        <f t="shared" ref="E330:AJ330" si="290">+D330+E329</f>
        <v>0</v>
      </c>
      <c r="F330" s="194">
        <f t="shared" si="290"/>
        <v>0</v>
      </c>
      <c r="G330" s="194">
        <f t="shared" si="290"/>
        <v>0</v>
      </c>
      <c r="H330" s="194">
        <f t="shared" si="290"/>
        <v>0</v>
      </c>
      <c r="I330" s="194">
        <f t="shared" si="290"/>
        <v>0</v>
      </c>
      <c r="J330" s="194">
        <f t="shared" si="290"/>
        <v>0</v>
      </c>
      <c r="K330" s="194">
        <f t="shared" si="290"/>
        <v>0</v>
      </c>
      <c r="L330" s="194">
        <f t="shared" si="290"/>
        <v>0</v>
      </c>
      <c r="M330" s="194">
        <f t="shared" si="290"/>
        <v>0</v>
      </c>
      <c r="N330" s="194">
        <f t="shared" si="290"/>
        <v>0.05</v>
      </c>
      <c r="O330" s="194">
        <f t="shared" si="290"/>
        <v>0.05</v>
      </c>
      <c r="P330" s="194">
        <f t="shared" si="290"/>
        <v>0.05</v>
      </c>
      <c r="Q330" s="194">
        <f t="shared" si="290"/>
        <v>0.05</v>
      </c>
      <c r="R330" s="194">
        <f t="shared" si="290"/>
        <v>0.05</v>
      </c>
      <c r="S330" s="194">
        <f t="shared" si="290"/>
        <v>0.05</v>
      </c>
      <c r="T330" s="194">
        <f t="shared" si="290"/>
        <v>0.05</v>
      </c>
      <c r="U330" s="194">
        <f t="shared" si="290"/>
        <v>0.05</v>
      </c>
      <c r="V330" s="194">
        <f t="shared" si="290"/>
        <v>0.05</v>
      </c>
      <c r="W330" s="194">
        <f t="shared" si="290"/>
        <v>0.05</v>
      </c>
      <c r="X330" s="194">
        <f t="shared" si="290"/>
        <v>6.611111111111112E-2</v>
      </c>
      <c r="Y330" s="194">
        <f t="shared" si="290"/>
        <v>8.2222222222222238E-2</v>
      </c>
      <c r="Z330" s="194">
        <f t="shared" si="290"/>
        <v>9.8333333333333356E-2</v>
      </c>
      <c r="AA330" s="194">
        <f t="shared" si="290"/>
        <v>0.11444444444444447</v>
      </c>
      <c r="AB330" s="194">
        <f t="shared" si="290"/>
        <v>0.13055555555555559</v>
      </c>
      <c r="AC330" s="194">
        <f t="shared" si="290"/>
        <v>0.1466666666666667</v>
      </c>
      <c r="AD330" s="194">
        <f t="shared" si="290"/>
        <v>0.1627777777777778</v>
      </c>
      <c r="AE330" s="194">
        <f t="shared" si="290"/>
        <v>0.1788888888888889</v>
      </c>
      <c r="AF330" s="82">
        <f t="shared" si="290"/>
        <v>0.19500000000000001</v>
      </c>
      <c r="AG330" s="194">
        <f t="shared" si="290"/>
        <v>0.21111111111111111</v>
      </c>
      <c r="AH330" s="194">
        <f t="shared" si="290"/>
        <v>0.22722222222222221</v>
      </c>
      <c r="AI330" s="194">
        <f t="shared" si="290"/>
        <v>0.24333333333333332</v>
      </c>
      <c r="AJ330" s="194">
        <f t="shared" si="290"/>
        <v>0.25944444444444442</v>
      </c>
      <c r="AK330" s="194">
        <f t="shared" ref="AK330:BB330" si="291">+AJ330+AK329</f>
        <v>0.27555555555555555</v>
      </c>
      <c r="AL330" s="194">
        <f t="shared" si="291"/>
        <v>0.29166666666666669</v>
      </c>
      <c r="AM330" s="194">
        <f t="shared" si="291"/>
        <v>0.30777777777777782</v>
      </c>
      <c r="AN330" s="194">
        <f t="shared" si="291"/>
        <v>0.32388888888888895</v>
      </c>
      <c r="AO330" s="194">
        <f t="shared" si="291"/>
        <v>0.34000000000000008</v>
      </c>
      <c r="AP330" s="194">
        <f t="shared" si="291"/>
        <v>1</v>
      </c>
      <c r="AQ330" s="194">
        <f t="shared" si="291"/>
        <v>1</v>
      </c>
      <c r="AR330" s="194">
        <f t="shared" si="291"/>
        <v>1</v>
      </c>
      <c r="AS330" s="194">
        <f t="shared" si="291"/>
        <v>1</v>
      </c>
      <c r="AT330" s="194">
        <f t="shared" si="291"/>
        <v>1</v>
      </c>
      <c r="AU330" s="194">
        <f t="shared" si="291"/>
        <v>1</v>
      </c>
      <c r="AV330" s="194">
        <f t="shared" si="291"/>
        <v>1</v>
      </c>
      <c r="AW330" s="194">
        <f t="shared" si="291"/>
        <v>1</v>
      </c>
      <c r="AX330" s="194">
        <f t="shared" si="291"/>
        <v>1</v>
      </c>
      <c r="AY330" s="194">
        <f t="shared" si="291"/>
        <v>1</v>
      </c>
      <c r="AZ330" s="194">
        <f t="shared" si="291"/>
        <v>1</v>
      </c>
      <c r="BA330" s="194">
        <f t="shared" si="291"/>
        <v>1</v>
      </c>
      <c r="BB330" s="194">
        <f t="shared" si="291"/>
        <v>1</v>
      </c>
      <c r="BC330" s="195"/>
      <c r="BD330" s="193"/>
    </row>
    <row r="331" spans="1:89" s="211" customFormat="1" x14ac:dyDescent="0.2">
      <c r="A331" s="282"/>
      <c r="B331" s="208"/>
      <c r="C331" s="28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09"/>
      <c r="AF331" s="83"/>
      <c r="AG331" s="209"/>
      <c r="AH331" s="209"/>
      <c r="AI331" s="209"/>
      <c r="AJ331" s="209"/>
      <c r="AK331" s="209"/>
      <c r="AL331" s="209"/>
      <c r="AM331" s="209"/>
      <c r="AN331" s="209"/>
      <c r="AO331" s="209"/>
      <c r="AP331" s="209"/>
      <c r="AQ331" s="209"/>
      <c r="AR331" s="209"/>
      <c r="AS331" s="209"/>
      <c r="AT331" s="209"/>
      <c r="AU331" s="209"/>
      <c r="AV331" s="209"/>
      <c r="AW331" s="209"/>
      <c r="AX331" s="209"/>
      <c r="AY331" s="209"/>
      <c r="AZ331" s="209"/>
      <c r="BA331" s="209"/>
      <c r="BB331" s="209"/>
      <c r="BC331" s="210"/>
      <c r="BD331" s="208"/>
    </row>
    <row r="332" spans="1:89" s="197" customFormat="1" x14ac:dyDescent="0.2">
      <c r="A332" s="282"/>
      <c r="B332" s="197" t="s">
        <v>112</v>
      </c>
      <c r="C332" s="198">
        <v>14.2</v>
      </c>
      <c r="D332" s="199">
        <f t="shared" ref="D332:AI332" si="292">+D328*$C332</f>
        <v>0</v>
      </c>
      <c r="E332" s="199">
        <f t="shared" si="292"/>
        <v>0</v>
      </c>
      <c r="F332" s="199">
        <f t="shared" si="292"/>
        <v>0</v>
      </c>
      <c r="G332" s="199">
        <f t="shared" si="292"/>
        <v>0</v>
      </c>
      <c r="H332" s="199">
        <f t="shared" si="292"/>
        <v>0</v>
      </c>
      <c r="I332" s="199">
        <f t="shared" si="292"/>
        <v>0</v>
      </c>
      <c r="J332" s="199">
        <f t="shared" si="292"/>
        <v>0</v>
      </c>
      <c r="K332" s="199">
        <f t="shared" si="292"/>
        <v>0</v>
      </c>
      <c r="L332" s="199">
        <f t="shared" si="292"/>
        <v>0</v>
      </c>
      <c r="M332" s="199">
        <f t="shared" si="292"/>
        <v>0</v>
      </c>
      <c r="N332" s="199">
        <f t="shared" si="292"/>
        <v>0.70577380952380941</v>
      </c>
      <c r="O332" s="199">
        <f t="shared" si="292"/>
        <v>0.70577380952380941</v>
      </c>
      <c r="P332" s="199">
        <f t="shared" si="292"/>
        <v>0.70577380952380941</v>
      </c>
      <c r="Q332" s="199">
        <f t="shared" si="292"/>
        <v>0.70577380952380941</v>
      </c>
      <c r="R332" s="199">
        <f t="shared" si="292"/>
        <v>0.70577380952380941</v>
      </c>
      <c r="S332" s="199">
        <f t="shared" si="292"/>
        <v>0.70577380952380941</v>
      </c>
      <c r="T332" s="199">
        <f t="shared" si="292"/>
        <v>0.70577380952380941</v>
      </c>
      <c r="U332" s="199">
        <f t="shared" si="292"/>
        <v>0.70577380952380941</v>
      </c>
      <c r="V332" s="199">
        <f t="shared" si="292"/>
        <v>0.70577380952380941</v>
      </c>
      <c r="W332" s="199">
        <f t="shared" si="292"/>
        <v>0.70577380952380941</v>
      </c>
      <c r="X332" s="199">
        <f t="shared" si="292"/>
        <v>1.4160104761904762</v>
      </c>
      <c r="Y332" s="199">
        <f t="shared" si="292"/>
        <v>2.1262471428571432</v>
      </c>
      <c r="Z332" s="199">
        <f t="shared" si="292"/>
        <v>2.8364838095238096</v>
      </c>
      <c r="AA332" s="199">
        <f t="shared" si="292"/>
        <v>3.546720476190476</v>
      </c>
      <c r="AB332" s="199">
        <f t="shared" si="292"/>
        <v>4.256957142857142</v>
      </c>
      <c r="AC332" s="199">
        <f t="shared" si="292"/>
        <v>4.9671938095238088</v>
      </c>
      <c r="AD332" s="199">
        <f t="shared" si="292"/>
        <v>5.6774304761904757</v>
      </c>
      <c r="AE332" s="199">
        <f t="shared" si="292"/>
        <v>6.3876671428571417</v>
      </c>
      <c r="AF332" s="90">
        <f t="shared" si="292"/>
        <v>7.0979038095238085</v>
      </c>
      <c r="AG332" s="199">
        <f t="shared" si="292"/>
        <v>7.8081404761904745</v>
      </c>
      <c r="AH332" s="199">
        <f t="shared" si="292"/>
        <v>8.5183771428571422</v>
      </c>
      <c r="AI332" s="199">
        <f t="shared" si="292"/>
        <v>9.2286138095238091</v>
      </c>
      <c r="AJ332" s="199">
        <f t="shared" ref="AJ332:BB332" si="293">+AJ328*$C332</f>
        <v>9.9388504761904759</v>
      </c>
      <c r="AK332" s="199">
        <f t="shared" si="293"/>
        <v>10.649087142857143</v>
      </c>
      <c r="AL332" s="199">
        <f t="shared" si="293"/>
        <v>11.359323809523811</v>
      </c>
      <c r="AM332" s="199">
        <f t="shared" si="293"/>
        <v>12.069560476190478</v>
      </c>
      <c r="AN332" s="199">
        <f t="shared" si="293"/>
        <v>12.779797142857145</v>
      </c>
      <c r="AO332" s="199">
        <f t="shared" si="293"/>
        <v>13.490033809523812</v>
      </c>
      <c r="AP332" s="199">
        <f t="shared" si="293"/>
        <v>13.490033809523812</v>
      </c>
      <c r="AQ332" s="199">
        <f t="shared" si="293"/>
        <v>13.490033809523812</v>
      </c>
      <c r="AR332" s="199">
        <f t="shared" si="293"/>
        <v>13.490033809523812</v>
      </c>
      <c r="AS332" s="199">
        <f t="shared" si="293"/>
        <v>13.490033809523812</v>
      </c>
      <c r="AT332" s="199">
        <f t="shared" si="293"/>
        <v>14.200033809523813</v>
      </c>
      <c r="AU332" s="199">
        <f t="shared" si="293"/>
        <v>14.200033809523813</v>
      </c>
      <c r="AV332" s="199">
        <f t="shared" si="293"/>
        <v>14.200033809523813</v>
      </c>
      <c r="AW332" s="199">
        <f t="shared" si="293"/>
        <v>14.200033809523813</v>
      </c>
      <c r="AX332" s="199">
        <f t="shared" si="293"/>
        <v>14.200033809523813</v>
      </c>
      <c r="AY332" s="199">
        <f t="shared" si="293"/>
        <v>14.200033809523813</v>
      </c>
      <c r="AZ332" s="199">
        <f t="shared" si="293"/>
        <v>14.200033809523813</v>
      </c>
      <c r="BA332" s="199">
        <f t="shared" si="293"/>
        <v>14.200033809523813</v>
      </c>
      <c r="BB332" s="199">
        <f t="shared" si="293"/>
        <v>14.200033809523813</v>
      </c>
      <c r="BC332" s="200"/>
      <c r="BD332" s="201"/>
      <c r="BE332" s="201"/>
      <c r="BF332" s="201"/>
      <c r="BG332" s="201"/>
      <c r="BH332" s="201"/>
      <c r="BI332" s="201"/>
      <c r="BJ332" s="201"/>
      <c r="BK332" s="201"/>
      <c r="BL332" s="201"/>
      <c r="BM332" s="201"/>
      <c r="BN332" s="201"/>
      <c r="BO332" s="201"/>
      <c r="BP332" s="201"/>
      <c r="BQ332" s="201"/>
      <c r="BR332" s="201"/>
      <c r="BS332" s="201"/>
      <c r="BT332" s="201"/>
      <c r="BU332" s="201"/>
      <c r="BV332" s="201"/>
      <c r="BW332" s="201"/>
      <c r="BX332" s="201"/>
      <c r="BY332" s="201"/>
      <c r="BZ332" s="201"/>
      <c r="CA332" s="201"/>
      <c r="CB332" s="201"/>
      <c r="CC332" s="201"/>
      <c r="CD332" s="201"/>
      <c r="CE332" s="201"/>
      <c r="CF332" s="201"/>
      <c r="CG332" s="201"/>
      <c r="CH332" s="201"/>
      <c r="CI332" s="201"/>
      <c r="CJ332" s="201"/>
      <c r="CK332" s="201"/>
    </row>
    <row r="333" spans="1:89" s="202" customFormat="1" ht="13.5" thickBot="1" x14ac:dyDescent="0.25">
      <c r="A333" s="283"/>
      <c r="B333" s="202" t="s">
        <v>113</v>
      </c>
      <c r="C333" s="203" t="str">
        <f>+'NTP or Sold'!B32</f>
        <v>Committed</v>
      </c>
      <c r="D333" s="204">
        <f t="shared" ref="D333:AI333" si="294">+D330*$C332</f>
        <v>0</v>
      </c>
      <c r="E333" s="204">
        <f t="shared" si="294"/>
        <v>0</v>
      </c>
      <c r="F333" s="204">
        <f t="shared" si="294"/>
        <v>0</v>
      </c>
      <c r="G333" s="204">
        <f t="shared" si="294"/>
        <v>0</v>
      </c>
      <c r="H333" s="204">
        <f t="shared" si="294"/>
        <v>0</v>
      </c>
      <c r="I333" s="204">
        <f t="shared" si="294"/>
        <v>0</v>
      </c>
      <c r="J333" s="204">
        <f t="shared" si="294"/>
        <v>0</v>
      </c>
      <c r="K333" s="204">
        <f t="shared" si="294"/>
        <v>0</v>
      </c>
      <c r="L333" s="204">
        <f t="shared" si="294"/>
        <v>0</v>
      </c>
      <c r="M333" s="204">
        <f t="shared" si="294"/>
        <v>0</v>
      </c>
      <c r="N333" s="204">
        <f t="shared" si="294"/>
        <v>0.71</v>
      </c>
      <c r="O333" s="204">
        <f t="shared" si="294"/>
        <v>0.71</v>
      </c>
      <c r="P333" s="204">
        <f t="shared" si="294"/>
        <v>0.71</v>
      </c>
      <c r="Q333" s="204">
        <f t="shared" si="294"/>
        <v>0.71</v>
      </c>
      <c r="R333" s="204">
        <f t="shared" si="294"/>
        <v>0.71</v>
      </c>
      <c r="S333" s="204">
        <f t="shared" si="294"/>
        <v>0.71</v>
      </c>
      <c r="T333" s="204">
        <f t="shared" si="294"/>
        <v>0.71</v>
      </c>
      <c r="U333" s="204">
        <f t="shared" si="294"/>
        <v>0.71</v>
      </c>
      <c r="V333" s="204">
        <f t="shared" si="294"/>
        <v>0.71</v>
      </c>
      <c r="W333" s="204">
        <f t="shared" si="294"/>
        <v>0.71</v>
      </c>
      <c r="X333" s="204">
        <f t="shared" si="294"/>
        <v>0.93877777777777782</v>
      </c>
      <c r="Y333" s="204">
        <f t="shared" si="294"/>
        <v>1.1675555555555557</v>
      </c>
      <c r="Z333" s="204">
        <f t="shared" si="294"/>
        <v>1.3963333333333336</v>
      </c>
      <c r="AA333" s="204">
        <f t="shared" si="294"/>
        <v>1.6251111111111114</v>
      </c>
      <c r="AB333" s="204">
        <f t="shared" si="294"/>
        <v>1.8538888888888894</v>
      </c>
      <c r="AC333" s="204">
        <f t="shared" si="294"/>
        <v>2.0826666666666669</v>
      </c>
      <c r="AD333" s="204">
        <f t="shared" si="294"/>
        <v>2.3114444444444446</v>
      </c>
      <c r="AE333" s="204">
        <f t="shared" si="294"/>
        <v>2.5402222222222224</v>
      </c>
      <c r="AF333" s="136">
        <f t="shared" si="294"/>
        <v>2.7690000000000001</v>
      </c>
      <c r="AG333" s="204">
        <f t="shared" si="294"/>
        <v>2.9977777777777774</v>
      </c>
      <c r="AH333" s="204">
        <f t="shared" si="294"/>
        <v>3.2265555555555552</v>
      </c>
      <c r="AI333" s="204">
        <f t="shared" si="294"/>
        <v>3.4553333333333329</v>
      </c>
      <c r="AJ333" s="204">
        <f t="shared" ref="AJ333:BB333" si="295">+AJ330*$C332</f>
        <v>3.6841111111111107</v>
      </c>
      <c r="AK333" s="204">
        <f t="shared" si="295"/>
        <v>3.9128888888888889</v>
      </c>
      <c r="AL333" s="204">
        <f t="shared" si="295"/>
        <v>4.1416666666666666</v>
      </c>
      <c r="AM333" s="204">
        <f t="shared" si="295"/>
        <v>4.3704444444444448</v>
      </c>
      <c r="AN333" s="204">
        <f t="shared" si="295"/>
        <v>4.599222222222223</v>
      </c>
      <c r="AO333" s="204">
        <f t="shared" si="295"/>
        <v>4.8280000000000012</v>
      </c>
      <c r="AP333" s="204">
        <f t="shared" si="295"/>
        <v>14.2</v>
      </c>
      <c r="AQ333" s="204">
        <f t="shared" si="295"/>
        <v>14.2</v>
      </c>
      <c r="AR333" s="204">
        <f t="shared" si="295"/>
        <v>14.2</v>
      </c>
      <c r="AS333" s="204">
        <f t="shared" si="295"/>
        <v>14.2</v>
      </c>
      <c r="AT333" s="204">
        <f t="shared" si="295"/>
        <v>14.2</v>
      </c>
      <c r="AU333" s="204">
        <f t="shared" si="295"/>
        <v>14.2</v>
      </c>
      <c r="AV333" s="204">
        <f t="shared" si="295"/>
        <v>14.2</v>
      </c>
      <c r="AW333" s="204">
        <f t="shared" si="295"/>
        <v>14.2</v>
      </c>
      <c r="AX333" s="204">
        <f t="shared" si="295"/>
        <v>14.2</v>
      </c>
      <c r="AY333" s="204">
        <f t="shared" si="295"/>
        <v>14.2</v>
      </c>
      <c r="AZ333" s="204">
        <f t="shared" si="295"/>
        <v>14.2</v>
      </c>
      <c r="BA333" s="204">
        <f t="shared" si="295"/>
        <v>14.2</v>
      </c>
      <c r="BB333" s="204">
        <f t="shared" si="295"/>
        <v>14.2</v>
      </c>
      <c r="BC333" s="205"/>
      <c r="BD333" s="206"/>
      <c r="BE333" s="206"/>
      <c r="BF333" s="206"/>
      <c r="BG333" s="206"/>
      <c r="BH333" s="206"/>
      <c r="BI333" s="206"/>
      <c r="BJ333" s="206"/>
      <c r="BK333" s="206"/>
      <c r="BL333" s="206"/>
      <c r="BM333" s="206"/>
      <c r="BN333" s="206"/>
      <c r="BO333" s="206"/>
      <c r="BP333" s="206"/>
      <c r="BQ333" s="206"/>
      <c r="BR333" s="206"/>
      <c r="BS333" s="206"/>
      <c r="BT333" s="206"/>
      <c r="BU333" s="206"/>
      <c r="BV333" s="206"/>
      <c r="BW333" s="206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</row>
    <row r="334" spans="1:89" s="192" customFormat="1" ht="15" customHeight="1" thickTop="1" x14ac:dyDescent="0.2">
      <c r="A334" s="281">
        <f>+A326+1</f>
        <v>5</v>
      </c>
      <c r="B334" s="189" t="str">
        <f>+'NTP or Sold'!G33</f>
        <v>LM6000</v>
      </c>
      <c r="C334" s="288" t="str">
        <f>+'NTP or Sold'!S33</f>
        <v>Elektrobolt (ESA) - 85%</v>
      </c>
      <c r="D334" s="190"/>
      <c r="E334" s="190"/>
      <c r="F334" s="190"/>
      <c r="G334" s="190"/>
      <c r="H334" s="190"/>
      <c r="I334" s="190"/>
      <c r="J334" s="190"/>
      <c r="K334" s="190"/>
      <c r="L334" s="190"/>
      <c r="M334" s="190"/>
      <c r="N334" s="190"/>
      <c r="O334" s="190"/>
      <c r="P334" s="190"/>
      <c r="Q334" s="190"/>
      <c r="R334" s="190"/>
      <c r="S334" s="190"/>
      <c r="T334" s="190"/>
      <c r="U334" s="190"/>
      <c r="V334" s="190"/>
      <c r="W334" s="190"/>
      <c r="X334" s="190"/>
      <c r="Y334" s="190"/>
      <c r="Z334" s="190"/>
      <c r="AA334" s="190"/>
      <c r="AB334" s="190"/>
      <c r="AC334" s="190"/>
      <c r="AD334" s="190"/>
      <c r="AE334" s="190"/>
      <c r="AF334" s="84"/>
      <c r="AG334" s="190"/>
      <c r="AH334" s="190"/>
      <c r="AI334" s="190"/>
      <c r="AJ334" s="190"/>
      <c r="AK334" s="190"/>
      <c r="AL334" s="190"/>
      <c r="AM334" s="190"/>
      <c r="AN334" s="190"/>
      <c r="AO334" s="190"/>
      <c r="AP334" s="190"/>
      <c r="AQ334" s="190"/>
      <c r="AR334" s="190"/>
      <c r="AS334" s="190"/>
      <c r="AT334" s="190"/>
      <c r="AU334" s="190"/>
      <c r="AV334" s="190"/>
      <c r="AW334" s="190"/>
      <c r="AX334" s="190"/>
      <c r="AY334" s="190"/>
      <c r="AZ334" s="190"/>
      <c r="BA334" s="190"/>
      <c r="BB334" s="190"/>
      <c r="BC334" s="191"/>
    </row>
    <row r="335" spans="1:89" s="196" customFormat="1" x14ac:dyDescent="0.2">
      <c r="A335" s="282"/>
      <c r="B335" s="193" t="s">
        <v>108</v>
      </c>
      <c r="C335" s="289"/>
      <c r="D335" s="194">
        <v>0</v>
      </c>
      <c r="E335" s="194">
        <v>0</v>
      </c>
      <c r="F335" s="194">
        <v>0</v>
      </c>
      <c r="G335" s="194">
        <v>0</v>
      </c>
      <c r="H335" s="194">
        <v>0</v>
      </c>
      <c r="I335" s="194">
        <v>0</v>
      </c>
      <c r="J335" s="194">
        <v>0</v>
      </c>
      <c r="K335" s="194">
        <v>0</v>
      </c>
      <c r="L335" s="194">
        <v>0</v>
      </c>
      <c r="M335" s="194">
        <v>0</v>
      </c>
      <c r="N335" s="194">
        <f>16.7/336</f>
        <v>4.9702380952380949E-2</v>
      </c>
      <c r="O335" s="194">
        <v>0</v>
      </c>
      <c r="P335" s="194">
        <v>0</v>
      </c>
      <c r="Q335" s="194">
        <v>0</v>
      </c>
      <c r="R335" s="194">
        <v>0</v>
      </c>
      <c r="S335" s="194">
        <v>0</v>
      </c>
      <c r="T335" s="194">
        <v>0</v>
      </c>
      <c r="U335" s="194">
        <v>0</v>
      </c>
      <c r="V335" s="194">
        <v>0</v>
      </c>
      <c r="W335" s="194">
        <v>0</v>
      </c>
      <c r="X335" s="194">
        <f t="shared" ref="X335:AO335" si="296">+(0.95-0.0497)/18</f>
        <v>5.0016666666666668E-2</v>
      </c>
      <c r="Y335" s="194">
        <f t="shared" si="296"/>
        <v>5.0016666666666668E-2</v>
      </c>
      <c r="Z335" s="194">
        <f t="shared" si="296"/>
        <v>5.0016666666666668E-2</v>
      </c>
      <c r="AA335" s="194">
        <f t="shared" si="296"/>
        <v>5.0016666666666668E-2</v>
      </c>
      <c r="AB335" s="194">
        <f t="shared" si="296"/>
        <v>5.0016666666666668E-2</v>
      </c>
      <c r="AC335" s="194">
        <f t="shared" si="296"/>
        <v>5.0016666666666668E-2</v>
      </c>
      <c r="AD335" s="194">
        <f t="shared" si="296"/>
        <v>5.0016666666666668E-2</v>
      </c>
      <c r="AE335" s="194">
        <f t="shared" si="296"/>
        <v>5.0016666666666668E-2</v>
      </c>
      <c r="AF335" s="82">
        <f t="shared" si="296"/>
        <v>5.0016666666666668E-2</v>
      </c>
      <c r="AG335" s="194">
        <f t="shared" si="296"/>
        <v>5.0016666666666668E-2</v>
      </c>
      <c r="AH335" s="194">
        <f t="shared" si="296"/>
        <v>5.0016666666666668E-2</v>
      </c>
      <c r="AI335" s="194">
        <f t="shared" si="296"/>
        <v>5.0016666666666668E-2</v>
      </c>
      <c r="AJ335" s="194">
        <f t="shared" si="296"/>
        <v>5.0016666666666668E-2</v>
      </c>
      <c r="AK335" s="194">
        <f t="shared" si="296"/>
        <v>5.0016666666666668E-2</v>
      </c>
      <c r="AL335" s="194">
        <f t="shared" si="296"/>
        <v>5.0016666666666668E-2</v>
      </c>
      <c r="AM335" s="194">
        <f t="shared" si="296"/>
        <v>5.0016666666666668E-2</v>
      </c>
      <c r="AN335" s="194">
        <f t="shared" si="296"/>
        <v>5.0016666666666668E-2</v>
      </c>
      <c r="AO335" s="194">
        <f t="shared" si="296"/>
        <v>5.0016666666666668E-2</v>
      </c>
      <c r="AP335" s="194">
        <v>0</v>
      </c>
      <c r="AQ335" s="194">
        <v>0</v>
      </c>
      <c r="AR335" s="194">
        <v>0</v>
      </c>
      <c r="AS335" s="194">
        <v>0</v>
      </c>
      <c r="AT335" s="194">
        <v>0.05</v>
      </c>
      <c r="AU335" s="194">
        <v>0</v>
      </c>
      <c r="AV335" s="194">
        <v>0</v>
      </c>
      <c r="AW335" s="194">
        <v>0</v>
      </c>
      <c r="AX335" s="194">
        <v>0</v>
      </c>
      <c r="AY335" s="194">
        <v>0</v>
      </c>
      <c r="AZ335" s="194">
        <v>0</v>
      </c>
      <c r="BA335" s="194">
        <v>0</v>
      </c>
      <c r="BB335" s="194">
        <v>0</v>
      </c>
      <c r="BC335" s="195">
        <f>SUM(N335:BB335)</f>
        <v>1.0000023809523813</v>
      </c>
      <c r="BD335" s="193"/>
    </row>
    <row r="336" spans="1:89" s="196" customFormat="1" x14ac:dyDescent="0.2">
      <c r="A336" s="282"/>
      <c r="B336" s="193" t="s">
        <v>109</v>
      </c>
      <c r="C336" s="289"/>
      <c r="D336" s="194">
        <f>+D335</f>
        <v>0</v>
      </c>
      <c r="E336" s="194">
        <f t="shared" ref="E336:AJ336" si="297">+D336+E335</f>
        <v>0</v>
      </c>
      <c r="F336" s="194">
        <f t="shared" si="297"/>
        <v>0</v>
      </c>
      <c r="G336" s="194">
        <f t="shared" si="297"/>
        <v>0</v>
      </c>
      <c r="H336" s="194">
        <f t="shared" si="297"/>
        <v>0</v>
      </c>
      <c r="I336" s="194">
        <f t="shared" si="297"/>
        <v>0</v>
      </c>
      <c r="J336" s="194">
        <f t="shared" si="297"/>
        <v>0</v>
      </c>
      <c r="K336" s="194">
        <f t="shared" si="297"/>
        <v>0</v>
      </c>
      <c r="L336" s="194">
        <f t="shared" si="297"/>
        <v>0</v>
      </c>
      <c r="M336" s="194">
        <f t="shared" si="297"/>
        <v>0</v>
      </c>
      <c r="N336" s="194">
        <f t="shared" si="297"/>
        <v>4.9702380952380949E-2</v>
      </c>
      <c r="O336" s="194">
        <f t="shared" si="297"/>
        <v>4.9702380952380949E-2</v>
      </c>
      <c r="P336" s="194">
        <f t="shared" si="297"/>
        <v>4.9702380952380949E-2</v>
      </c>
      <c r="Q336" s="194">
        <f t="shared" si="297"/>
        <v>4.9702380952380949E-2</v>
      </c>
      <c r="R336" s="194">
        <f t="shared" si="297"/>
        <v>4.9702380952380949E-2</v>
      </c>
      <c r="S336" s="194">
        <f t="shared" si="297"/>
        <v>4.9702380952380949E-2</v>
      </c>
      <c r="T336" s="194">
        <f t="shared" si="297"/>
        <v>4.9702380952380949E-2</v>
      </c>
      <c r="U336" s="194">
        <f t="shared" si="297"/>
        <v>4.9702380952380949E-2</v>
      </c>
      <c r="V336" s="194">
        <f t="shared" si="297"/>
        <v>4.9702380952380949E-2</v>
      </c>
      <c r="W336" s="194">
        <f t="shared" si="297"/>
        <v>4.9702380952380949E-2</v>
      </c>
      <c r="X336" s="194">
        <f t="shared" si="297"/>
        <v>9.9719047619047624E-2</v>
      </c>
      <c r="Y336" s="194">
        <f t="shared" si="297"/>
        <v>0.14973571428571431</v>
      </c>
      <c r="Z336" s="194">
        <f t="shared" si="297"/>
        <v>0.19975238095238096</v>
      </c>
      <c r="AA336" s="194">
        <f t="shared" si="297"/>
        <v>0.24976904761904761</v>
      </c>
      <c r="AB336" s="194">
        <f t="shared" si="297"/>
        <v>0.29978571428571427</v>
      </c>
      <c r="AC336" s="194">
        <f t="shared" si="297"/>
        <v>0.34980238095238092</v>
      </c>
      <c r="AD336" s="194">
        <f t="shared" si="297"/>
        <v>0.39981904761904757</v>
      </c>
      <c r="AE336" s="194">
        <f t="shared" si="297"/>
        <v>0.44983571428571423</v>
      </c>
      <c r="AF336" s="82">
        <f t="shared" si="297"/>
        <v>0.49985238095238088</v>
      </c>
      <c r="AG336" s="194">
        <f t="shared" si="297"/>
        <v>0.54986904761904754</v>
      </c>
      <c r="AH336" s="194">
        <f t="shared" si="297"/>
        <v>0.59988571428571424</v>
      </c>
      <c r="AI336" s="194">
        <f t="shared" si="297"/>
        <v>0.64990238095238095</v>
      </c>
      <c r="AJ336" s="194">
        <f t="shared" si="297"/>
        <v>0.69991904761904766</v>
      </c>
      <c r="AK336" s="194">
        <f t="shared" ref="AK336:BB336" si="298">+AJ336+AK335</f>
        <v>0.74993571428571437</v>
      </c>
      <c r="AL336" s="194">
        <f t="shared" si="298"/>
        <v>0.79995238095238108</v>
      </c>
      <c r="AM336" s="194">
        <f t="shared" si="298"/>
        <v>0.84996904761904779</v>
      </c>
      <c r="AN336" s="194">
        <f t="shared" si="298"/>
        <v>0.8999857142857145</v>
      </c>
      <c r="AO336" s="194">
        <f t="shared" si="298"/>
        <v>0.95000238095238121</v>
      </c>
      <c r="AP336" s="194">
        <f t="shared" si="298"/>
        <v>0.95000238095238121</v>
      </c>
      <c r="AQ336" s="194">
        <f t="shared" si="298"/>
        <v>0.95000238095238121</v>
      </c>
      <c r="AR336" s="194">
        <f t="shared" si="298"/>
        <v>0.95000238095238121</v>
      </c>
      <c r="AS336" s="194">
        <f t="shared" si="298"/>
        <v>0.95000238095238121</v>
      </c>
      <c r="AT336" s="194">
        <f t="shared" si="298"/>
        <v>1.0000023809523813</v>
      </c>
      <c r="AU336" s="194">
        <f t="shared" si="298"/>
        <v>1.0000023809523813</v>
      </c>
      <c r="AV336" s="194">
        <f t="shared" si="298"/>
        <v>1.0000023809523813</v>
      </c>
      <c r="AW336" s="194">
        <f t="shared" si="298"/>
        <v>1.0000023809523813</v>
      </c>
      <c r="AX336" s="194">
        <f t="shared" si="298"/>
        <v>1.0000023809523813</v>
      </c>
      <c r="AY336" s="194">
        <f t="shared" si="298"/>
        <v>1.0000023809523813</v>
      </c>
      <c r="AZ336" s="194">
        <f t="shared" si="298"/>
        <v>1.0000023809523813</v>
      </c>
      <c r="BA336" s="194">
        <f t="shared" si="298"/>
        <v>1.0000023809523813</v>
      </c>
      <c r="BB336" s="194">
        <f t="shared" si="298"/>
        <v>1.0000023809523813</v>
      </c>
      <c r="BC336" s="195"/>
      <c r="BD336" s="193"/>
    </row>
    <row r="337" spans="1:89" s="196" customFormat="1" x14ac:dyDescent="0.2">
      <c r="A337" s="282"/>
      <c r="B337" s="193" t="s">
        <v>110</v>
      </c>
      <c r="C337" s="289"/>
      <c r="D337" s="194">
        <v>0</v>
      </c>
      <c r="E337" s="194">
        <v>0</v>
      </c>
      <c r="F337" s="194">
        <v>0</v>
      </c>
      <c r="G337" s="194">
        <v>0</v>
      </c>
      <c r="H337" s="194">
        <v>0</v>
      </c>
      <c r="I337" s="194">
        <v>0</v>
      </c>
      <c r="J337" s="194">
        <v>0</v>
      </c>
      <c r="K337" s="194">
        <v>0</v>
      </c>
      <c r="L337" s="194">
        <v>0</v>
      </c>
      <c r="M337" s="194">
        <v>0</v>
      </c>
      <c r="N337" s="194">
        <v>0.05</v>
      </c>
      <c r="O337" s="194">
        <v>0</v>
      </c>
      <c r="P337" s="194">
        <v>0</v>
      </c>
      <c r="Q337" s="194">
        <v>0</v>
      </c>
      <c r="R337" s="194">
        <v>0</v>
      </c>
      <c r="S337" s="194">
        <v>0</v>
      </c>
      <c r="T337" s="194">
        <v>0</v>
      </c>
      <c r="U337" s="194">
        <v>0</v>
      </c>
      <c r="V337" s="194">
        <v>0</v>
      </c>
      <c r="W337" s="194">
        <v>0</v>
      </c>
      <c r="X337" s="194">
        <f t="shared" ref="X337:AO337" si="299">+(0.34-0.05)/18</f>
        <v>1.6111111111111114E-2</v>
      </c>
      <c r="Y337" s="194">
        <f t="shared" si="299"/>
        <v>1.6111111111111114E-2</v>
      </c>
      <c r="Z337" s="194">
        <f t="shared" si="299"/>
        <v>1.6111111111111114E-2</v>
      </c>
      <c r="AA337" s="194">
        <f t="shared" si="299"/>
        <v>1.6111111111111114E-2</v>
      </c>
      <c r="AB337" s="194">
        <f t="shared" si="299"/>
        <v>1.6111111111111114E-2</v>
      </c>
      <c r="AC337" s="194">
        <f t="shared" si="299"/>
        <v>1.6111111111111114E-2</v>
      </c>
      <c r="AD337" s="194">
        <f t="shared" si="299"/>
        <v>1.6111111111111114E-2</v>
      </c>
      <c r="AE337" s="194">
        <f t="shared" si="299"/>
        <v>1.6111111111111114E-2</v>
      </c>
      <c r="AF337" s="82">
        <f t="shared" si="299"/>
        <v>1.6111111111111114E-2</v>
      </c>
      <c r="AG337" s="194">
        <f t="shared" si="299"/>
        <v>1.6111111111111114E-2</v>
      </c>
      <c r="AH337" s="194">
        <f t="shared" si="299"/>
        <v>1.6111111111111114E-2</v>
      </c>
      <c r="AI337" s="194">
        <f t="shared" si="299"/>
        <v>1.6111111111111114E-2</v>
      </c>
      <c r="AJ337" s="194">
        <f t="shared" si="299"/>
        <v>1.6111111111111114E-2</v>
      </c>
      <c r="AK337" s="194">
        <f t="shared" si="299"/>
        <v>1.6111111111111114E-2</v>
      </c>
      <c r="AL337" s="194">
        <f t="shared" si="299"/>
        <v>1.6111111111111114E-2</v>
      </c>
      <c r="AM337" s="194">
        <f t="shared" si="299"/>
        <v>1.6111111111111114E-2</v>
      </c>
      <c r="AN337" s="194">
        <f t="shared" si="299"/>
        <v>1.6111111111111114E-2</v>
      </c>
      <c r="AO337" s="194">
        <f t="shared" si="299"/>
        <v>1.6111111111111114E-2</v>
      </c>
      <c r="AP337" s="194">
        <v>0.66</v>
      </c>
      <c r="AQ337" s="194">
        <v>0</v>
      </c>
      <c r="AR337" s="194">
        <v>0</v>
      </c>
      <c r="AS337" s="194">
        <v>0</v>
      </c>
      <c r="AT337" s="194">
        <v>0</v>
      </c>
      <c r="AU337" s="194">
        <v>0</v>
      </c>
      <c r="AV337" s="194">
        <v>0</v>
      </c>
      <c r="AW337" s="194">
        <v>0</v>
      </c>
      <c r="AX337" s="194">
        <v>0</v>
      </c>
      <c r="AY337" s="194">
        <v>0</v>
      </c>
      <c r="AZ337" s="194">
        <v>0</v>
      </c>
      <c r="BA337" s="194">
        <v>0</v>
      </c>
      <c r="BB337" s="194">
        <v>0</v>
      </c>
      <c r="BC337" s="195">
        <f>SUM(N337:BB337)</f>
        <v>1</v>
      </c>
      <c r="BD337" s="193"/>
    </row>
    <row r="338" spans="1:89" s="196" customFormat="1" x14ac:dyDescent="0.2">
      <c r="A338" s="282"/>
      <c r="B338" s="193" t="s">
        <v>111</v>
      </c>
      <c r="C338" s="289"/>
      <c r="D338" s="194">
        <f>+D337</f>
        <v>0</v>
      </c>
      <c r="E338" s="194">
        <f t="shared" ref="E338:AJ338" si="300">+D338+E337</f>
        <v>0</v>
      </c>
      <c r="F338" s="194">
        <f t="shared" si="300"/>
        <v>0</v>
      </c>
      <c r="G338" s="194">
        <f t="shared" si="300"/>
        <v>0</v>
      </c>
      <c r="H338" s="194">
        <f t="shared" si="300"/>
        <v>0</v>
      </c>
      <c r="I338" s="194">
        <f t="shared" si="300"/>
        <v>0</v>
      </c>
      <c r="J338" s="194">
        <f t="shared" si="300"/>
        <v>0</v>
      </c>
      <c r="K338" s="194">
        <f t="shared" si="300"/>
        <v>0</v>
      </c>
      <c r="L338" s="194">
        <f t="shared" si="300"/>
        <v>0</v>
      </c>
      <c r="M338" s="194">
        <f t="shared" si="300"/>
        <v>0</v>
      </c>
      <c r="N338" s="194">
        <f t="shared" si="300"/>
        <v>0.05</v>
      </c>
      <c r="O338" s="194">
        <f t="shared" si="300"/>
        <v>0.05</v>
      </c>
      <c r="P338" s="194">
        <f t="shared" si="300"/>
        <v>0.05</v>
      </c>
      <c r="Q338" s="194">
        <f t="shared" si="300"/>
        <v>0.05</v>
      </c>
      <c r="R338" s="194">
        <f t="shared" si="300"/>
        <v>0.05</v>
      </c>
      <c r="S338" s="194">
        <f t="shared" si="300"/>
        <v>0.05</v>
      </c>
      <c r="T338" s="194">
        <f t="shared" si="300"/>
        <v>0.05</v>
      </c>
      <c r="U338" s="194">
        <f t="shared" si="300"/>
        <v>0.05</v>
      </c>
      <c r="V338" s="194">
        <f t="shared" si="300"/>
        <v>0.05</v>
      </c>
      <c r="W338" s="194">
        <f t="shared" si="300"/>
        <v>0.05</v>
      </c>
      <c r="X338" s="194">
        <f t="shared" si="300"/>
        <v>6.611111111111112E-2</v>
      </c>
      <c r="Y338" s="194">
        <f t="shared" si="300"/>
        <v>8.2222222222222238E-2</v>
      </c>
      <c r="Z338" s="194">
        <f t="shared" si="300"/>
        <v>9.8333333333333356E-2</v>
      </c>
      <c r="AA338" s="194">
        <f t="shared" si="300"/>
        <v>0.11444444444444447</v>
      </c>
      <c r="AB338" s="194">
        <f t="shared" si="300"/>
        <v>0.13055555555555559</v>
      </c>
      <c r="AC338" s="194">
        <f t="shared" si="300"/>
        <v>0.1466666666666667</v>
      </c>
      <c r="AD338" s="194">
        <f t="shared" si="300"/>
        <v>0.1627777777777778</v>
      </c>
      <c r="AE338" s="194">
        <f t="shared" si="300"/>
        <v>0.1788888888888889</v>
      </c>
      <c r="AF338" s="82">
        <f t="shared" si="300"/>
        <v>0.19500000000000001</v>
      </c>
      <c r="AG338" s="194">
        <f t="shared" si="300"/>
        <v>0.21111111111111111</v>
      </c>
      <c r="AH338" s="194">
        <f t="shared" si="300"/>
        <v>0.22722222222222221</v>
      </c>
      <c r="AI338" s="194">
        <f t="shared" si="300"/>
        <v>0.24333333333333332</v>
      </c>
      <c r="AJ338" s="194">
        <f t="shared" si="300"/>
        <v>0.25944444444444442</v>
      </c>
      <c r="AK338" s="194">
        <f t="shared" ref="AK338:BB338" si="301">+AJ338+AK337</f>
        <v>0.27555555555555555</v>
      </c>
      <c r="AL338" s="194">
        <f t="shared" si="301"/>
        <v>0.29166666666666669</v>
      </c>
      <c r="AM338" s="194">
        <f t="shared" si="301"/>
        <v>0.30777777777777782</v>
      </c>
      <c r="AN338" s="194">
        <f t="shared" si="301"/>
        <v>0.32388888888888895</v>
      </c>
      <c r="AO338" s="194">
        <f t="shared" si="301"/>
        <v>0.34000000000000008</v>
      </c>
      <c r="AP338" s="194">
        <f t="shared" si="301"/>
        <v>1</v>
      </c>
      <c r="AQ338" s="194">
        <f t="shared" si="301"/>
        <v>1</v>
      </c>
      <c r="AR338" s="194">
        <f t="shared" si="301"/>
        <v>1</v>
      </c>
      <c r="AS338" s="194">
        <f t="shared" si="301"/>
        <v>1</v>
      </c>
      <c r="AT338" s="194">
        <f t="shared" si="301"/>
        <v>1</v>
      </c>
      <c r="AU338" s="194">
        <f t="shared" si="301"/>
        <v>1</v>
      </c>
      <c r="AV338" s="194">
        <f t="shared" si="301"/>
        <v>1</v>
      </c>
      <c r="AW338" s="194">
        <f t="shared" si="301"/>
        <v>1</v>
      </c>
      <c r="AX338" s="194">
        <f t="shared" si="301"/>
        <v>1</v>
      </c>
      <c r="AY338" s="194">
        <f t="shared" si="301"/>
        <v>1</v>
      </c>
      <c r="AZ338" s="194">
        <f t="shared" si="301"/>
        <v>1</v>
      </c>
      <c r="BA338" s="194">
        <f t="shared" si="301"/>
        <v>1</v>
      </c>
      <c r="BB338" s="194">
        <f t="shared" si="301"/>
        <v>1</v>
      </c>
      <c r="BC338" s="195"/>
      <c r="BD338" s="193"/>
    </row>
    <row r="339" spans="1:89" s="211" customFormat="1" x14ac:dyDescent="0.2">
      <c r="A339" s="282"/>
      <c r="B339" s="208"/>
      <c r="C339" s="28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09"/>
      <c r="AF339" s="83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10"/>
      <c r="BD339" s="208"/>
    </row>
    <row r="340" spans="1:89" s="197" customFormat="1" x14ac:dyDescent="0.2">
      <c r="A340" s="282"/>
      <c r="B340" s="197" t="s">
        <v>112</v>
      </c>
      <c r="C340" s="198">
        <v>14.2</v>
      </c>
      <c r="D340" s="199">
        <f t="shared" ref="D340:AI340" si="302">+D336*$C340</f>
        <v>0</v>
      </c>
      <c r="E340" s="199">
        <f t="shared" si="302"/>
        <v>0</v>
      </c>
      <c r="F340" s="199">
        <f t="shared" si="302"/>
        <v>0</v>
      </c>
      <c r="G340" s="199">
        <f t="shared" si="302"/>
        <v>0</v>
      </c>
      <c r="H340" s="199">
        <f t="shared" si="302"/>
        <v>0</v>
      </c>
      <c r="I340" s="199">
        <f t="shared" si="302"/>
        <v>0</v>
      </c>
      <c r="J340" s="199">
        <f t="shared" si="302"/>
        <v>0</v>
      </c>
      <c r="K340" s="199">
        <f t="shared" si="302"/>
        <v>0</v>
      </c>
      <c r="L340" s="199">
        <f t="shared" si="302"/>
        <v>0</v>
      </c>
      <c r="M340" s="199">
        <f t="shared" si="302"/>
        <v>0</v>
      </c>
      <c r="N340" s="199">
        <f t="shared" si="302"/>
        <v>0.70577380952380941</v>
      </c>
      <c r="O340" s="199">
        <f t="shared" si="302"/>
        <v>0.70577380952380941</v>
      </c>
      <c r="P340" s="199">
        <f t="shared" si="302"/>
        <v>0.70577380952380941</v>
      </c>
      <c r="Q340" s="199">
        <f t="shared" si="302"/>
        <v>0.70577380952380941</v>
      </c>
      <c r="R340" s="199">
        <f t="shared" si="302"/>
        <v>0.70577380952380941</v>
      </c>
      <c r="S340" s="199">
        <f t="shared" si="302"/>
        <v>0.70577380952380941</v>
      </c>
      <c r="T340" s="199">
        <f t="shared" si="302"/>
        <v>0.70577380952380941</v>
      </c>
      <c r="U340" s="199">
        <f t="shared" si="302"/>
        <v>0.70577380952380941</v>
      </c>
      <c r="V340" s="199">
        <f t="shared" si="302"/>
        <v>0.70577380952380941</v>
      </c>
      <c r="W340" s="199">
        <f t="shared" si="302"/>
        <v>0.70577380952380941</v>
      </c>
      <c r="X340" s="199">
        <f t="shared" si="302"/>
        <v>1.4160104761904762</v>
      </c>
      <c r="Y340" s="199">
        <f t="shared" si="302"/>
        <v>2.1262471428571432</v>
      </c>
      <c r="Z340" s="199">
        <f t="shared" si="302"/>
        <v>2.8364838095238096</v>
      </c>
      <c r="AA340" s="199">
        <f t="shared" si="302"/>
        <v>3.546720476190476</v>
      </c>
      <c r="AB340" s="199">
        <f t="shared" si="302"/>
        <v>4.256957142857142</v>
      </c>
      <c r="AC340" s="199">
        <f t="shared" si="302"/>
        <v>4.9671938095238088</v>
      </c>
      <c r="AD340" s="199">
        <f t="shared" si="302"/>
        <v>5.6774304761904757</v>
      </c>
      <c r="AE340" s="199">
        <f t="shared" si="302"/>
        <v>6.3876671428571417</v>
      </c>
      <c r="AF340" s="90">
        <f t="shared" si="302"/>
        <v>7.0979038095238085</v>
      </c>
      <c r="AG340" s="199">
        <f t="shared" si="302"/>
        <v>7.8081404761904745</v>
      </c>
      <c r="AH340" s="199">
        <f t="shared" si="302"/>
        <v>8.5183771428571422</v>
      </c>
      <c r="AI340" s="199">
        <f t="shared" si="302"/>
        <v>9.2286138095238091</v>
      </c>
      <c r="AJ340" s="199">
        <f t="shared" ref="AJ340:BB340" si="303">+AJ336*$C340</f>
        <v>9.9388504761904759</v>
      </c>
      <c r="AK340" s="199">
        <f t="shared" si="303"/>
        <v>10.649087142857143</v>
      </c>
      <c r="AL340" s="199">
        <f t="shared" si="303"/>
        <v>11.359323809523811</v>
      </c>
      <c r="AM340" s="199">
        <f t="shared" si="303"/>
        <v>12.069560476190478</v>
      </c>
      <c r="AN340" s="199">
        <f t="shared" si="303"/>
        <v>12.779797142857145</v>
      </c>
      <c r="AO340" s="199">
        <f t="shared" si="303"/>
        <v>13.490033809523812</v>
      </c>
      <c r="AP340" s="199">
        <f t="shared" si="303"/>
        <v>13.490033809523812</v>
      </c>
      <c r="AQ340" s="199">
        <f t="shared" si="303"/>
        <v>13.490033809523812</v>
      </c>
      <c r="AR340" s="199">
        <f t="shared" si="303"/>
        <v>13.490033809523812</v>
      </c>
      <c r="AS340" s="199">
        <f t="shared" si="303"/>
        <v>13.490033809523812</v>
      </c>
      <c r="AT340" s="199">
        <f t="shared" si="303"/>
        <v>14.200033809523813</v>
      </c>
      <c r="AU340" s="199">
        <f t="shared" si="303"/>
        <v>14.200033809523813</v>
      </c>
      <c r="AV340" s="199">
        <f t="shared" si="303"/>
        <v>14.200033809523813</v>
      </c>
      <c r="AW340" s="199">
        <f t="shared" si="303"/>
        <v>14.200033809523813</v>
      </c>
      <c r="AX340" s="199">
        <f t="shared" si="303"/>
        <v>14.200033809523813</v>
      </c>
      <c r="AY340" s="199">
        <f t="shared" si="303"/>
        <v>14.200033809523813</v>
      </c>
      <c r="AZ340" s="199">
        <f t="shared" si="303"/>
        <v>14.200033809523813</v>
      </c>
      <c r="BA340" s="199">
        <f t="shared" si="303"/>
        <v>14.200033809523813</v>
      </c>
      <c r="BB340" s="199">
        <f t="shared" si="303"/>
        <v>14.200033809523813</v>
      </c>
      <c r="BC340" s="200"/>
      <c r="BD340" s="201"/>
      <c r="BE340" s="201"/>
      <c r="BF340" s="201"/>
      <c r="BG340" s="201"/>
      <c r="BH340" s="201"/>
      <c r="BI340" s="201"/>
      <c r="BJ340" s="201"/>
      <c r="BK340" s="201"/>
      <c r="BL340" s="201"/>
      <c r="BM340" s="201"/>
      <c r="BN340" s="201"/>
      <c r="BO340" s="201"/>
      <c r="BP340" s="201"/>
      <c r="BQ340" s="201"/>
      <c r="BR340" s="201"/>
      <c r="BS340" s="201"/>
      <c r="BT340" s="201"/>
      <c r="BU340" s="201"/>
      <c r="BV340" s="201"/>
      <c r="BW340" s="201"/>
      <c r="BX340" s="201"/>
      <c r="BY340" s="201"/>
      <c r="BZ340" s="201"/>
      <c r="CA340" s="201"/>
      <c r="CB340" s="201"/>
      <c r="CC340" s="201"/>
      <c r="CD340" s="201"/>
      <c r="CE340" s="201"/>
      <c r="CF340" s="201"/>
      <c r="CG340" s="201"/>
      <c r="CH340" s="201"/>
      <c r="CI340" s="201"/>
      <c r="CJ340" s="201"/>
      <c r="CK340" s="201"/>
    </row>
    <row r="341" spans="1:89" s="202" customFormat="1" ht="13.5" thickBot="1" x14ac:dyDescent="0.25">
      <c r="A341" s="283"/>
      <c r="B341" s="202" t="s">
        <v>113</v>
      </c>
      <c r="C341" s="203" t="str">
        <f>+'NTP or Sold'!B33</f>
        <v>Committed</v>
      </c>
      <c r="D341" s="204">
        <f t="shared" ref="D341:AI341" si="304">+D338*$C340</f>
        <v>0</v>
      </c>
      <c r="E341" s="204">
        <f t="shared" si="304"/>
        <v>0</v>
      </c>
      <c r="F341" s="204">
        <f t="shared" si="304"/>
        <v>0</v>
      </c>
      <c r="G341" s="204">
        <f t="shared" si="304"/>
        <v>0</v>
      </c>
      <c r="H341" s="204">
        <f t="shared" si="304"/>
        <v>0</v>
      </c>
      <c r="I341" s="204">
        <f t="shared" si="304"/>
        <v>0</v>
      </c>
      <c r="J341" s="204">
        <f t="shared" si="304"/>
        <v>0</v>
      </c>
      <c r="K341" s="204">
        <f t="shared" si="304"/>
        <v>0</v>
      </c>
      <c r="L341" s="204">
        <f t="shared" si="304"/>
        <v>0</v>
      </c>
      <c r="M341" s="204">
        <f t="shared" si="304"/>
        <v>0</v>
      </c>
      <c r="N341" s="204">
        <f t="shared" si="304"/>
        <v>0.71</v>
      </c>
      <c r="O341" s="204">
        <f t="shared" si="304"/>
        <v>0.71</v>
      </c>
      <c r="P341" s="204">
        <f t="shared" si="304"/>
        <v>0.71</v>
      </c>
      <c r="Q341" s="204">
        <f t="shared" si="304"/>
        <v>0.71</v>
      </c>
      <c r="R341" s="204">
        <f t="shared" si="304"/>
        <v>0.71</v>
      </c>
      <c r="S341" s="204">
        <f t="shared" si="304"/>
        <v>0.71</v>
      </c>
      <c r="T341" s="204">
        <f t="shared" si="304"/>
        <v>0.71</v>
      </c>
      <c r="U341" s="204">
        <f t="shared" si="304"/>
        <v>0.71</v>
      </c>
      <c r="V341" s="204">
        <f t="shared" si="304"/>
        <v>0.71</v>
      </c>
      <c r="W341" s="204">
        <f t="shared" si="304"/>
        <v>0.71</v>
      </c>
      <c r="X341" s="204">
        <f t="shared" si="304"/>
        <v>0.93877777777777782</v>
      </c>
      <c r="Y341" s="204">
        <f t="shared" si="304"/>
        <v>1.1675555555555557</v>
      </c>
      <c r="Z341" s="204">
        <f t="shared" si="304"/>
        <v>1.3963333333333336</v>
      </c>
      <c r="AA341" s="204">
        <f t="shared" si="304"/>
        <v>1.6251111111111114</v>
      </c>
      <c r="AB341" s="204">
        <f t="shared" si="304"/>
        <v>1.8538888888888894</v>
      </c>
      <c r="AC341" s="204">
        <f t="shared" si="304"/>
        <v>2.0826666666666669</v>
      </c>
      <c r="AD341" s="204">
        <f t="shared" si="304"/>
        <v>2.3114444444444446</v>
      </c>
      <c r="AE341" s="204">
        <f t="shared" si="304"/>
        <v>2.5402222222222224</v>
      </c>
      <c r="AF341" s="136">
        <f t="shared" si="304"/>
        <v>2.7690000000000001</v>
      </c>
      <c r="AG341" s="204">
        <f t="shared" si="304"/>
        <v>2.9977777777777774</v>
      </c>
      <c r="AH341" s="204">
        <f t="shared" si="304"/>
        <v>3.2265555555555552</v>
      </c>
      <c r="AI341" s="204">
        <f t="shared" si="304"/>
        <v>3.4553333333333329</v>
      </c>
      <c r="AJ341" s="204">
        <f t="shared" ref="AJ341:BB341" si="305">+AJ338*$C340</f>
        <v>3.6841111111111107</v>
      </c>
      <c r="AK341" s="204">
        <f t="shared" si="305"/>
        <v>3.9128888888888889</v>
      </c>
      <c r="AL341" s="204">
        <f t="shared" si="305"/>
        <v>4.1416666666666666</v>
      </c>
      <c r="AM341" s="204">
        <f t="shared" si="305"/>
        <v>4.3704444444444448</v>
      </c>
      <c r="AN341" s="204">
        <f t="shared" si="305"/>
        <v>4.599222222222223</v>
      </c>
      <c r="AO341" s="204">
        <f t="shared" si="305"/>
        <v>4.8280000000000012</v>
      </c>
      <c r="AP341" s="204">
        <f t="shared" si="305"/>
        <v>14.2</v>
      </c>
      <c r="AQ341" s="204">
        <f t="shared" si="305"/>
        <v>14.2</v>
      </c>
      <c r="AR341" s="204">
        <f t="shared" si="305"/>
        <v>14.2</v>
      </c>
      <c r="AS341" s="204">
        <f t="shared" si="305"/>
        <v>14.2</v>
      </c>
      <c r="AT341" s="204">
        <f t="shared" si="305"/>
        <v>14.2</v>
      </c>
      <c r="AU341" s="204">
        <f t="shared" si="305"/>
        <v>14.2</v>
      </c>
      <c r="AV341" s="204">
        <f t="shared" si="305"/>
        <v>14.2</v>
      </c>
      <c r="AW341" s="204">
        <f t="shared" si="305"/>
        <v>14.2</v>
      </c>
      <c r="AX341" s="204">
        <f t="shared" si="305"/>
        <v>14.2</v>
      </c>
      <c r="AY341" s="204">
        <f t="shared" si="305"/>
        <v>14.2</v>
      </c>
      <c r="AZ341" s="204">
        <f t="shared" si="305"/>
        <v>14.2</v>
      </c>
      <c r="BA341" s="204">
        <f t="shared" si="305"/>
        <v>14.2</v>
      </c>
      <c r="BB341" s="204">
        <f t="shared" si="305"/>
        <v>14.2</v>
      </c>
      <c r="BC341" s="205"/>
      <c r="BD341" s="206"/>
      <c r="BE341" s="206"/>
      <c r="BF341" s="206"/>
      <c r="BG341" s="206"/>
      <c r="BH341" s="206"/>
      <c r="BI341" s="206"/>
      <c r="BJ341" s="206"/>
      <c r="BK341" s="206"/>
      <c r="BL341" s="206"/>
      <c r="BM341" s="206"/>
      <c r="BN341" s="206"/>
      <c r="BO341" s="206"/>
      <c r="BP341" s="206"/>
      <c r="BQ341" s="206"/>
      <c r="BR341" s="206"/>
      <c r="BS341" s="206"/>
      <c r="BT341" s="206"/>
      <c r="BU341" s="206"/>
      <c r="BV341" s="206"/>
      <c r="BW341" s="206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</row>
    <row r="342" spans="1:89" s="192" customFormat="1" ht="15" customHeight="1" thickTop="1" x14ac:dyDescent="0.2">
      <c r="A342" s="281">
        <f>+A334+1</f>
        <v>6</v>
      </c>
      <c r="B342" s="189" t="str">
        <f>+'NTP or Sold'!G34</f>
        <v>LM6000</v>
      </c>
      <c r="C342" s="288" t="str">
        <f>+'NTP or Sold'!S34</f>
        <v>Elektrobolt (ESA) - 85%</v>
      </c>
      <c r="D342" s="190"/>
      <c r="E342" s="190"/>
      <c r="F342" s="190"/>
      <c r="G342" s="190"/>
      <c r="H342" s="190"/>
      <c r="I342" s="190"/>
      <c r="J342" s="190"/>
      <c r="K342" s="190"/>
      <c r="L342" s="190"/>
      <c r="M342" s="190"/>
      <c r="N342" s="190"/>
      <c r="O342" s="190"/>
      <c r="P342" s="190"/>
      <c r="Q342" s="190"/>
      <c r="R342" s="190"/>
      <c r="S342" s="190"/>
      <c r="T342" s="190"/>
      <c r="U342" s="190"/>
      <c r="V342" s="190"/>
      <c r="W342" s="190"/>
      <c r="X342" s="190"/>
      <c r="Y342" s="190"/>
      <c r="Z342" s="190"/>
      <c r="AA342" s="190"/>
      <c r="AB342" s="190"/>
      <c r="AC342" s="190"/>
      <c r="AD342" s="190"/>
      <c r="AE342" s="190"/>
      <c r="AF342" s="84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0"/>
      <c r="AT342" s="190"/>
      <c r="AU342" s="190"/>
      <c r="AV342" s="190"/>
      <c r="AW342" s="190"/>
      <c r="AX342" s="190"/>
      <c r="AY342" s="190"/>
      <c r="AZ342" s="190"/>
      <c r="BA342" s="190"/>
      <c r="BB342" s="190"/>
      <c r="BC342" s="191"/>
    </row>
    <row r="343" spans="1:89" s="196" customFormat="1" x14ac:dyDescent="0.2">
      <c r="A343" s="282"/>
      <c r="B343" s="193" t="s">
        <v>108</v>
      </c>
      <c r="C343" s="289"/>
      <c r="D343" s="194">
        <v>0</v>
      </c>
      <c r="E343" s="194">
        <v>0</v>
      </c>
      <c r="F343" s="194">
        <v>0</v>
      </c>
      <c r="G343" s="194">
        <v>0</v>
      </c>
      <c r="H343" s="194">
        <v>0</v>
      </c>
      <c r="I343" s="194">
        <v>0</v>
      </c>
      <c r="J343" s="194">
        <v>0</v>
      </c>
      <c r="K343" s="194">
        <v>0</v>
      </c>
      <c r="L343" s="194">
        <v>0</v>
      </c>
      <c r="M343" s="194">
        <v>0</v>
      </c>
      <c r="N343" s="194">
        <f>16.7/336</f>
        <v>4.9702380952380949E-2</v>
      </c>
      <c r="O343" s="194">
        <v>0</v>
      </c>
      <c r="P343" s="194">
        <v>0</v>
      </c>
      <c r="Q343" s="194">
        <v>0</v>
      </c>
      <c r="R343" s="194">
        <v>0</v>
      </c>
      <c r="S343" s="194">
        <v>0</v>
      </c>
      <c r="T343" s="194">
        <v>0</v>
      </c>
      <c r="U343" s="194">
        <v>0</v>
      </c>
      <c r="V343" s="194">
        <v>0</v>
      </c>
      <c r="W343" s="194">
        <v>0</v>
      </c>
      <c r="X343" s="194">
        <f t="shared" ref="X343:AO343" si="306">+(0.95-0.0497)/18</f>
        <v>5.0016666666666668E-2</v>
      </c>
      <c r="Y343" s="194">
        <f t="shared" si="306"/>
        <v>5.0016666666666668E-2</v>
      </c>
      <c r="Z343" s="194">
        <f t="shared" si="306"/>
        <v>5.0016666666666668E-2</v>
      </c>
      <c r="AA343" s="194">
        <f t="shared" si="306"/>
        <v>5.0016666666666668E-2</v>
      </c>
      <c r="AB343" s="194">
        <f t="shared" si="306"/>
        <v>5.0016666666666668E-2</v>
      </c>
      <c r="AC343" s="194">
        <f t="shared" si="306"/>
        <v>5.0016666666666668E-2</v>
      </c>
      <c r="AD343" s="194">
        <f t="shared" si="306"/>
        <v>5.0016666666666668E-2</v>
      </c>
      <c r="AE343" s="194">
        <f t="shared" si="306"/>
        <v>5.0016666666666668E-2</v>
      </c>
      <c r="AF343" s="82">
        <f t="shared" si="306"/>
        <v>5.0016666666666668E-2</v>
      </c>
      <c r="AG343" s="194">
        <f t="shared" si="306"/>
        <v>5.0016666666666668E-2</v>
      </c>
      <c r="AH343" s="194">
        <f t="shared" si="306"/>
        <v>5.0016666666666668E-2</v>
      </c>
      <c r="AI343" s="194">
        <f t="shared" si="306"/>
        <v>5.0016666666666668E-2</v>
      </c>
      <c r="AJ343" s="194">
        <f t="shared" si="306"/>
        <v>5.0016666666666668E-2</v>
      </c>
      <c r="AK343" s="194">
        <f t="shared" si="306"/>
        <v>5.0016666666666668E-2</v>
      </c>
      <c r="AL343" s="194">
        <f t="shared" si="306"/>
        <v>5.0016666666666668E-2</v>
      </c>
      <c r="AM343" s="194">
        <f t="shared" si="306"/>
        <v>5.0016666666666668E-2</v>
      </c>
      <c r="AN343" s="194">
        <f t="shared" si="306"/>
        <v>5.0016666666666668E-2</v>
      </c>
      <c r="AO343" s="194">
        <f t="shared" si="306"/>
        <v>5.0016666666666668E-2</v>
      </c>
      <c r="AP343" s="194">
        <v>0</v>
      </c>
      <c r="AQ343" s="194">
        <v>0</v>
      </c>
      <c r="AR343" s="194">
        <v>0</v>
      </c>
      <c r="AS343" s="194">
        <v>0</v>
      </c>
      <c r="AT343" s="194">
        <v>0.05</v>
      </c>
      <c r="AU343" s="194">
        <v>0</v>
      </c>
      <c r="AV343" s="194">
        <v>0</v>
      </c>
      <c r="AW343" s="194">
        <v>0</v>
      </c>
      <c r="AX343" s="194">
        <v>0</v>
      </c>
      <c r="AY343" s="194">
        <v>0</v>
      </c>
      <c r="AZ343" s="194">
        <v>0</v>
      </c>
      <c r="BA343" s="194">
        <v>0</v>
      </c>
      <c r="BB343" s="194">
        <v>0</v>
      </c>
      <c r="BC343" s="195">
        <f>SUM(N343:BB343)</f>
        <v>1.0000023809523813</v>
      </c>
      <c r="BD343" s="193"/>
    </row>
    <row r="344" spans="1:89" s="196" customFormat="1" x14ac:dyDescent="0.2">
      <c r="A344" s="282"/>
      <c r="B344" s="193" t="s">
        <v>109</v>
      </c>
      <c r="C344" s="289"/>
      <c r="D344" s="194">
        <f>+D343</f>
        <v>0</v>
      </c>
      <c r="E344" s="194">
        <f t="shared" ref="E344:AJ344" si="307">+D344+E343</f>
        <v>0</v>
      </c>
      <c r="F344" s="194">
        <f t="shared" si="307"/>
        <v>0</v>
      </c>
      <c r="G344" s="194">
        <f t="shared" si="307"/>
        <v>0</v>
      </c>
      <c r="H344" s="194">
        <f t="shared" si="307"/>
        <v>0</v>
      </c>
      <c r="I344" s="194">
        <f t="shared" si="307"/>
        <v>0</v>
      </c>
      <c r="J344" s="194">
        <f t="shared" si="307"/>
        <v>0</v>
      </c>
      <c r="K344" s="194">
        <f t="shared" si="307"/>
        <v>0</v>
      </c>
      <c r="L344" s="194">
        <f t="shared" si="307"/>
        <v>0</v>
      </c>
      <c r="M344" s="194">
        <f t="shared" si="307"/>
        <v>0</v>
      </c>
      <c r="N344" s="194">
        <f t="shared" si="307"/>
        <v>4.9702380952380949E-2</v>
      </c>
      <c r="O344" s="194">
        <f t="shared" si="307"/>
        <v>4.9702380952380949E-2</v>
      </c>
      <c r="P344" s="194">
        <f t="shared" si="307"/>
        <v>4.9702380952380949E-2</v>
      </c>
      <c r="Q344" s="194">
        <f t="shared" si="307"/>
        <v>4.9702380952380949E-2</v>
      </c>
      <c r="R344" s="194">
        <f t="shared" si="307"/>
        <v>4.9702380952380949E-2</v>
      </c>
      <c r="S344" s="194">
        <f t="shared" si="307"/>
        <v>4.9702380952380949E-2</v>
      </c>
      <c r="T344" s="194">
        <f t="shared" si="307"/>
        <v>4.9702380952380949E-2</v>
      </c>
      <c r="U344" s="194">
        <f t="shared" si="307"/>
        <v>4.9702380952380949E-2</v>
      </c>
      <c r="V344" s="194">
        <f t="shared" si="307"/>
        <v>4.9702380952380949E-2</v>
      </c>
      <c r="W344" s="194">
        <f t="shared" si="307"/>
        <v>4.9702380952380949E-2</v>
      </c>
      <c r="X344" s="194">
        <f t="shared" si="307"/>
        <v>9.9719047619047624E-2</v>
      </c>
      <c r="Y344" s="194">
        <f t="shared" si="307"/>
        <v>0.14973571428571431</v>
      </c>
      <c r="Z344" s="194">
        <f t="shared" si="307"/>
        <v>0.19975238095238096</v>
      </c>
      <c r="AA344" s="194">
        <f t="shared" si="307"/>
        <v>0.24976904761904761</v>
      </c>
      <c r="AB344" s="194">
        <f t="shared" si="307"/>
        <v>0.29978571428571427</v>
      </c>
      <c r="AC344" s="194">
        <f t="shared" si="307"/>
        <v>0.34980238095238092</v>
      </c>
      <c r="AD344" s="194">
        <f t="shared" si="307"/>
        <v>0.39981904761904757</v>
      </c>
      <c r="AE344" s="194">
        <f t="shared" si="307"/>
        <v>0.44983571428571423</v>
      </c>
      <c r="AF344" s="82">
        <f t="shared" si="307"/>
        <v>0.49985238095238088</v>
      </c>
      <c r="AG344" s="194">
        <f t="shared" si="307"/>
        <v>0.54986904761904754</v>
      </c>
      <c r="AH344" s="194">
        <f t="shared" si="307"/>
        <v>0.59988571428571424</v>
      </c>
      <c r="AI344" s="194">
        <f t="shared" si="307"/>
        <v>0.64990238095238095</v>
      </c>
      <c r="AJ344" s="194">
        <f t="shared" si="307"/>
        <v>0.69991904761904766</v>
      </c>
      <c r="AK344" s="194">
        <f t="shared" ref="AK344:BB344" si="308">+AJ344+AK343</f>
        <v>0.74993571428571437</v>
      </c>
      <c r="AL344" s="194">
        <f t="shared" si="308"/>
        <v>0.79995238095238108</v>
      </c>
      <c r="AM344" s="194">
        <f t="shared" si="308"/>
        <v>0.84996904761904779</v>
      </c>
      <c r="AN344" s="194">
        <f t="shared" si="308"/>
        <v>0.8999857142857145</v>
      </c>
      <c r="AO344" s="194">
        <f t="shared" si="308"/>
        <v>0.95000238095238121</v>
      </c>
      <c r="AP344" s="194">
        <f t="shared" si="308"/>
        <v>0.95000238095238121</v>
      </c>
      <c r="AQ344" s="194">
        <f t="shared" si="308"/>
        <v>0.95000238095238121</v>
      </c>
      <c r="AR344" s="194">
        <f t="shared" si="308"/>
        <v>0.95000238095238121</v>
      </c>
      <c r="AS344" s="194">
        <f t="shared" si="308"/>
        <v>0.95000238095238121</v>
      </c>
      <c r="AT344" s="194">
        <f t="shared" si="308"/>
        <v>1.0000023809523813</v>
      </c>
      <c r="AU344" s="194">
        <f t="shared" si="308"/>
        <v>1.0000023809523813</v>
      </c>
      <c r="AV344" s="194">
        <f t="shared" si="308"/>
        <v>1.0000023809523813</v>
      </c>
      <c r="AW344" s="194">
        <f t="shared" si="308"/>
        <v>1.0000023809523813</v>
      </c>
      <c r="AX344" s="194">
        <f t="shared" si="308"/>
        <v>1.0000023809523813</v>
      </c>
      <c r="AY344" s="194">
        <f t="shared" si="308"/>
        <v>1.0000023809523813</v>
      </c>
      <c r="AZ344" s="194">
        <f t="shared" si="308"/>
        <v>1.0000023809523813</v>
      </c>
      <c r="BA344" s="194">
        <f t="shared" si="308"/>
        <v>1.0000023809523813</v>
      </c>
      <c r="BB344" s="194">
        <f t="shared" si="308"/>
        <v>1.0000023809523813</v>
      </c>
      <c r="BC344" s="195"/>
      <c r="BD344" s="193"/>
    </row>
    <row r="345" spans="1:89" s="196" customFormat="1" x14ac:dyDescent="0.2">
      <c r="A345" s="282"/>
      <c r="B345" s="193" t="s">
        <v>110</v>
      </c>
      <c r="C345" s="289"/>
      <c r="D345" s="194">
        <v>0</v>
      </c>
      <c r="E345" s="194">
        <v>0</v>
      </c>
      <c r="F345" s="194">
        <v>0</v>
      </c>
      <c r="G345" s="194">
        <v>0</v>
      </c>
      <c r="H345" s="194">
        <v>0</v>
      </c>
      <c r="I345" s="194">
        <v>0</v>
      </c>
      <c r="J345" s="194">
        <v>0</v>
      </c>
      <c r="K345" s="194">
        <v>0</v>
      </c>
      <c r="L345" s="194">
        <v>0</v>
      </c>
      <c r="M345" s="194">
        <v>0</v>
      </c>
      <c r="N345" s="194">
        <v>0.05</v>
      </c>
      <c r="O345" s="194">
        <v>0</v>
      </c>
      <c r="P345" s="194">
        <v>0</v>
      </c>
      <c r="Q345" s="194">
        <v>0</v>
      </c>
      <c r="R345" s="194">
        <v>0</v>
      </c>
      <c r="S345" s="194">
        <v>0</v>
      </c>
      <c r="T345" s="194">
        <v>0</v>
      </c>
      <c r="U345" s="194">
        <v>0</v>
      </c>
      <c r="V345" s="194">
        <v>0</v>
      </c>
      <c r="W345" s="194">
        <v>0</v>
      </c>
      <c r="X345" s="194">
        <f t="shared" ref="X345:AO345" si="309">+(0.34-0.05)/18</f>
        <v>1.6111111111111114E-2</v>
      </c>
      <c r="Y345" s="194">
        <f t="shared" si="309"/>
        <v>1.6111111111111114E-2</v>
      </c>
      <c r="Z345" s="194">
        <f t="shared" si="309"/>
        <v>1.6111111111111114E-2</v>
      </c>
      <c r="AA345" s="194">
        <f t="shared" si="309"/>
        <v>1.6111111111111114E-2</v>
      </c>
      <c r="AB345" s="194">
        <f t="shared" si="309"/>
        <v>1.6111111111111114E-2</v>
      </c>
      <c r="AC345" s="194">
        <f t="shared" si="309"/>
        <v>1.6111111111111114E-2</v>
      </c>
      <c r="AD345" s="194">
        <f t="shared" si="309"/>
        <v>1.6111111111111114E-2</v>
      </c>
      <c r="AE345" s="194">
        <f t="shared" si="309"/>
        <v>1.6111111111111114E-2</v>
      </c>
      <c r="AF345" s="82">
        <f t="shared" si="309"/>
        <v>1.6111111111111114E-2</v>
      </c>
      <c r="AG345" s="194">
        <f t="shared" si="309"/>
        <v>1.6111111111111114E-2</v>
      </c>
      <c r="AH345" s="194">
        <f t="shared" si="309"/>
        <v>1.6111111111111114E-2</v>
      </c>
      <c r="AI345" s="194">
        <f t="shared" si="309"/>
        <v>1.6111111111111114E-2</v>
      </c>
      <c r="AJ345" s="194">
        <f t="shared" si="309"/>
        <v>1.6111111111111114E-2</v>
      </c>
      <c r="AK345" s="194">
        <f t="shared" si="309"/>
        <v>1.6111111111111114E-2</v>
      </c>
      <c r="AL345" s="194">
        <f t="shared" si="309"/>
        <v>1.6111111111111114E-2</v>
      </c>
      <c r="AM345" s="194">
        <f t="shared" si="309"/>
        <v>1.6111111111111114E-2</v>
      </c>
      <c r="AN345" s="194">
        <f t="shared" si="309"/>
        <v>1.6111111111111114E-2</v>
      </c>
      <c r="AO345" s="194">
        <f t="shared" si="309"/>
        <v>1.6111111111111114E-2</v>
      </c>
      <c r="AP345" s="194">
        <v>0.66</v>
      </c>
      <c r="AQ345" s="194">
        <v>0</v>
      </c>
      <c r="AR345" s="194">
        <v>0</v>
      </c>
      <c r="AS345" s="194">
        <v>0</v>
      </c>
      <c r="AT345" s="194">
        <v>0</v>
      </c>
      <c r="AU345" s="194">
        <v>0</v>
      </c>
      <c r="AV345" s="194">
        <v>0</v>
      </c>
      <c r="AW345" s="194">
        <v>0</v>
      </c>
      <c r="AX345" s="194">
        <v>0</v>
      </c>
      <c r="AY345" s="194">
        <v>0</v>
      </c>
      <c r="AZ345" s="194">
        <v>0</v>
      </c>
      <c r="BA345" s="194">
        <v>0</v>
      </c>
      <c r="BB345" s="194">
        <v>0</v>
      </c>
      <c r="BC345" s="195">
        <f>SUM(N345:BB345)</f>
        <v>1</v>
      </c>
      <c r="BD345" s="193"/>
    </row>
    <row r="346" spans="1:89" s="196" customFormat="1" x14ac:dyDescent="0.2">
      <c r="A346" s="282"/>
      <c r="B346" s="193" t="s">
        <v>111</v>
      </c>
      <c r="C346" s="289"/>
      <c r="D346" s="194">
        <f>+D345</f>
        <v>0</v>
      </c>
      <c r="E346" s="194">
        <f t="shared" ref="E346:AJ346" si="310">+D346+E345</f>
        <v>0</v>
      </c>
      <c r="F346" s="194">
        <f t="shared" si="310"/>
        <v>0</v>
      </c>
      <c r="G346" s="194">
        <f t="shared" si="310"/>
        <v>0</v>
      </c>
      <c r="H346" s="194">
        <f t="shared" si="310"/>
        <v>0</v>
      </c>
      <c r="I346" s="194">
        <f t="shared" si="310"/>
        <v>0</v>
      </c>
      <c r="J346" s="194">
        <f t="shared" si="310"/>
        <v>0</v>
      </c>
      <c r="K346" s="194">
        <f t="shared" si="310"/>
        <v>0</v>
      </c>
      <c r="L346" s="194">
        <f t="shared" si="310"/>
        <v>0</v>
      </c>
      <c r="M346" s="194">
        <f t="shared" si="310"/>
        <v>0</v>
      </c>
      <c r="N346" s="194">
        <f t="shared" si="310"/>
        <v>0.05</v>
      </c>
      <c r="O346" s="194">
        <f t="shared" si="310"/>
        <v>0.05</v>
      </c>
      <c r="P346" s="194">
        <f t="shared" si="310"/>
        <v>0.05</v>
      </c>
      <c r="Q346" s="194">
        <f t="shared" si="310"/>
        <v>0.05</v>
      </c>
      <c r="R346" s="194">
        <f t="shared" si="310"/>
        <v>0.05</v>
      </c>
      <c r="S346" s="194">
        <f t="shared" si="310"/>
        <v>0.05</v>
      </c>
      <c r="T346" s="194">
        <f t="shared" si="310"/>
        <v>0.05</v>
      </c>
      <c r="U346" s="194">
        <f t="shared" si="310"/>
        <v>0.05</v>
      </c>
      <c r="V346" s="194">
        <f t="shared" si="310"/>
        <v>0.05</v>
      </c>
      <c r="W346" s="194">
        <f t="shared" si="310"/>
        <v>0.05</v>
      </c>
      <c r="X346" s="194">
        <f t="shared" si="310"/>
        <v>6.611111111111112E-2</v>
      </c>
      <c r="Y346" s="194">
        <f t="shared" si="310"/>
        <v>8.2222222222222238E-2</v>
      </c>
      <c r="Z346" s="194">
        <f t="shared" si="310"/>
        <v>9.8333333333333356E-2</v>
      </c>
      <c r="AA346" s="194">
        <f t="shared" si="310"/>
        <v>0.11444444444444447</v>
      </c>
      <c r="AB346" s="194">
        <f t="shared" si="310"/>
        <v>0.13055555555555559</v>
      </c>
      <c r="AC346" s="194">
        <f t="shared" si="310"/>
        <v>0.1466666666666667</v>
      </c>
      <c r="AD346" s="194">
        <f t="shared" si="310"/>
        <v>0.1627777777777778</v>
      </c>
      <c r="AE346" s="194">
        <f t="shared" si="310"/>
        <v>0.1788888888888889</v>
      </c>
      <c r="AF346" s="82">
        <f t="shared" si="310"/>
        <v>0.19500000000000001</v>
      </c>
      <c r="AG346" s="194">
        <f t="shared" si="310"/>
        <v>0.21111111111111111</v>
      </c>
      <c r="AH346" s="194">
        <f t="shared" si="310"/>
        <v>0.22722222222222221</v>
      </c>
      <c r="AI346" s="194">
        <f t="shared" si="310"/>
        <v>0.24333333333333332</v>
      </c>
      <c r="AJ346" s="194">
        <f t="shared" si="310"/>
        <v>0.25944444444444442</v>
      </c>
      <c r="AK346" s="194">
        <f t="shared" ref="AK346:BB346" si="311">+AJ346+AK345</f>
        <v>0.27555555555555555</v>
      </c>
      <c r="AL346" s="194">
        <f t="shared" si="311"/>
        <v>0.29166666666666669</v>
      </c>
      <c r="AM346" s="194">
        <f t="shared" si="311"/>
        <v>0.30777777777777782</v>
      </c>
      <c r="AN346" s="194">
        <f t="shared" si="311"/>
        <v>0.32388888888888895</v>
      </c>
      <c r="AO346" s="194">
        <f t="shared" si="311"/>
        <v>0.34000000000000008</v>
      </c>
      <c r="AP346" s="194">
        <f t="shared" si="311"/>
        <v>1</v>
      </c>
      <c r="AQ346" s="194">
        <f t="shared" si="311"/>
        <v>1</v>
      </c>
      <c r="AR346" s="194">
        <f t="shared" si="311"/>
        <v>1</v>
      </c>
      <c r="AS346" s="194">
        <f t="shared" si="311"/>
        <v>1</v>
      </c>
      <c r="AT346" s="194">
        <f t="shared" si="311"/>
        <v>1</v>
      </c>
      <c r="AU346" s="194">
        <f t="shared" si="311"/>
        <v>1</v>
      </c>
      <c r="AV346" s="194">
        <f t="shared" si="311"/>
        <v>1</v>
      </c>
      <c r="AW346" s="194">
        <f t="shared" si="311"/>
        <v>1</v>
      </c>
      <c r="AX346" s="194">
        <f t="shared" si="311"/>
        <v>1</v>
      </c>
      <c r="AY346" s="194">
        <f t="shared" si="311"/>
        <v>1</v>
      </c>
      <c r="AZ346" s="194">
        <f t="shared" si="311"/>
        <v>1</v>
      </c>
      <c r="BA346" s="194">
        <f t="shared" si="311"/>
        <v>1</v>
      </c>
      <c r="BB346" s="194">
        <f t="shared" si="311"/>
        <v>1</v>
      </c>
      <c r="BC346" s="195"/>
      <c r="BD346" s="193"/>
    </row>
    <row r="347" spans="1:89" s="211" customFormat="1" x14ac:dyDescent="0.2">
      <c r="A347" s="282"/>
      <c r="B347" s="208"/>
      <c r="C347" s="28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  <c r="AA347" s="209"/>
      <c r="AB347" s="209"/>
      <c r="AC347" s="209"/>
      <c r="AD347" s="209"/>
      <c r="AE347" s="209"/>
      <c r="AF347" s="83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10"/>
      <c r="BD347" s="208"/>
    </row>
    <row r="348" spans="1:89" s="197" customFormat="1" x14ac:dyDescent="0.2">
      <c r="A348" s="282"/>
      <c r="B348" s="197" t="s">
        <v>112</v>
      </c>
      <c r="C348" s="198">
        <v>14.2</v>
      </c>
      <c r="D348" s="199">
        <f t="shared" ref="D348:AI348" si="312">+D344*$C348</f>
        <v>0</v>
      </c>
      <c r="E348" s="199">
        <f t="shared" si="312"/>
        <v>0</v>
      </c>
      <c r="F348" s="199">
        <f t="shared" si="312"/>
        <v>0</v>
      </c>
      <c r="G348" s="199">
        <f t="shared" si="312"/>
        <v>0</v>
      </c>
      <c r="H348" s="199">
        <f t="shared" si="312"/>
        <v>0</v>
      </c>
      <c r="I348" s="199">
        <f t="shared" si="312"/>
        <v>0</v>
      </c>
      <c r="J348" s="199">
        <f t="shared" si="312"/>
        <v>0</v>
      </c>
      <c r="K348" s="199">
        <f t="shared" si="312"/>
        <v>0</v>
      </c>
      <c r="L348" s="199">
        <f t="shared" si="312"/>
        <v>0</v>
      </c>
      <c r="M348" s="199">
        <f t="shared" si="312"/>
        <v>0</v>
      </c>
      <c r="N348" s="199">
        <f t="shared" si="312"/>
        <v>0.70577380952380941</v>
      </c>
      <c r="O348" s="199">
        <f t="shared" si="312"/>
        <v>0.70577380952380941</v>
      </c>
      <c r="P348" s="199">
        <f t="shared" si="312"/>
        <v>0.70577380952380941</v>
      </c>
      <c r="Q348" s="199">
        <f t="shared" si="312"/>
        <v>0.70577380952380941</v>
      </c>
      <c r="R348" s="199">
        <f t="shared" si="312"/>
        <v>0.70577380952380941</v>
      </c>
      <c r="S348" s="199">
        <f t="shared" si="312"/>
        <v>0.70577380952380941</v>
      </c>
      <c r="T348" s="199">
        <f t="shared" si="312"/>
        <v>0.70577380952380941</v>
      </c>
      <c r="U348" s="199">
        <f t="shared" si="312"/>
        <v>0.70577380952380941</v>
      </c>
      <c r="V348" s="199">
        <f t="shared" si="312"/>
        <v>0.70577380952380941</v>
      </c>
      <c r="W348" s="199">
        <f t="shared" si="312"/>
        <v>0.70577380952380941</v>
      </c>
      <c r="X348" s="199">
        <f t="shared" si="312"/>
        <v>1.4160104761904762</v>
      </c>
      <c r="Y348" s="199">
        <f t="shared" si="312"/>
        <v>2.1262471428571432</v>
      </c>
      <c r="Z348" s="199">
        <f t="shared" si="312"/>
        <v>2.8364838095238096</v>
      </c>
      <c r="AA348" s="199">
        <f t="shared" si="312"/>
        <v>3.546720476190476</v>
      </c>
      <c r="AB348" s="199">
        <f t="shared" si="312"/>
        <v>4.256957142857142</v>
      </c>
      <c r="AC348" s="199">
        <f t="shared" si="312"/>
        <v>4.9671938095238088</v>
      </c>
      <c r="AD348" s="199">
        <f t="shared" si="312"/>
        <v>5.6774304761904757</v>
      </c>
      <c r="AE348" s="199">
        <f t="shared" si="312"/>
        <v>6.3876671428571417</v>
      </c>
      <c r="AF348" s="90">
        <f t="shared" si="312"/>
        <v>7.0979038095238085</v>
      </c>
      <c r="AG348" s="199">
        <f t="shared" si="312"/>
        <v>7.8081404761904745</v>
      </c>
      <c r="AH348" s="199">
        <f t="shared" si="312"/>
        <v>8.5183771428571422</v>
      </c>
      <c r="AI348" s="199">
        <f t="shared" si="312"/>
        <v>9.2286138095238091</v>
      </c>
      <c r="AJ348" s="199">
        <f t="shared" ref="AJ348:BB348" si="313">+AJ344*$C348</f>
        <v>9.9388504761904759</v>
      </c>
      <c r="AK348" s="199">
        <f t="shared" si="313"/>
        <v>10.649087142857143</v>
      </c>
      <c r="AL348" s="199">
        <f t="shared" si="313"/>
        <v>11.359323809523811</v>
      </c>
      <c r="AM348" s="199">
        <f t="shared" si="313"/>
        <v>12.069560476190478</v>
      </c>
      <c r="AN348" s="199">
        <f t="shared" si="313"/>
        <v>12.779797142857145</v>
      </c>
      <c r="AO348" s="199">
        <f t="shared" si="313"/>
        <v>13.490033809523812</v>
      </c>
      <c r="AP348" s="199">
        <f t="shared" si="313"/>
        <v>13.490033809523812</v>
      </c>
      <c r="AQ348" s="199">
        <f t="shared" si="313"/>
        <v>13.490033809523812</v>
      </c>
      <c r="AR348" s="199">
        <f t="shared" si="313"/>
        <v>13.490033809523812</v>
      </c>
      <c r="AS348" s="199">
        <f t="shared" si="313"/>
        <v>13.490033809523812</v>
      </c>
      <c r="AT348" s="199">
        <f t="shared" si="313"/>
        <v>14.200033809523813</v>
      </c>
      <c r="AU348" s="199">
        <f t="shared" si="313"/>
        <v>14.200033809523813</v>
      </c>
      <c r="AV348" s="199">
        <f t="shared" si="313"/>
        <v>14.200033809523813</v>
      </c>
      <c r="AW348" s="199">
        <f t="shared" si="313"/>
        <v>14.200033809523813</v>
      </c>
      <c r="AX348" s="199">
        <f t="shared" si="313"/>
        <v>14.200033809523813</v>
      </c>
      <c r="AY348" s="199">
        <f t="shared" si="313"/>
        <v>14.200033809523813</v>
      </c>
      <c r="AZ348" s="199">
        <f t="shared" si="313"/>
        <v>14.200033809523813</v>
      </c>
      <c r="BA348" s="199">
        <f t="shared" si="313"/>
        <v>14.200033809523813</v>
      </c>
      <c r="BB348" s="199">
        <f t="shared" si="313"/>
        <v>14.200033809523813</v>
      </c>
      <c r="BC348" s="200"/>
      <c r="BD348" s="201"/>
      <c r="BE348" s="201"/>
      <c r="BF348" s="201"/>
      <c r="BG348" s="201"/>
      <c r="BH348" s="201"/>
      <c r="BI348" s="201"/>
      <c r="BJ348" s="201"/>
      <c r="BK348" s="201"/>
      <c r="BL348" s="201"/>
      <c r="BM348" s="201"/>
      <c r="BN348" s="201"/>
      <c r="BO348" s="201"/>
      <c r="BP348" s="201"/>
      <c r="BQ348" s="201"/>
      <c r="BR348" s="201"/>
      <c r="BS348" s="201"/>
      <c r="BT348" s="201"/>
      <c r="BU348" s="201"/>
      <c r="BV348" s="201"/>
      <c r="BW348" s="201"/>
      <c r="BX348" s="201"/>
      <c r="BY348" s="201"/>
      <c r="BZ348" s="201"/>
      <c r="CA348" s="201"/>
      <c r="CB348" s="201"/>
      <c r="CC348" s="201"/>
      <c r="CD348" s="201"/>
      <c r="CE348" s="201"/>
      <c r="CF348" s="201"/>
      <c r="CG348" s="201"/>
      <c r="CH348" s="201"/>
      <c r="CI348" s="201"/>
      <c r="CJ348" s="201"/>
      <c r="CK348" s="201"/>
    </row>
    <row r="349" spans="1:89" s="202" customFormat="1" ht="13.5" thickBot="1" x14ac:dyDescent="0.25">
      <c r="A349" s="283"/>
      <c r="B349" s="202" t="s">
        <v>113</v>
      </c>
      <c r="C349" s="203" t="str">
        <f>+'NTP or Sold'!B34</f>
        <v>Committed</v>
      </c>
      <c r="D349" s="204">
        <f t="shared" ref="D349:AI349" si="314">+D346*$C348</f>
        <v>0</v>
      </c>
      <c r="E349" s="204">
        <f t="shared" si="314"/>
        <v>0</v>
      </c>
      <c r="F349" s="204">
        <f t="shared" si="314"/>
        <v>0</v>
      </c>
      <c r="G349" s="204">
        <f t="shared" si="314"/>
        <v>0</v>
      </c>
      <c r="H349" s="204">
        <f t="shared" si="314"/>
        <v>0</v>
      </c>
      <c r="I349" s="204">
        <f t="shared" si="314"/>
        <v>0</v>
      </c>
      <c r="J349" s="204">
        <f t="shared" si="314"/>
        <v>0</v>
      </c>
      <c r="K349" s="204">
        <f t="shared" si="314"/>
        <v>0</v>
      </c>
      <c r="L349" s="204">
        <f t="shared" si="314"/>
        <v>0</v>
      </c>
      <c r="M349" s="204">
        <f t="shared" si="314"/>
        <v>0</v>
      </c>
      <c r="N349" s="204">
        <f t="shared" si="314"/>
        <v>0.71</v>
      </c>
      <c r="O349" s="204">
        <f t="shared" si="314"/>
        <v>0.71</v>
      </c>
      <c r="P349" s="204">
        <f t="shared" si="314"/>
        <v>0.71</v>
      </c>
      <c r="Q349" s="204">
        <f t="shared" si="314"/>
        <v>0.71</v>
      </c>
      <c r="R349" s="204">
        <f t="shared" si="314"/>
        <v>0.71</v>
      </c>
      <c r="S349" s="204">
        <f t="shared" si="314"/>
        <v>0.71</v>
      </c>
      <c r="T349" s="204">
        <f t="shared" si="314"/>
        <v>0.71</v>
      </c>
      <c r="U349" s="204">
        <f t="shared" si="314"/>
        <v>0.71</v>
      </c>
      <c r="V349" s="204">
        <f t="shared" si="314"/>
        <v>0.71</v>
      </c>
      <c r="W349" s="204">
        <f t="shared" si="314"/>
        <v>0.71</v>
      </c>
      <c r="X349" s="204">
        <f t="shared" si="314"/>
        <v>0.93877777777777782</v>
      </c>
      <c r="Y349" s="204">
        <f t="shared" si="314"/>
        <v>1.1675555555555557</v>
      </c>
      <c r="Z349" s="204">
        <f t="shared" si="314"/>
        <v>1.3963333333333336</v>
      </c>
      <c r="AA349" s="204">
        <f t="shared" si="314"/>
        <v>1.6251111111111114</v>
      </c>
      <c r="AB349" s="204">
        <f t="shared" si="314"/>
        <v>1.8538888888888894</v>
      </c>
      <c r="AC349" s="204">
        <f t="shared" si="314"/>
        <v>2.0826666666666669</v>
      </c>
      <c r="AD349" s="204">
        <f t="shared" si="314"/>
        <v>2.3114444444444446</v>
      </c>
      <c r="AE349" s="204">
        <f t="shared" si="314"/>
        <v>2.5402222222222224</v>
      </c>
      <c r="AF349" s="136">
        <f t="shared" si="314"/>
        <v>2.7690000000000001</v>
      </c>
      <c r="AG349" s="204">
        <f t="shared" si="314"/>
        <v>2.9977777777777774</v>
      </c>
      <c r="AH349" s="204">
        <f t="shared" si="314"/>
        <v>3.2265555555555552</v>
      </c>
      <c r="AI349" s="204">
        <f t="shared" si="314"/>
        <v>3.4553333333333329</v>
      </c>
      <c r="AJ349" s="204">
        <f t="shared" ref="AJ349:BB349" si="315">+AJ346*$C348</f>
        <v>3.6841111111111107</v>
      </c>
      <c r="AK349" s="204">
        <f t="shared" si="315"/>
        <v>3.9128888888888889</v>
      </c>
      <c r="AL349" s="204">
        <f t="shared" si="315"/>
        <v>4.1416666666666666</v>
      </c>
      <c r="AM349" s="204">
        <f t="shared" si="315"/>
        <v>4.3704444444444448</v>
      </c>
      <c r="AN349" s="204">
        <f t="shared" si="315"/>
        <v>4.599222222222223</v>
      </c>
      <c r="AO349" s="204">
        <f t="shared" si="315"/>
        <v>4.8280000000000012</v>
      </c>
      <c r="AP349" s="204">
        <f t="shared" si="315"/>
        <v>14.2</v>
      </c>
      <c r="AQ349" s="204">
        <f t="shared" si="315"/>
        <v>14.2</v>
      </c>
      <c r="AR349" s="204">
        <f t="shared" si="315"/>
        <v>14.2</v>
      </c>
      <c r="AS349" s="204">
        <f t="shared" si="315"/>
        <v>14.2</v>
      </c>
      <c r="AT349" s="204">
        <f t="shared" si="315"/>
        <v>14.2</v>
      </c>
      <c r="AU349" s="204">
        <f t="shared" si="315"/>
        <v>14.2</v>
      </c>
      <c r="AV349" s="204">
        <f t="shared" si="315"/>
        <v>14.2</v>
      </c>
      <c r="AW349" s="204">
        <f t="shared" si="315"/>
        <v>14.2</v>
      </c>
      <c r="AX349" s="204">
        <f t="shared" si="315"/>
        <v>14.2</v>
      </c>
      <c r="AY349" s="204">
        <f t="shared" si="315"/>
        <v>14.2</v>
      </c>
      <c r="AZ349" s="204">
        <f t="shared" si="315"/>
        <v>14.2</v>
      </c>
      <c r="BA349" s="204">
        <f t="shared" si="315"/>
        <v>14.2</v>
      </c>
      <c r="BB349" s="204">
        <f t="shared" si="315"/>
        <v>14.2</v>
      </c>
      <c r="BC349" s="205"/>
      <c r="BD349" s="206"/>
      <c r="BE349" s="206"/>
      <c r="BF349" s="206"/>
      <c r="BG349" s="206"/>
      <c r="BH349" s="206"/>
      <c r="BI349" s="206"/>
      <c r="BJ349" s="206"/>
      <c r="BK349" s="206"/>
      <c r="BL349" s="206"/>
      <c r="BM349" s="206"/>
      <c r="BN349" s="206"/>
      <c r="BO349" s="206"/>
      <c r="BP349" s="206"/>
      <c r="BQ349" s="206"/>
      <c r="BR349" s="206"/>
      <c r="BS349" s="206"/>
      <c r="BT349" s="206"/>
      <c r="BU349" s="206"/>
      <c r="BV349" s="206"/>
      <c r="BW349" s="206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</row>
    <row r="350" spans="1:89" s="192" customFormat="1" ht="15" customHeight="1" thickTop="1" x14ac:dyDescent="0.2">
      <c r="A350" s="281">
        <f>+A342+1</f>
        <v>7</v>
      </c>
      <c r="B350" s="189" t="str">
        <f>+'NTP or Sold'!G35</f>
        <v>LM6000</v>
      </c>
      <c r="C350" s="288" t="str">
        <f>+'NTP or Sold'!S35</f>
        <v>Elektrobolt (ESA) - 85%</v>
      </c>
      <c r="D350" s="190"/>
      <c r="E350" s="190"/>
      <c r="F350" s="190"/>
      <c r="G350" s="190"/>
      <c r="H350" s="190"/>
      <c r="I350" s="190"/>
      <c r="J350" s="190"/>
      <c r="K350" s="190"/>
      <c r="L350" s="190"/>
      <c r="M350" s="190"/>
      <c r="N350" s="190"/>
      <c r="O350" s="190"/>
      <c r="P350" s="190"/>
      <c r="Q350" s="190"/>
      <c r="R350" s="190"/>
      <c r="S350" s="190"/>
      <c r="T350" s="190"/>
      <c r="U350" s="190"/>
      <c r="V350" s="190"/>
      <c r="W350" s="190"/>
      <c r="X350" s="190"/>
      <c r="Y350" s="190"/>
      <c r="Z350" s="190"/>
      <c r="AA350" s="190"/>
      <c r="AB350" s="190"/>
      <c r="AC350" s="190"/>
      <c r="AD350" s="190"/>
      <c r="AE350" s="190"/>
      <c r="AF350" s="84"/>
      <c r="AG350" s="190"/>
      <c r="AH350" s="190"/>
      <c r="AI350" s="190"/>
      <c r="AJ350" s="190"/>
      <c r="AK350" s="190"/>
      <c r="AL350" s="190"/>
      <c r="AM350" s="190"/>
      <c r="AN350" s="190"/>
      <c r="AO350" s="190"/>
      <c r="AP350" s="190"/>
      <c r="AQ350" s="190"/>
      <c r="AR350" s="190"/>
      <c r="AS350" s="190"/>
      <c r="AT350" s="190"/>
      <c r="AU350" s="190"/>
      <c r="AV350" s="190"/>
      <c r="AW350" s="190"/>
      <c r="AX350" s="190"/>
      <c r="AY350" s="190"/>
      <c r="AZ350" s="190"/>
      <c r="BA350" s="190"/>
      <c r="BB350" s="190"/>
      <c r="BC350" s="191"/>
    </row>
    <row r="351" spans="1:89" s="196" customFormat="1" x14ac:dyDescent="0.2">
      <c r="A351" s="282"/>
      <c r="B351" s="193" t="s">
        <v>108</v>
      </c>
      <c r="C351" s="289"/>
      <c r="D351" s="194">
        <v>0</v>
      </c>
      <c r="E351" s="194">
        <v>0</v>
      </c>
      <c r="F351" s="194">
        <v>0</v>
      </c>
      <c r="G351" s="194">
        <v>0</v>
      </c>
      <c r="H351" s="194">
        <v>0</v>
      </c>
      <c r="I351" s="194">
        <v>0</v>
      </c>
      <c r="J351" s="194">
        <v>0</v>
      </c>
      <c r="K351" s="194">
        <v>0</v>
      </c>
      <c r="L351" s="194">
        <v>0</v>
      </c>
      <c r="M351" s="194">
        <v>0</v>
      </c>
      <c r="N351" s="194">
        <f>16.7/336</f>
        <v>4.9702380952380949E-2</v>
      </c>
      <c r="O351" s="194">
        <v>0</v>
      </c>
      <c r="P351" s="194">
        <v>0</v>
      </c>
      <c r="Q351" s="194">
        <v>0</v>
      </c>
      <c r="R351" s="194">
        <v>0</v>
      </c>
      <c r="S351" s="194">
        <v>0</v>
      </c>
      <c r="T351" s="194">
        <v>0</v>
      </c>
      <c r="U351" s="194">
        <v>0</v>
      </c>
      <c r="V351" s="194">
        <v>0</v>
      </c>
      <c r="W351" s="194">
        <v>0</v>
      </c>
      <c r="X351" s="194">
        <f t="shared" ref="X351:AO351" si="316">+(0.95-0.0497)/18</f>
        <v>5.0016666666666668E-2</v>
      </c>
      <c r="Y351" s="194">
        <f t="shared" si="316"/>
        <v>5.0016666666666668E-2</v>
      </c>
      <c r="Z351" s="194">
        <f t="shared" si="316"/>
        <v>5.0016666666666668E-2</v>
      </c>
      <c r="AA351" s="194">
        <f t="shared" si="316"/>
        <v>5.0016666666666668E-2</v>
      </c>
      <c r="AB351" s="194">
        <f t="shared" si="316"/>
        <v>5.0016666666666668E-2</v>
      </c>
      <c r="AC351" s="194">
        <f t="shared" si="316"/>
        <v>5.0016666666666668E-2</v>
      </c>
      <c r="AD351" s="194">
        <f t="shared" si="316"/>
        <v>5.0016666666666668E-2</v>
      </c>
      <c r="AE351" s="194">
        <f t="shared" si="316"/>
        <v>5.0016666666666668E-2</v>
      </c>
      <c r="AF351" s="82">
        <f t="shared" si="316"/>
        <v>5.0016666666666668E-2</v>
      </c>
      <c r="AG351" s="194">
        <f t="shared" si="316"/>
        <v>5.0016666666666668E-2</v>
      </c>
      <c r="AH351" s="194">
        <f t="shared" si="316"/>
        <v>5.0016666666666668E-2</v>
      </c>
      <c r="AI351" s="194">
        <f t="shared" si="316"/>
        <v>5.0016666666666668E-2</v>
      </c>
      <c r="AJ351" s="194">
        <f t="shared" si="316"/>
        <v>5.0016666666666668E-2</v>
      </c>
      <c r="AK351" s="194">
        <f t="shared" si="316"/>
        <v>5.0016666666666668E-2</v>
      </c>
      <c r="AL351" s="194">
        <f t="shared" si="316"/>
        <v>5.0016666666666668E-2</v>
      </c>
      <c r="AM351" s="194">
        <f t="shared" si="316"/>
        <v>5.0016666666666668E-2</v>
      </c>
      <c r="AN351" s="194">
        <f t="shared" si="316"/>
        <v>5.0016666666666668E-2</v>
      </c>
      <c r="AO351" s="194">
        <f t="shared" si="316"/>
        <v>5.0016666666666668E-2</v>
      </c>
      <c r="AP351" s="194">
        <v>0</v>
      </c>
      <c r="AQ351" s="194">
        <v>0</v>
      </c>
      <c r="AR351" s="194">
        <v>0</v>
      </c>
      <c r="AS351" s="194">
        <v>0</v>
      </c>
      <c r="AT351" s="194">
        <v>0.05</v>
      </c>
      <c r="AU351" s="194">
        <v>0</v>
      </c>
      <c r="AV351" s="194">
        <v>0</v>
      </c>
      <c r="AW351" s="194">
        <v>0</v>
      </c>
      <c r="AX351" s="194">
        <v>0</v>
      </c>
      <c r="AY351" s="194">
        <v>0</v>
      </c>
      <c r="AZ351" s="194">
        <v>0</v>
      </c>
      <c r="BA351" s="194">
        <v>0</v>
      </c>
      <c r="BB351" s="194">
        <v>0</v>
      </c>
      <c r="BC351" s="195">
        <f>SUM(N351:BB351)</f>
        <v>1.0000023809523813</v>
      </c>
      <c r="BD351" s="193"/>
    </row>
    <row r="352" spans="1:89" s="196" customFormat="1" x14ac:dyDescent="0.2">
      <c r="A352" s="282"/>
      <c r="B352" s="193" t="s">
        <v>109</v>
      </c>
      <c r="C352" s="289"/>
      <c r="D352" s="194">
        <f>+D351</f>
        <v>0</v>
      </c>
      <c r="E352" s="194">
        <f t="shared" ref="E352:AJ352" si="317">+D352+E351</f>
        <v>0</v>
      </c>
      <c r="F352" s="194">
        <f t="shared" si="317"/>
        <v>0</v>
      </c>
      <c r="G352" s="194">
        <f t="shared" si="317"/>
        <v>0</v>
      </c>
      <c r="H352" s="194">
        <f t="shared" si="317"/>
        <v>0</v>
      </c>
      <c r="I352" s="194">
        <f t="shared" si="317"/>
        <v>0</v>
      </c>
      <c r="J352" s="194">
        <f t="shared" si="317"/>
        <v>0</v>
      </c>
      <c r="K352" s="194">
        <f t="shared" si="317"/>
        <v>0</v>
      </c>
      <c r="L352" s="194">
        <f t="shared" si="317"/>
        <v>0</v>
      </c>
      <c r="M352" s="194">
        <f t="shared" si="317"/>
        <v>0</v>
      </c>
      <c r="N352" s="194">
        <f t="shared" si="317"/>
        <v>4.9702380952380949E-2</v>
      </c>
      <c r="O352" s="194">
        <f t="shared" si="317"/>
        <v>4.9702380952380949E-2</v>
      </c>
      <c r="P352" s="194">
        <f t="shared" si="317"/>
        <v>4.9702380952380949E-2</v>
      </c>
      <c r="Q352" s="194">
        <f t="shared" si="317"/>
        <v>4.9702380952380949E-2</v>
      </c>
      <c r="R352" s="194">
        <f t="shared" si="317"/>
        <v>4.9702380952380949E-2</v>
      </c>
      <c r="S352" s="194">
        <f t="shared" si="317"/>
        <v>4.9702380952380949E-2</v>
      </c>
      <c r="T352" s="194">
        <f t="shared" si="317"/>
        <v>4.9702380952380949E-2</v>
      </c>
      <c r="U352" s="194">
        <f t="shared" si="317"/>
        <v>4.9702380952380949E-2</v>
      </c>
      <c r="V352" s="194">
        <f t="shared" si="317"/>
        <v>4.9702380952380949E-2</v>
      </c>
      <c r="W352" s="194">
        <f t="shared" si="317"/>
        <v>4.9702380952380949E-2</v>
      </c>
      <c r="X352" s="194">
        <f t="shared" si="317"/>
        <v>9.9719047619047624E-2</v>
      </c>
      <c r="Y352" s="194">
        <f t="shared" si="317"/>
        <v>0.14973571428571431</v>
      </c>
      <c r="Z352" s="194">
        <f t="shared" si="317"/>
        <v>0.19975238095238096</v>
      </c>
      <c r="AA352" s="194">
        <f t="shared" si="317"/>
        <v>0.24976904761904761</v>
      </c>
      <c r="AB352" s="194">
        <f t="shared" si="317"/>
        <v>0.29978571428571427</v>
      </c>
      <c r="AC352" s="194">
        <f t="shared" si="317"/>
        <v>0.34980238095238092</v>
      </c>
      <c r="AD352" s="194">
        <f t="shared" si="317"/>
        <v>0.39981904761904757</v>
      </c>
      <c r="AE352" s="194">
        <f t="shared" si="317"/>
        <v>0.44983571428571423</v>
      </c>
      <c r="AF352" s="82">
        <f t="shared" si="317"/>
        <v>0.49985238095238088</v>
      </c>
      <c r="AG352" s="194">
        <f t="shared" si="317"/>
        <v>0.54986904761904754</v>
      </c>
      <c r="AH352" s="194">
        <f t="shared" si="317"/>
        <v>0.59988571428571424</v>
      </c>
      <c r="AI352" s="194">
        <f t="shared" si="317"/>
        <v>0.64990238095238095</v>
      </c>
      <c r="AJ352" s="194">
        <f t="shared" si="317"/>
        <v>0.69991904761904766</v>
      </c>
      <c r="AK352" s="194">
        <f t="shared" ref="AK352:BB352" si="318">+AJ352+AK351</f>
        <v>0.74993571428571437</v>
      </c>
      <c r="AL352" s="194">
        <f t="shared" si="318"/>
        <v>0.79995238095238108</v>
      </c>
      <c r="AM352" s="194">
        <f t="shared" si="318"/>
        <v>0.84996904761904779</v>
      </c>
      <c r="AN352" s="194">
        <f t="shared" si="318"/>
        <v>0.8999857142857145</v>
      </c>
      <c r="AO352" s="194">
        <f t="shared" si="318"/>
        <v>0.95000238095238121</v>
      </c>
      <c r="AP352" s="194">
        <f t="shared" si="318"/>
        <v>0.95000238095238121</v>
      </c>
      <c r="AQ352" s="194">
        <f t="shared" si="318"/>
        <v>0.95000238095238121</v>
      </c>
      <c r="AR352" s="194">
        <f t="shared" si="318"/>
        <v>0.95000238095238121</v>
      </c>
      <c r="AS352" s="194">
        <f t="shared" si="318"/>
        <v>0.95000238095238121</v>
      </c>
      <c r="AT352" s="194">
        <f t="shared" si="318"/>
        <v>1.0000023809523813</v>
      </c>
      <c r="AU352" s="194">
        <f t="shared" si="318"/>
        <v>1.0000023809523813</v>
      </c>
      <c r="AV352" s="194">
        <f t="shared" si="318"/>
        <v>1.0000023809523813</v>
      </c>
      <c r="AW352" s="194">
        <f t="shared" si="318"/>
        <v>1.0000023809523813</v>
      </c>
      <c r="AX352" s="194">
        <f t="shared" si="318"/>
        <v>1.0000023809523813</v>
      </c>
      <c r="AY352" s="194">
        <f t="shared" si="318"/>
        <v>1.0000023809523813</v>
      </c>
      <c r="AZ352" s="194">
        <f t="shared" si="318"/>
        <v>1.0000023809523813</v>
      </c>
      <c r="BA352" s="194">
        <f t="shared" si="318"/>
        <v>1.0000023809523813</v>
      </c>
      <c r="BB352" s="194">
        <f t="shared" si="318"/>
        <v>1.0000023809523813</v>
      </c>
      <c r="BC352" s="195"/>
      <c r="BD352" s="193"/>
    </row>
    <row r="353" spans="1:89" s="196" customFormat="1" x14ac:dyDescent="0.2">
      <c r="A353" s="282"/>
      <c r="B353" s="193" t="s">
        <v>110</v>
      </c>
      <c r="C353" s="289"/>
      <c r="D353" s="194">
        <v>0</v>
      </c>
      <c r="E353" s="194">
        <v>0</v>
      </c>
      <c r="F353" s="194">
        <v>0</v>
      </c>
      <c r="G353" s="194">
        <v>0</v>
      </c>
      <c r="H353" s="194">
        <v>0</v>
      </c>
      <c r="I353" s="194">
        <v>0</v>
      </c>
      <c r="J353" s="194">
        <v>0</v>
      </c>
      <c r="K353" s="194">
        <v>0</v>
      </c>
      <c r="L353" s="194">
        <v>0</v>
      </c>
      <c r="M353" s="194">
        <v>0</v>
      </c>
      <c r="N353" s="194">
        <v>0.05</v>
      </c>
      <c r="O353" s="194">
        <v>0</v>
      </c>
      <c r="P353" s="194">
        <v>0</v>
      </c>
      <c r="Q353" s="194">
        <v>0</v>
      </c>
      <c r="R353" s="194">
        <v>0</v>
      </c>
      <c r="S353" s="194">
        <v>0</v>
      </c>
      <c r="T353" s="194">
        <v>0</v>
      </c>
      <c r="U353" s="194">
        <v>0</v>
      </c>
      <c r="V353" s="194">
        <v>0</v>
      </c>
      <c r="W353" s="194">
        <v>0</v>
      </c>
      <c r="X353" s="194">
        <f t="shared" ref="X353:AO353" si="319">+(0.34-0.05)/18</f>
        <v>1.6111111111111114E-2</v>
      </c>
      <c r="Y353" s="194">
        <f t="shared" si="319"/>
        <v>1.6111111111111114E-2</v>
      </c>
      <c r="Z353" s="194">
        <f t="shared" si="319"/>
        <v>1.6111111111111114E-2</v>
      </c>
      <c r="AA353" s="194">
        <f t="shared" si="319"/>
        <v>1.6111111111111114E-2</v>
      </c>
      <c r="AB353" s="194">
        <f t="shared" si="319"/>
        <v>1.6111111111111114E-2</v>
      </c>
      <c r="AC353" s="194">
        <f t="shared" si="319"/>
        <v>1.6111111111111114E-2</v>
      </c>
      <c r="AD353" s="194">
        <f t="shared" si="319"/>
        <v>1.6111111111111114E-2</v>
      </c>
      <c r="AE353" s="194">
        <f t="shared" si="319"/>
        <v>1.6111111111111114E-2</v>
      </c>
      <c r="AF353" s="82">
        <f t="shared" si="319"/>
        <v>1.6111111111111114E-2</v>
      </c>
      <c r="AG353" s="194">
        <f t="shared" si="319"/>
        <v>1.6111111111111114E-2</v>
      </c>
      <c r="AH353" s="194">
        <f t="shared" si="319"/>
        <v>1.6111111111111114E-2</v>
      </c>
      <c r="AI353" s="194">
        <f t="shared" si="319"/>
        <v>1.6111111111111114E-2</v>
      </c>
      <c r="AJ353" s="194">
        <f t="shared" si="319"/>
        <v>1.6111111111111114E-2</v>
      </c>
      <c r="AK353" s="194">
        <f t="shared" si="319"/>
        <v>1.6111111111111114E-2</v>
      </c>
      <c r="AL353" s="194">
        <f t="shared" si="319"/>
        <v>1.6111111111111114E-2</v>
      </c>
      <c r="AM353" s="194">
        <f t="shared" si="319"/>
        <v>1.6111111111111114E-2</v>
      </c>
      <c r="AN353" s="194">
        <f t="shared" si="319"/>
        <v>1.6111111111111114E-2</v>
      </c>
      <c r="AO353" s="194">
        <f t="shared" si="319"/>
        <v>1.6111111111111114E-2</v>
      </c>
      <c r="AP353" s="194">
        <v>0.66</v>
      </c>
      <c r="AQ353" s="194">
        <v>0</v>
      </c>
      <c r="AR353" s="194">
        <v>0</v>
      </c>
      <c r="AS353" s="194">
        <v>0</v>
      </c>
      <c r="AT353" s="194">
        <v>0</v>
      </c>
      <c r="AU353" s="194">
        <v>0</v>
      </c>
      <c r="AV353" s="194">
        <v>0</v>
      </c>
      <c r="AW353" s="194">
        <v>0</v>
      </c>
      <c r="AX353" s="194">
        <v>0</v>
      </c>
      <c r="AY353" s="194">
        <v>0</v>
      </c>
      <c r="AZ353" s="194">
        <v>0</v>
      </c>
      <c r="BA353" s="194">
        <v>0</v>
      </c>
      <c r="BB353" s="194">
        <v>0</v>
      </c>
      <c r="BC353" s="195">
        <f>SUM(N353:BB353)</f>
        <v>1</v>
      </c>
      <c r="BD353" s="193"/>
    </row>
    <row r="354" spans="1:89" s="196" customFormat="1" x14ac:dyDescent="0.2">
      <c r="A354" s="282"/>
      <c r="B354" s="193" t="s">
        <v>111</v>
      </c>
      <c r="C354" s="289"/>
      <c r="D354" s="194">
        <f>+D353</f>
        <v>0</v>
      </c>
      <c r="E354" s="194">
        <f t="shared" ref="E354:AJ354" si="320">+D354+E353</f>
        <v>0</v>
      </c>
      <c r="F354" s="194">
        <f t="shared" si="320"/>
        <v>0</v>
      </c>
      <c r="G354" s="194">
        <f t="shared" si="320"/>
        <v>0</v>
      </c>
      <c r="H354" s="194">
        <f t="shared" si="320"/>
        <v>0</v>
      </c>
      <c r="I354" s="194">
        <f t="shared" si="320"/>
        <v>0</v>
      </c>
      <c r="J354" s="194">
        <f t="shared" si="320"/>
        <v>0</v>
      </c>
      <c r="K354" s="194">
        <f t="shared" si="320"/>
        <v>0</v>
      </c>
      <c r="L354" s="194">
        <f t="shared" si="320"/>
        <v>0</v>
      </c>
      <c r="M354" s="194">
        <f t="shared" si="320"/>
        <v>0</v>
      </c>
      <c r="N354" s="194">
        <f t="shared" si="320"/>
        <v>0.05</v>
      </c>
      <c r="O354" s="194">
        <f t="shared" si="320"/>
        <v>0.05</v>
      </c>
      <c r="P354" s="194">
        <f t="shared" si="320"/>
        <v>0.05</v>
      </c>
      <c r="Q354" s="194">
        <f t="shared" si="320"/>
        <v>0.05</v>
      </c>
      <c r="R354" s="194">
        <f t="shared" si="320"/>
        <v>0.05</v>
      </c>
      <c r="S354" s="194">
        <f t="shared" si="320"/>
        <v>0.05</v>
      </c>
      <c r="T354" s="194">
        <f t="shared" si="320"/>
        <v>0.05</v>
      </c>
      <c r="U354" s="194">
        <f t="shared" si="320"/>
        <v>0.05</v>
      </c>
      <c r="V354" s="194">
        <f t="shared" si="320"/>
        <v>0.05</v>
      </c>
      <c r="W354" s="194">
        <f t="shared" si="320"/>
        <v>0.05</v>
      </c>
      <c r="X354" s="194">
        <f t="shared" si="320"/>
        <v>6.611111111111112E-2</v>
      </c>
      <c r="Y354" s="194">
        <f t="shared" si="320"/>
        <v>8.2222222222222238E-2</v>
      </c>
      <c r="Z354" s="194">
        <f t="shared" si="320"/>
        <v>9.8333333333333356E-2</v>
      </c>
      <c r="AA354" s="194">
        <f t="shared" si="320"/>
        <v>0.11444444444444447</v>
      </c>
      <c r="AB354" s="194">
        <f t="shared" si="320"/>
        <v>0.13055555555555559</v>
      </c>
      <c r="AC354" s="194">
        <f t="shared" si="320"/>
        <v>0.1466666666666667</v>
      </c>
      <c r="AD354" s="194">
        <f t="shared" si="320"/>
        <v>0.1627777777777778</v>
      </c>
      <c r="AE354" s="194">
        <f t="shared" si="320"/>
        <v>0.1788888888888889</v>
      </c>
      <c r="AF354" s="82">
        <f t="shared" si="320"/>
        <v>0.19500000000000001</v>
      </c>
      <c r="AG354" s="194">
        <f t="shared" si="320"/>
        <v>0.21111111111111111</v>
      </c>
      <c r="AH354" s="194">
        <f t="shared" si="320"/>
        <v>0.22722222222222221</v>
      </c>
      <c r="AI354" s="194">
        <f t="shared" si="320"/>
        <v>0.24333333333333332</v>
      </c>
      <c r="AJ354" s="194">
        <f t="shared" si="320"/>
        <v>0.25944444444444442</v>
      </c>
      <c r="AK354" s="194">
        <f t="shared" ref="AK354:BB354" si="321">+AJ354+AK353</f>
        <v>0.27555555555555555</v>
      </c>
      <c r="AL354" s="194">
        <f t="shared" si="321"/>
        <v>0.29166666666666669</v>
      </c>
      <c r="AM354" s="194">
        <f t="shared" si="321"/>
        <v>0.30777777777777782</v>
      </c>
      <c r="AN354" s="194">
        <f t="shared" si="321"/>
        <v>0.32388888888888895</v>
      </c>
      <c r="AO354" s="194">
        <f t="shared" si="321"/>
        <v>0.34000000000000008</v>
      </c>
      <c r="AP354" s="194">
        <f t="shared" si="321"/>
        <v>1</v>
      </c>
      <c r="AQ354" s="194">
        <f t="shared" si="321"/>
        <v>1</v>
      </c>
      <c r="AR354" s="194">
        <f t="shared" si="321"/>
        <v>1</v>
      </c>
      <c r="AS354" s="194">
        <f t="shared" si="321"/>
        <v>1</v>
      </c>
      <c r="AT354" s="194">
        <f t="shared" si="321"/>
        <v>1</v>
      </c>
      <c r="AU354" s="194">
        <f t="shared" si="321"/>
        <v>1</v>
      </c>
      <c r="AV354" s="194">
        <f t="shared" si="321"/>
        <v>1</v>
      </c>
      <c r="AW354" s="194">
        <f t="shared" si="321"/>
        <v>1</v>
      </c>
      <c r="AX354" s="194">
        <f t="shared" si="321"/>
        <v>1</v>
      </c>
      <c r="AY354" s="194">
        <f t="shared" si="321"/>
        <v>1</v>
      </c>
      <c r="AZ354" s="194">
        <f t="shared" si="321"/>
        <v>1</v>
      </c>
      <c r="BA354" s="194">
        <f t="shared" si="321"/>
        <v>1</v>
      </c>
      <c r="BB354" s="194">
        <f t="shared" si="321"/>
        <v>1</v>
      </c>
      <c r="BC354" s="195"/>
      <c r="BD354" s="193"/>
    </row>
    <row r="355" spans="1:89" s="211" customFormat="1" x14ac:dyDescent="0.2">
      <c r="A355" s="282"/>
      <c r="B355" s="208"/>
      <c r="C355" s="28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  <c r="AA355" s="209"/>
      <c r="AB355" s="209"/>
      <c r="AC355" s="209"/>
      <c r="AD355" s="209"/>
      <c r="AE355" s="209"/>
      <c r="AF355" s="83"/>
      <c r="AG355" s="209"/>
      <c r="AH355" s="209"/>
      <c r="AI355" s="209"/>
      <c r="AJ355" s="209"/>
      <c r="AK355" s="209"/>
      <c r="AL355" s="209"/>
      <c r="AM355" s="209"/>
      <c r="AN355" s="209"/>
      <c r="AO355" s="209"/>
      <c r="AP355" s="209"/>
      <c r="AQ355" s="209"/>
      <c r="AR355" s="209"/>
      <c r="AS355" s="209"/>
      <c r="AT355" s="209"/>
      <c r="AU355" s="209"/>
      <c r="AV355" s="209"/>
      <c r="AW355" s="209"/>
      <c r="AX355" s="209"/>
      <c r="AY355" s="209"/>
      <c r="AZ355" s="209"/>
      <c r="BA355" s="209"/>
      <c r="BB355" s="209"/>
      <c r="BC355" s="210"/>
      <c r="BD355" s="208"/>
    </row>
    <row r="356" spans="1:89" s="197" customFormat="1" x14ac:dyDescent="0.2">
      <c r="A356" s="282"/>
      <c r="B356" s="197" t="s">
        <v>112</v>
      </c>
      <c r="C356" s="198">
        <v>14.2</v>
      </c>
      <c r="D356" s="199">
        <f t="shared" ref="D356:AI356" si="322">+D352*$C356</f>
        <v>0</v>
      </c>
      <c r="E356" s="199">
        <f t="shared" si="322"/>
        <v>0</v>
      </c>
      <c r="F356" s="199">
        <f t="shared" si="322"/>
        <v>0</v>
      </c>
      <c r="G356" s="199">
        <f t="shared" si="322"/>
        <v>0</v>
      </c>
      <c r="H356" s="199">
        <f t="shared" si="322"/>
        <v>0</v>
      </c>
      <c r="I356" s="199">
        <f t="shared" si="322"/>
        <v>0</v>
      </c>
      <c r="J356" s="199">
        <f t="shared" si="322"/>
        <v>0</v>
      </c>
      <c r="K356" s="199">
        <f t="shared" si="322"/>
        <v>0</v>
      </c>
      <c r="L356" s="199">
        <f t="shared" si="322"/>
        <v>0</v>
      </c>
      <c r="M356" s="199">
        <f t="shared" si="322"/>
        <v>0</v>
      </c>
      <c r="N356" s="199">
        <f t="shared" si="322"/>
        <v>0.70577380952380941</v>
      </c>
      <c r="O356" s="199">
        <f t="shared" si="322"/>
        <v>0.70577380952380941</v>
      </c>
      <c r="P356" s="199">
        <f t="shared" si="322"/>
        <v>0.70577380952380941</v>
      </c>
      <c r="Q356" s="199">
        <f t="shared" si="322"/>
        <v>0.70577380952380941</v>
      </c>
      <c r="R356" s="199">
        <f t="shared" si="322"/>
        <v>0.70577380952380941</v>
      </c>
      <c r="S356" s="199">
        <f t="shared" si="322"/>
        <v>0.70577380952380941</v>
      </c>
      <c r="T356" s="199">
        <f t="shared" si="322"/>
        <v>0.70577380952380941</v>
      </c>
      <c r="U356" s="199">
        <f t="shared" si="322"/>
        <v>0.70577380952380941</v>
      </c>
      <c r="V356" s="199">
        <f t="shared" si="322"/>
        <v>0.70577380952380941</v>
      </c>
      <c r="W356" s="199">
        <f t="shared" si="322"/>
        <v>0.70577380952380941</v>
      </c>
      <c r="X356" s="199">
        <f t="shared" si="322"/>
        <v>1.4160104761904762</v>
      </c>
      <c r="Y356" s="199">
        <f t="shared" si="322"/>
        <v>2.1262471428571432</v>
      </c>
      <c r="Z356" s="199">
        <f t="shared" si="322"/>
        <v>2.8364838095238096</v>
      </c>
      <c r="AA356" s="199">
        <f t="shared" si="322"/>
        <v>3.546720476190476</v>
      </c>
      <c r="AB356" s="199">
        <f t="shared" si="322"/>
        <v>4.256957142857142</v>
      </c>
      <c r="AC356" s="199">
        <f t="shared" si="322"/>
        <v>4.9671938095238088</v>
      </c>
      <c r="AD356" s="199">
        <f t="shared" si="322"/>
        <v>5.6774304761904757</v>
      </c>
      <c r="AE356" s="199">
        <f t="shared" si="322"/>
        <v>6.3876671428571417</v>
      </c>
      <c r="AF356" s="90">
        <f t="shared" si="322"/>
        <v>7.0979038095238085</v>
      </c>
      <c r="AG356" s="199">
        <f t="shared" si="322"/>
        <v>7.8081404761904745</v>
      </c>
      <c r="AH356" s="199">
        <f t="shared" si="322"/>
        <v>8.5183771428571422</v>
      </c>
      <c r="AI356" s="199">
        <f t="shared" si="322"/>
        <v>9.2286138095238091</v>
      </c>
      <c r="AJ356" s="199">
        <f t="shared" ref="AJ356:BB356" si="323">+AJ352*$C356</f>
        <v>9.9388504761904759</v>
      </c>
      <c r="AK356" s="199">
        <f t="shared" si="323"/>
        <v>10.649087142857143</v>
      </c>
      <c r="AL356" s="199">
        <f t="shared" si="323"/>
        <v>11.359323809523811</v>
      </c>
      <c r="AM356" s="199">
        <f t="shared" si="323"/>
        <v>12.069560476190478</v>
      </c>
      <c r="AN356" s="199">
        <f t="shared" si="323"/>
        <v>12.779797142857145</v>
      </c>
      <c r="AO356" s="199">
        <f t="shared" si="323"/>
        <v>13.490033809523812</v>
      </c>
      <c r="AP356" s="199">
        <f t="shared" si="323"/>
        <v>13.490033809523812</v>
      </c>
      <c r="AQ356" s="199">
        <f t="shared" si="323"/>
        <v>13.490033809523812</v>
      </c>
      <c r="AR356" s="199">
        <f t="shared" si="323"/>
        <v>13.490033809523812</v>
      </c>
      <c r="AS356" s="199">
        <f t="shared" si="323"/>
        <v>13.490033809523812</v>
      </c>
      <c r="AT356" s="199">
        <f t="shared" si="323"/>
        <v>14.200033809523813</v>
      </c>
      <c r="AU356" s="199">
        <f t="shared" si="323"/>
        <v>14.200033809523813</v>
      </c>
      <c r="AV356" s="199">
        <f t="shared" si="323"/>
        <v>14.200033809523813</v>
      </c>
      <c r="AW356" s="199">
        <f t="shared" si="323"/>
        <v>14.200033809523813</v>
      </c>
      <c r="AX356" s="199">
        <f t="shared" si="323"/>
        <v>14.200033809523813</v>
      </c>
      <c r="AY356" s="199">
        <f t="shared" si="323"/>
        <v>14.200033809523813</v>
      </c>
      <c r="AZ356" s="199">
        <f t="shared" si="323"/>
        <v>14.200033809523813</v>
      </c>
      <c r="BA356" s="199">
        <f t="shared" si="323"/>
        <v>14.200033809523813</v>
      </c>
      <c r="BB356" s="199">
        <f t="shared" si="323"/>
        <v>14.200033809523813</v>
      </c>
      <c r="BC356" s="200"/>
      <c r="BD356" s="201"/>
      <c r="BE356" s="201"/>
      <c r="BF356" s="201"/>
      <c r="BG356" s="201"/>
      <c r="BH356" s="201"/>
      <c r="BI356" s="201"/>
      <c r="BJ356" s="201"/>
      <c r="BK356" s="201"/>
      <c r="BL356" s="201"/>
      <c r="BM356" s="201"/>
      <c r="BN356" s="201"/>
      <c r="BO356" s="201"/>
      <c r="BP356" s="201"/>
      <c r="BQ356" s="201"/>
      <c r="BR356" s="201"/>
      <c r="BS356" s="201"/>
      <c r="BT356" s="201"/>
      <c r="BU356" s="201"/>
      <c r="BV356" s="201"/>
      <c r="BW356" s="201"/>
      <c r="BX356" s="201"/>
      <c r="BY356" s="201"/>
      <c r="BZ356" s="201"/>
      <c r="CA356" s="201"/>
      <c r="CB356" s="201"/>
      <c r="CC356" s="201"/>
      <c r="CD356" s="201"/>
      <c r="CE356" s="201"/>
      <c r="CF356" s="201"/>
      <c r="CG356" s="201"/>
      <c r="CH356" s="201"/>
      <c r="CI356" s="201"/>
      <c r="CJ356" s="201"/>
      <c r="CK356" s="201"/>
    </row>
    <row r="357" spans="1:89" s="202" customFormat="1" ht="13.5" thickBot="1" x14ac:dyDescent="0.25">
      <c r="A357" s="283"/>
      <c r="B357" s="202" t="s">
        <v>113</v>
      </c>
      <c r="C357" s="203" t="str">
        <f>+'NTP or Sold'!B35</f>
        <v>Committed</v>
      </c>
      <c r="D357" s="204">
        <f t="shared" ref="D357:AI357" si="324">+D354*$C356</f>
        <v>0</v>
      </c>
      <c r="E357" s="204">
        <f t="shared" si="324"/>
        <v>0</v>
      </c>
      <c r="F357" s="204">
        <f t="shared" si="324"/>
        <v>0</v>
      </c>
      <c r="G357" s="204">
        <f t="shared" si="324"/>
        <v>0</v>
      </c>
      <c r="H357" s="204">
        <f t="shared" si="324"/>
        <v>0</v>
      </c>
      <c r="I357" s="204">
        <f t="shared" si="324"/>
        <v>0</v>
      </c>
      <c r="J357" s="204">
        <f t="shared" si="324"/>
        <v>0</v>
      </c>
      <c r="K357" s="204">
        <f t="shared" si="324"/>
        <v>0</v>
      </c>
      <c r="L357" s="204">
        <f t="shared" si="324"/>
        <v>0</v>
      </c>
      <c r="M357" s="204">
        <f t="shared" si="324"/>
        <v>0</v>
      </c>
      <c r="N357" s="204">
        <f t="shared" si="324"/>
        <v>0.71</v>
      </c>
      <c r="O357" s="204">
        <f t="shared" si="324"/>
        <v>0.71</v>
      </c>
      <c r="P357" s="204">
        <f t="shared" si="324"/>
        <v>0.71</v>
      </c>
      <c r="Q357" s="204">
        <f t="shared" si="324"/>
        <v>0.71</v>
      </c>
      <c r="R357" s="204">
        <f t="shared" si="324"/>
        <v>0.71</v>
      </c>
      <c r="S357" s="204">
        <f t="shared" si="324"/>
        <v>0.71</v>
      </c>
      <c r="T357" s="204">
        <f t="shared" si="324"/>
        <v>0.71</v>
      </c>
      <c r="U357" s="204">
        <f t="shared" si="324"/>
        <v>0.71</v>
      </c>
      <c r="V357" s="204">
        <f t="shared" si="324"/>
        <v>0.71</v>
      </c>
      <c r="W357" s="204">
        <f t="shared" si="324"/>
        <v>0.71</v>
      </c>
      <c r="X357" s="204">
        <f t="shared" si="324"/>
        <v>0.93877777777777782</v>
      </c>
      <c r="Y357" s="204">
        <f t="shared" si="324"/>
        <v>1.1675555555555557</v>
      </c>
      <c r="Z357" s="204">
        <f t="shared" si="324"/>
        <v>1.3963333333333336</v>
      </c>
      <c r="AA357" s="204">
        <f t="shared" si="324"/>
        <v>1.6251111111111114</v>
      </c>
      <c r="AB357" s="204">
        <f t="shared" si="324"/>
        <v>1.8538888888888894</v>
      </c>
      <c r="AC357" s="204">
        <f t="shared" si="324"/>
        <v>2.0826666666666669</v>
      </c>
      <c r="AD357" s="204">
        <f t="shared" si="324"/>
        <v>2.3114444444444446</v>
      </c>
      <c r="AE357" s="204">
        <f t="shared" si="324"/>
        <v>2.5402222222222224</v>
      </c>
      <c r="AF357" s="136">
        <f t="shared" si="324"/>
        <v>2.7690000000000001</v>
      </c>
      <c r="AG357" s="204">
        <f t="shared" si="324"/>
        <v>2.9977777777777774</v>
      </c>
      <c r="AH357" s="204">
        <f t="shared" si="324"/>
        <v>3.2265555555555552</v>
      </c>
      <c r="AI357" s="204">
        <f t="shared" si="324"/>
        <v>3.4553333333333329</v>
      </c>
      <c r="AJ357" s="204">
        <f t="shared" ref="AJ357:BB357" si="325">+AJ354*$C356</f>
        <v>3.6841111111111107</v>
      </c>
      <c r="AK357" s="204">
        <f t="shared" si="325"/>
        <v>3.9128888888888889</v>
      </c>
      <c r="AL357" s="204">
        <f t="shared" si="325"/>
        <v>4.1416666666666666</v>
      </c>
      <c r="AM357" s="204">
        <f t="shared" si="325"/>
        <v>4.3704444444444448</v>
      </c>
      <c r="AN357" s="204">
        <f t="shared" si="325"/>
        <v>4.599222222222223</v>
      </c>
      <c r="AO357" s="204">
        <f t="shared" si="325"/>
        <v>4.8280000000000012</v>
      </c>
      <c r="AP357" s="204">
        <f t="shared" si="325"/>
        <v>14.2</v>
      </c>
      <c r="AQ357" s="204">
        <f t="shared" si="325"/>
        <v>14.2</v>
      </c>
      <c r="AR357" s="204">
        <f t="shared" si="325"/>
        <v>14.2</v>
      </c>
      <c r="AS357" s="204">
        <f t="shared" si="325"/>
        <v>14.2</v>
      </c>
      <c r="AT357" s="204">
        <f t="shared" si="325"/>
        <v>14.2</v>
      </c>
      <c r="AU357" s="204">
        <f t="shared" si="325"/>
        <v>14.2</v>
      </c>
      <c r="AV357" s="204">
        <f t="shared" si="325"/>
        <v>14.2</v>
      </c>
      <c r="AW357" s="204">
        <f t="shared" si="325"/>
        <v>14.2</v>
      </c>
      <c r="AX357" s="204">
        <f t="shared" si="325"/>
        <v>14.2</v>
      </c>
      <c r="AY357" s="204">
        <f t="shared" si="325"/>
        <v>14.2</v>
      </c>
      <c r="AZ357" s="204">
        <f t="shared" si="325"/>
        <v>14.2</v>
      </c>
      <c r="BA357" s="204">
        <f t="shared" si="325"/>
        <v>14.2</v>
      </c>
      <c r="BB357" s="204">
        <f t="shared" si="325"/>
        <v>14.2</v>
      </c>
      <c r="BC357" s="205"/>
      <c r="BD357" s="206"/>
      <c r="BE357" s="206"/>
      <c r="BF357" s="206"/>
      <c r="BG357" s="206"/>
      <c r="BH357" s="206"/>
      <c r="BI357" s="206"/>
      <c r="BJ357" s="206"/>
      <c r="BK357" s="206"/>
      <c r="BL357" s="206"/>
      <c r="BM357" s="206"/>
      <c r="BN357" s="206"/>
      <c r="BO357" s="206"/>
      <c r="BP357" s="206"/>
      <c r="BQ357" s="206"/>
      <c r="BR357" s="206"/>
      <c r="BS357" s="206"/>
      <c r="BT357" s="206"/>
      <c r="BU357" s="206"/>
      <c r="BV357" s="206"/>
      <c r="BW357" s="206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</row>
    <row r="358" spans="1:89" s="192" customFormat="1" ht="15" customHeight="1" thickTop="1" x14ac:dyDescent="0.2">
      <c r="A358" s="281">
        <f>+A350+1</f>
        <v>8</v>
      </c>
      <c r="B358" s="189" t="str">
        <f>+'NTP or Sold'!G36</f>
        <v>LM6000</v>
      </c>
      <c r="C358" s="288" t="str">
        <f>+'NTP or Sold'!S36</f>
        <v>Elektrobolt (ESA) - 85%</v>
      </c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190"/>
      <c r="O358" s="190"/>
      <c r="P358" s="190"/>
      <c r="Q358" s="190"/>
      <c r="R358" s="190"/>
      <c r="S358" s="190"/>
      <c r="T358" s="190"/>
      <c r="U358" s="190"/>
      <c r="V358" s="190"/>
      <c r="W358" s="190"/>
      <c r="X358" s="190"/>
      <c r="Y358" s="190"/>
      <c r="Z358" s="190"/>
      <c r="AA358" s="190"/>
      <c r="AB358" s="190"/>
      <c r="AC358" s="190"/>
      <c r="AD358" s="190"/>
      <c r="AE358" s="190"/>
      <c r="AF358" s="84"/>
      <c r="AG358" s="190"/>
      <c r="AH358" s="190"/>
      <c r="AI358" s="190"/>
      <c r="AJ358" s="190"/>
      <c r="AK358" s="190"/>
      <c r="AL358" s="190"/>
      <c r="AM358" s="190"/>
      <c r="AN358" s="190"/>
      <c r="AO358" s="190"/>
      <c r="AP358" s="190"/>
      <c r="AQ358" s="190"/>
      <c r="AR358" s="190"/>
      <c r="AS358" s="190"/>
      <c r="AT358" s="190"/>
      <c r="AU358" s="190"/>
      <c r="AV358" s="190"/>
      <c r="AW358" s="190"/>
      <c r="AX358" s="190"/>
      <c r="AY358" s="190"/>
      <c r="AZ358" s="190"/>
      <c r="BA358" s="190"/>
      <c r="BB358" s="190"/>
      <c r="BC358" s="191"/>
    </row>
    <row r="359" spans="1:89" s="196" customFormat="1" x14ac:dyDescent="0.2">
      <c r="A359" s="282"/>
      <c r="B359" s="193" t="s">
        <v>108</v>
      </c>
      <c r="C359" s="289"/>
      <c r="D359" s="194">
        <v>0</v>
      </c>
      <c r="E359" s="194">
        <v>0</v>
      </c>
      <c r="F359" s="194">
        <v>0</v>
      </c>
      <c r="G359" s="194">
        <v>0</v>
      </c>
      <c r="H359" s="194">
        <v>0</v>
      </c>
      <c r="I359" s="194">
        <v>0</v>
      </c>
      <c r="J359" s="194">
        <v>0</v>
      </c>
      <c r="K359" s="194">
        <v>0</v>
      </c>
      <c r="L359" s="194">
        <v>0</v>
      </c>
      <c r="M359" s="194">
        <v>0</v>
      </c>
      <c r="N359" s="194">
        <f>16.7/336</f>
        <v>4.9702380952380949E-2</v>
      </c>
      <c r="O359" s="194">
        <v>0</v>
      </c>
      <c r="P359" s="194">
        <v>0</v>
      </c>
      <c r="Q359" s="194">
        <v>0</v>
      </c>
      <c r="R359" s="194">
        <v>0</v>
      </c>
      <c r="S359" s="194">
        <v>0</v>
      </c>
      <c r="T359" s="194">
        <v>0</v>
      </c>
      <c r="U359" s="194">
        <v>0</v>
      </c>
      <c r="V359" s="194">
        <v>0</v>
      </c>
      <c r="W359" s="194">
        <v>0</v>
      </c>
      <c r="X359" s="194">
        <f t="shared" ref="X359:AO359" si="326">+(0.95-0.0497)/18</f>
        <v>5.0016666666666668E-2</v>
      </c>
      <c r="Y359" s="194">
        <f t="shared" si="326"/>
        <v>5.0016666666666668E-2</v>
      </c>
      <c r="Z359" s="194">
        <f t="shared" si="326"/>
        <v>5.0016666666666668E-2</v>
      </c>
      <c r="AA359" s="194">
        <f t="shared" si="326"/>
        <v>5.0016666666666668E-2</v>
      </c>
      <c r="AB359" s="194">
        <f t="shared" si="326"/>
        <v>5.0016666666666668E-2</v>
      </c>
      <c r="AC359" s="194">
        <f t="shared" si="326"/>
        <v>5.0016666666666668E-2</v>
      </c>
      <c r="AD359" s="194">
        <f t="shared" si="326"/>
        <v>5.0016666666666668E-2</v>
      </c>
      <c r="AE359" s="194">
        <f t="shared" si="326"/>
        <v>5.0016666666666668E-2</v>
      </c>
      <c r="AF359" s="82">
        <f t="shared" si="326"/>
        <v>5.0016666666666668E-2</v>
      </c>
      <c r="AG359" s="194">
        <f t="shared" si="326"/>
        <v>5.0016666666666668E-2</v>
      </c>
      <c r="AH359" s="194">
        <f t="shared" si="326"/>
        <v>5.0016666666666668E-2</v>
      </c>
      <c r="AI359" s="194">
        <f t="shared" si="326"/>
        <v>5.0016666666666668E-2</v>
      </c>
      <c r="AJ359" s="194">
        <f t="shared" si="326"/>
        <v>5.0016666666666668E-2</v>
      </c>
      <c r="AK359" s="194">
        <f t="shared" si="326"/>
        <v>5.0016666666666668E-2</v>
      </c>
      <c r="AL359" s="194">
        <f t="shared" si="326"/>
        <v>5.0016666666666668E-2</v>
      </c>
      <c r="AM359" s="194">
        <f t="shared" si="326"/>
        <v>5.0016666666666668E-2</v>
      </c>
      <c r="AN359" s="194">
        <f t="shared" si="326"/>
        <v>5.0016666666666668E-2</v>
      </c>
      <c r="AO359" s="194">
        <f t="shared" si="326"/>
        <v>5.0016666666666668E-2</v>
      </c>
      <c r="AP359" s="194">
        <v>0</v>
      </c>
      <c r="AQ359" s="194">
        <v>0</v>
      </c>
      <c r="AR359" s="194">
        <v>0</v>
      </c>
      <c r="AS359" s="194">
        <v>0</v>
      </c>
      <c r="AT359" s="194">
        <v>0.05</v>
      </c>
      <c r="AU359" s="194">
        <v>0</v>
      </c>
      <c r="AV359" s="194">
        <v>0</v>
      </c>
      <c r="AW359" s="194">
        <v>0</v>
      </c>
      <c r="AX359" s="194">
        <v>0</v>
      </c>
      <c r="AY359" s="194">
        <v>0</v>
      </c>
      <c r="AZ359" s="194">
        <v>0</v>
      </c>
      <c r="BA359" s="194">
        <v>0</v>
      </c>
      <c r="BB359" s="194">
        <v>0</v>
      </c>
      <c r="BC359" s="195">
        <f>SUM(N359:BB359)</f>
        <v>1.0000023809523813</v>
      </c>
      <c r="BD359" s="193"/>
    </row>
    <row r="360" spans="1:89" s="196" customFormat="1" x14ac:dyDescent="0.2">
      <c r="A360" s="282"/>
      <c r="B360" s="193" t="s">
        <v>109</v>
      </c>
      <c r="C360" s="289"/>
      <c r="D360" s="194">
        <f>+D359</f>
        <v>0</v>
      </c>
      <c r="E360" s="194">
        <f t="shared" ref="E360:AJ360" si="327">+D360+E359</f>
        <v>0</v>
      </c>
      <c r="F360" s="194">
        <f t="shared" si="327"/>
        <v>0</v>
      </c>
      <c r="G360" s="194">
        <f t="shared" si="327"/>
        <v>0</v>
      </c>
      <c r="H360" s="194">
        <f t="shared" si="327"/>
        <v>0</v>
      </c>
      <c r="I360" s="194">
        <f t="shared" si="327"/>
        <v>0</v>
      </c>
      <c r="J360" s="194">
        <f t="shared" si="327"/>
        <v>0</v>
      </c>
      <c r="K360" s="194">
        <f t="shared" si="327"/>
        <v>0</v>
      </c>
      <c r="L360" s="194">
        <f t="shared" si="327"/>
        <v>0</v>
      </c>
      <c r="M360" s="194">
        <f t="shared" si="327"/>
        <v>0</v>
      </c>
      <c r="N360" s="194">
        <f t="shared" si="327"/>
        <v>4.9702380952380949E-2</v>
      </c>
      <c r="O360" s="194">
        <f t="shared" si="327"/>
        <v>4.9702380952380949E-2</v>
      </c>
      <c r="P360" s="194">
        <f t="shared" si="327"/>
        <v>4.9702380952380949E-2</v>
      </c>
      <c r="Q360" s="194">
        <f t="shared" si="327"/>
        <v>4.9702380952380949E-2</v>
      </c>
      <c r="R360" s="194">
        <f t="shared" si="327"/>
        <v>4.9702380952380949E-2</v>
      </c>
      <c r="S360" s="194">
        <f t="shared" si="327"/>
        <v>4.9702380952380949E-2</v>
      </c>
      <c r="T360" s="194">
        <f t="shared" si="327"/>
        <v>4.9702380952380949E-2</v>
      </c>
      <c r="U360" s="194">
        <f t="shared" si="327"/>
        <v>4.9702380952380949E-2</v>
      </c>
      <c r="V360" s="194">
        <f t="shared" si="327"/>
        <v>4.9702380952380949E-2</v>
      </c>
      <c r="W360" s="194">
        <f t="shared" si="327"/>
        <v>4.9702380952380949E-2</v>
      </c>
      <c r="X360" s="194">
        <f t="shared" si="327"/>
        <v>9.9719047619047624E-2</v>
      </c>
      <c r="Y360" s="194">
        <f t="shared" si="327"/>
        <v>0.14973571428571431</v>
      </c>
      <c r="Z360" s="194">
        <f t="shared" si="327"/>
        <v>0.19975238095238096</v>
      </c>
      <c r="AA360" s="194">
        <f t="shared" si="327"/>
        <v>0.24976904761904761</v>
      </c>
      <c r="AB360" s="194">
        <f t="shared" si="327"/>
        <v>0.29978571428571427</v>
      </c>
      <c r="AC360" s="194">
        <f t="shared" si="327"/>
        <v>0.34980238095238092</v>
      </c>
      <c r="AD360" s="194">
        <f t="shared" si="327"/>
        <v>0.39981904761904757</v>
      </c>
      <c r="AE360" s="194">
        <f t="shared" si="327"/>
        <v>0.44983571428571423</v>
      </c>
      <c r="AF360" s="82">
        <f t="shared" si="327"/>
        <v>0.49985238095238088</v>
      </c>
      <c r="AG360" s="194">
        <f t="shared" si="327"/>
        <v>0.54986904761904754</v>
      </c>
      <c r="AH360" s="194">
        <f t="shared" si="327"/>
        <v>0.59988571428571424</v>
      </c>
      <c r="AI360" s="194">
        <f t="shared" si="327"/>
        <v>0.64990238095238095</v>
      </c>
      <c r="AJ360" s="194">
        <f t="shared" si="327"/>
        <v>0.69991904761904766</v>
      </c>
      <c r="AK360" s="194">
        <f t="shared" ref="AK360:BB360" si="328">+AJ360+AK359</f>
        <v>0.74993571428571437</v>
      </c>
      <c r="AL360" s="194">
        <f t="shared" si="328"/>
        <v>0.79995238095238108</v>
      </c>
      <c r="AM360" s="194">
        <f t="shared" si="328"/>
        <v>0.84996904761904779</v>
      </c>
      <c r="AN360" s="194">
        <f t="shared" si="328"/>
        <v>0.8999857142857145</v>
      </c>
      <c r="AO360" s="194">
        <f t="shared" si="328"/>
        <v>0.95000238095238121</v>
      </c>
      <c r="AP360" s="194">
        <f t="shared" si="328"/>
        <v>0.95000238095238121</v>
      </c>
      <c r="AQ360" s="194">
        <f t="shared" si="328"/>
        <v>0.95000238095238121</v>
      </c>
      <c r="AR360" s="194">
        <f t="shared" si="328"/>
        <v>0.95000238095238121</v>
      </c>
      <c r="AS360" s="194">
        <f t="shared" si="328"/>
        <v>0.95000238095238121</v>
      </c>
      <c r="AT360" s="194">
        <f t="shared" si="328"/>
        <v>1.0000023809523813</v>
      </c>
      <c r="AU360" s="194">
        <f t="shared" si="328"/>
        <v>1.0000023809523813</v>
      </c>
      <c r="AV360" s="194">
        <f t="shared" si="328"/>
        <v>1.0000023809523813</v>
      </c>
      <c r="AW360" s="194">
        <f t="shared" si="328"/>
        <v>1.0000023809523813</v>
      </c>
      <c r="AX360" s="194">
        <f t="shared" si="328"/>
        <v>1.0000023809523813</v>
      </c>
      <c r="AY360" s="194">
        <f t="shared" si="328"/>
        <v>1.0000023809523813</v>
      </c>
      <c r="AZ360" s="194">
        <f t="shared" si="328"/>
        <v>1.0000023809523813</v>
      </c>
      <c r="BA360" s="194">
        <f t="shared" si="328"/>
        <v>1.0000023809523813</v>
      </c>
      <c r="BB360" s="194">
        <f t="shared" si="328"/>
        <v>1.0000023809523813</v>
      </c>
      <c r="BC360" s="195"/>
      <c r="BD360" s="193"/>
    </row>
    <row r="361" spans="1:89" s="196" customFormat="1" x14ac:dyDescent="0.2">
      <c r="A361" s="282"/>
      <c r="B361" s="193" t="s">
        <v>110</v>
      </c>
      <c r="C361" s="289"/>
      <c r="D361" s="194">
        <v>0</v>
      </c>
      <c r="E361" s="194">
        <v>0</v>
      </c>
      <c r="F361" s="194">
        <v>0</v>
      </c>
      <c r="G361" s="194">
        <v>0</v>
      </c>
      <c r="H361" s="194">
        <v>0</v>
      </c>
      <c r="I361" s="194">
        <v>0</v>
      </c>
      <c r="J361" s="194">
        <v>0</v>
      </c>
      <c r="K361" s="194">
        <v>0</v>
      </c>
      <c r="L361" s="194">
        <v>0</v>
      </c>
      <c r="M361" s="194">
        <v>0</v>
      </c>
      <c r="N361" s="194">
        <v>0.05</v>
      </c>
      <c r="O361" s="194">
        <v>0</v>
      </c>
      <c r="P361" s="194">
        <v>0</v>
      </c>
      <c r="Q361" s="194">
        <v>0</v>
      </c>
      <c r="R361" s="194">
        <v>0</v>
      </c>
      <c r="S361" s="194">
        <v>0</v>
      </c>
      <c r="T361" s="194">
        <v>0</v>
      </c>
      <c r="U361" s="194">
        <v>0</v>
      </c>
      <c r="V361" s="194">
        <v>0</v>
      </c>
      <c r="W361" s="194">
        <v>0</v>
      </c>
      <c r="X361" s="194">
        <f t="shared" ref="X361:AO361" si="329">+(0.34-0.05)/18</f>
        <v>1.6111111111111114E-2</v>
      </c>
      <c r="Y361" s="194">
        <f t="shared" si="329"/>
        <v>1.6111111111111114E-2</v>
      </c>
      <c r="Z361" s="194">
        <f t="shared" si="329"/>
        <v>1.6111111111111114E-2</v>
      </c>
      <c r="AA361" s="194">
        <f t="shared" si="329"/>
        <v>1.6111111111111114E-2</v>
      </c>
      <c r="AB361" s="194">
        <f t="shared" si="329"/>
        <v>1.6111111111111114E-2</v>
      </c>
      <c r="AC361" s="194">
        <f t="shared" si="329"/>
        <v>1.6111111111111114E-2</v>
      </c>
      <c r="AD361" s="194">
        <f t="shared" si="329"/>
        <v>1.6111111111111114E-2</v>
      </c>
      <c r="AE361" s="194">
        <f t="shared" si="329"/>
        <v>1.6111111111111114E-2</v>
      </c>
      <c r="AF361" s="82">
        <f t="shared" si="329"/>
        <v>1.6111111111111114E-2</v>
      </c>
      <c r="AG361" s="194">
        <f t="shared" si="329"/>
        <v>1.6111111111111114E-2</v>
      </c>
      <c r="AH361" s="194">
        <f t="shared" si="329"/>
        <v>1.6111111111111114E-2</v>
      </c>
      <c r="AI361" s="194">
        <f t="shared" si="329"/>
        <v>1.6111111111111114E-2</v>
      </c>
      <c r="AJ361" s="194">
        <f t="shared" si="329"/>
        <v>1.6111111111111114E-2</v>
      </c>
      <c r="AK361" s="194">
        <f t="shared" si="329"/>
        <v>1.6111111111111114E-2</v>
      </c>
      <c r="AL361" s="194">
        <f t="shared" si="329"/>
        <v>1.6111111111111114E-2</v>
      </c>
      <c r="AM361" s="194">
        <f t="shared" si="329"/>
        <v>1.6111111111111114E-2</v>
      </c>
      <c r="AN361" s="194">
        <f t="shared" si="329"/>
        <v>1.6111111111111114E-2</v>
      </c>
      <c r="AO361" s="194">
        <f t="shared" si="329"/>
        <v>1.6111111111111114E-2</v>
      </c>
      <c r="AP361" s="194">
        <v>0.66</v>
      </c>
      <c r="AQ361" s="194">
        <v>0</v>
      </c>
      <c r="AR361" s="194">
        <v>0</v>
      </c>
      <c r="AS361" s="194">
        <v>0</v>
      </c>
      <c r="AT361" s="194">
        <v>0</v>
      </c>
      <c r="AU361" s="194">
        <v>0</v>
      </c>
      <c r="AV361" s="194">
        <v>0</v>
      </c>
      <c r="AW361" s="194">
        <v>0</v>
      </c>
      <c r="AX361" s="194">
        <v>0</v>
      </c>
      <c r="AY361" s="194">
        <v>0</v>
      </c>
      <c r="AZ361" s="194">
        <v>0</v>
      </c>
      <c r="BA361" s="194">
        <v>0</v>
      </c>
      <c r="BB361" s="194">
        <v>0</v>
      </c>
      <c r="BC361" s="195">
        <f>SUM(N361:BB361)</f>
        <v>1</v>
      </c>
      <c r="BD361" s="193"/>
    </row>
    <row r="362" spans="1:89" s="196" customFormat="1" x14ac:dyDescent="0.2">
      <c r="A362" s="282"/>
      <c r="B362" s="193" t="s">
        <v>111</v>
      </c>
      <c r="C362" s="289"/>
      <c r="D362" s="194">
        <f>+D361</f>
        <v>0</v>
      </c>
      <c r="E362" s="194">
        <f t="shared" ref="E362:AJ362" si="330">+D362+E361</f>
        <v>0</v>
      </c>
      <c r="F362" s="194">
        <f t="shared" si="330"/>
        <v>0</v>
      </c>
      <c r="G362" s="194">
        <f t="shared" si="330"/>
        <v>0</v>
      </c>
      <c r="H362" s="194">
        <f t="shared" si="330"/>
        <v>0</v>
      </c>
      <c r="I362" s="194">
        <f t="shared" si="330"/>
        <v>0</v>
      </c>
      <c r="J362" s="194">
        <f t="shared" si="330"/>
        <v>0</v>
      </c>
      <c r="K362" s="194">
        <f t="shared" si="330"/>
        <v>0</v>
      </c>
      <c r="L362" s="194">
        <f t="shared" si="330"/>
        <v>0</v>
      </c>
      <c r="M362" s="194">
        <f t="shared" si="330"/>
        <v>0</v>
      </c>
      <c r="N362" s="194">
        <f t="shared" si="330"/>
        <v>0.05</v>
      </c>
      <c r="O362" s="194">
        <f t="shared" si="330"/>
        <v>0.05</v>
      </c>
      <c r="P362" s="194">
        <f t="shared" si="330"/>
        <v>0.05</v>
      </c>
      <c r="Q362" s="194">
        <f t="shared" si="330"/>
        <v>0.05</v>
      </c>
      <c r="R362" s="194">
        <f t="shared" si="330"/>
        <v>0.05</v>
      </c>
      <c r="S362" s="194">
        <f t="shared" si="330"/>
        <v>0.05</v>
      </c>
      <c r="T362" s="194">
        <f t="shared" si="330"/>
        <v>0.05</v>
      </c>
      <c r="U362" s="194">
        <f t="shared" si="330"/>
        <v>0.05</v>
      </c>
      <c r="V362" s="194">
        <f t="shared" si="330"/>
        <v>0.05</v>
      </c>
      <c r="W362" s="194">
        <f t="shared" si="330"/>
        <v>0.05</v>
      </c>
      <c r="X362" s="194">
        <f t="shared" si="330"/>
        <v>6.611111111111112E-2</v>
      </c>
      <c r="Y362" s="194">
        <f t="shared" si="330"/>
        <v>8.2222222222222238E-2</v>
      </c>
      <c r="Z362" s="194">
        <f t="shared" si="330"/>
        <v>9.8333333333333356E-2</v>
      </c>
      <c r="AA362" s="194">
        <f t="shared" si="330"/>
        <v>0.11444444444444447</v>
      </c>
      <c r="AB362" s="194">
        <f t="shared" si="330"/>
        <v>0.13055555555555559</v>
      </c>
      <c r="AC362" s="194">
        <f t="shared" si="330"/>
        <v>0.1466666666666667</v>
      </c>
      <c r="AD362" s="194">
        <f t="shared" si="330"/>
        <v>0.1627777777777778</v>
      </c>
      <c r="AE362" s="194">
        <f t="shared" si="330"/>
        <v>0.1788888888888889</v>
      </c>
      <c r="AF362" s="82">
        <f t="shared" si="330"/>
        <v>0.19500000000000001</v>
      </c>
      <c r="AG362" s="194">
        <f t="shared" si="330"/>
        <v>0.21111111111111111</v>
      </c>
      <c r="AH362" s="194">
        <f t="shared" si="330"/>
        <v>0.22722222222222221</v>
      </c>
      <c r="AI362" s="194">
        <f t="shared" si="330"/>
        <v>0.24333333333333332</v>
      </c>
      <c r="AJ362" s="194">
        <f t="shared" si="330"/>
        <v>0.25944444444444442</v>
      </c>
      <c r="AK362" s="194">
        <f t="shared" ref="AK362:BB362" si="331">+AJ362+AK361</f>
        <v>0.27555555555555555</v>
      </c>
      <c r="AL362" s="194">
        <f t="shared" si="331"/>
        <v>0.29166666666666669</v>
      </c>
      <c r="AM362" s="194">
        <f t="shared" si="331"/>
        <v>0.30777777777777782</v>
      </c>
      <c r="AN362" s="194">
        <f t="shared" si="331"/>
        <v>0.32388888888888895</v>
      </c>
      <c r="AO362" s="194">
        <f t="shared" si="331"/>
        <v>0.34000000000000008</v>
      </c>
      <c r="AP362" s="194">
        <f t="shared" si="331"/>
        <v>1</v>
      </c>
      <c r="AQ362" s="194">
        <f t="shared" si="331"/>
        <v>1</v>
      </c>
      <c r="AR362" s="194">
        <f t="shared" si="331"/>
        <v>1</v>
      </c>
      <c r="AS362" s="194">
        <f t="shared" si="331"/>
        <v>1</v>
      </c>
      <c r="AT362" s="194">
        <f t="shared" si="331"/>
        <v>1</v>
      </c>
      <c r="AU362" s="194">
        <f t="shared" si="331"/>
        <v>1</v>
      </c>
      <c r="AV362" s="194">
        <f t="shared" si="331"/>
        <v>1</v>
      </c>
      <c r="AW362" s="194">
        <f t="shared" si="331"/>
        <v>1</v>
      </c>
      <c r="AX362" s="194">
        <f t="shared" si="331"/>
        <v>1</v>
      </c>
      <c r="AY362" s="194">
        <f t="shared" si="331"/>
        <v>1</v>
      </c>
      <c r="AZ362" s="194">
        <f t="shared" si="331"/>
        <v>1</v>
      </c>
      <c r="BA362" s="194">
        <f t="shared" si="331"/>
        <v>1</v>
      </c>
      <c r="BB362" s="194">
        <f t="shared" si="331"/>
        <v>1</v>
      </c>
      <c r="BC362" s="195"/>
      <c r="BD362" s="193"/>
    </row>
    <row r="363" spans="1:89" s="211" customFormat="1" x14ac:dyDescent="0.2">
      <c r="A363" s="282"/>
      <c r="B363" s="208"/>
      <c r="C363" s="28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  <c r="AA363" s="209"/>
      <c r="AB363" s="209"/>
      <c r="AC363" s="209"/>
      <c r="AD363" s="209"/>
      <c r="AE363" s="209"/>
      <c r="AF363" s="83"/>
      <c r="AG363" s="209"/>
      <c r="AH363" s="209"/>
      <c r="AI363" s="209"/>
      <c r="AJ363" s="209"/>
      <c r="AK363" s="209"/>
      <c r="AL363" s="209"/>
      <c r="AM363" s="209"/>
      <c r="AN363" s="209"/>
      <c r="AO363" s="209"/>
      <c r="AP363" s="209"/>
      <c r="AQ363" s="209"/>
      <c r="AR363" s="209"/>
      <c r="AS363" s="209"/>
      <c r="AT363" s="209"/>
      <c r="AU363" s="209"/>
      <c r="AV363" s="209"/>
      <c r="AW363" s="209"/>
      <c r="AX363" s="209"/>
      <c r="AY363" s="209"/>
      <c r="AZ363" s="209"/>
      <c r="BA363" s="209"/>
      <c r="BB363" s="209"/>
      <c r="BC363" s="210"/>
      <c r="BD363" s="208"/>
    </row>
    <row r="364" spans="1:89" s="197" customFormat="1" x14ac:dyDescent="0.2">
      <c r="A364" s="282"/>
      <c r="B364" s="197" t="s">
        <v>112</v>
      </c>
      <c r="C364" s="198">
        <v>14.2</v>
      </c>
      <c r="D364" s="199">
        <f t="shared" ref="D364:AI364" si="332">+D360*$C364</f>
        <v>0</v>
      </c>
      <c r="E364" s="199">
        <f t="shared" si="332"/>
        <v>0</v>
      </c>
      <c r="F364" s="199">
        <f t="shared" si="332"/>
        <v>0</v>
      </c>
      <c r="G364" s="199">
        <f t="shared" si="332"/>
        <v>0</v>
      </c>
      <c r="H364" s="199">
        <f t="shared" si="332"/>
        <v>0</v>
      </c>
      <c r="I364" s="199">
        <f t="shared" si="332"/>
        <v>0</v>
      </c>
      <c r="J364" s="199">
        <f t="shared" si="332"/>
        <v>0</v>
      </c>
      <c r="K364" s="199">
        <f t="shared" si="332"/>
        <v>0</v>
      </c>
      <c r="L364" s="199">
        <f t="shared" si="332"/>
        <v>0</v>
      </c>
      <c r="M364" s="199">
        <f t="shared" si="332"/>
        <v>0</v>
      </c>
      <c r="N364" s="199">
        <f t="shared" si="332"/>
        <v>0.70577380952380941</v>
      </c>
      <c r="O364" s="199">
        <f t="shared" si="332"/>
        <v>0.70577380952380941</v>
      </c>
      <c r="P364" s="199">
        <f t="shared" si="332"/>
        <v>0.70577380952380941</v>
      </c>
      <c r="Q364" s="199">
        <f t="shared" si="332"/>
        <v>0.70577380952380941</v>
      </c>
      <c r="R364" s="199">
        <f t="shared" si="332"/>
        <v>0.70577380952380941</v>
      </c>
      <c r="S364" s="199">
        <f t="shared" si="332"/>
        <v>0.70577380952380941</v>
      </c>
      <c r="T364" s="199">
        <f t="shared" si="332"/>
        <v>0.70577380952380941</v>
      </c>
      <c r="U364" s="199">
        <f t="shared" si="332"/>
        <v>0.70577380952380941</v>
      </c>
      <c r="V364" s="199">
        <f t="shared" si="332"/>
        <v>0.70577380952380941</v>
      </c>
      <c r="W364" s="199">
        <f t="shared" si="332"/>
        <v>0.70577380952380941</v>
      </c>
      <c r="X364" s="199">
        <f t="shared" si="332"/>
        <v>1.4160104761904762</v>
      </c>
      <c r="Y364" s="199">
        <f t="shared" si="332"/>
        <v>2.1262471428571432</v>
      </c>
      <c r="Z364" s="199">
        <f t="shared" si="332"/>
        <v>2.8364838095238096</v>
      </c>
      <c r="AA364" s="199">
        <f t="shared" si="332"/>
        <v>3.546720476190476</v>
      </c>
      <c r="AB364" s="199">
        <f t="shared" si="332"/>
        <v>4.256957142857142</v>
      </c>
      <c r="AC364" s="199">
        <f t="shared" si="332"/>
        <v>4.9671938095238088</v>
      </c>
      <c r="AD364" s="199">
        <f t="shared" si="332"/>
        <v>5.6774304761904757</v>
      </c>
      <c r="AE364" s="199">
        <f t="shared" si="332"/>
        <v>6.3876671428571417</v>
      </c>
      <c r="AF364" s="90">
        <f t="shared" si="332"/>
        <v>7.0979038095238085</v>
      </c>
      <c r="AG364" s="199">
        <f t="shared" si="332"/>
        <v>7.8081404761904745</v>
      </c>
      <c r="AH364" s="199">
        <f t="shared" si="332"/>
        <v>8.5183771428571422</v>
      </c>
      <c r="AI364" s="199">
        <f t="shared" si="332"/>
        <v>9.2286138095238091</v>
      </c>
      <c r="AJ364" s="199">
        <f t="shared" ref="AJ364:BB364" si="333">+AJ360*$C364</f>
        <v>9.9388504761904759</v>
      </c>
      <c r="AK364" s="199">
        <f t="shared" si="333"/>
        <v>10.649087142857143</v>
      </c>
      <c r="AL364" s="199">
        <f t="shared" si="333"/>
        <v>11.359323809523811</v>
      </c>
      <c r="AM364" s="199">
        <f t="shared" si="333"/>
        <v>12.069560476190478</v>
      </c>
      <c r="AN364" s="199">
        <f t="shared" si="333"/>
        <v>12.779797142857145</v>
      </c>
      <c r="AO364" s="199">
        <f t="shared" si="333"/>
        <v>13.490033809523812</v>
      </c>
      <c r="AP364" s="199">
        <f t="shared" si="333"/>
        <v>13.490033809523812</v>
      </c>
      <c r="AQ364" s="199">
        <f t="shared" si="333"/>
        <v>13.490033809523812</v>
      </c>
      <c r="AR364" s="199">
        <f t="shared" si="333"/>
        <v>13.490033809523812</v>
      </c>
      <c r="AS364" s="199">
        <f t="shared" si="333"/>
        <v>13.490033809523812</v>
      </c>
      <c r="AT364" s="199">
        <f t="shared" si="333"/>
        <v>14.200033809523813</v>
      </c>
      <c r="AU364" s="199">
        <f t="shared" si="333"/>
        <v>14.200033809523813</v>
      </c>
      <c r="AV364" s="199">
        <f t="shared" si="333"/>
        <v>14.200033809523813</v>
      </c>
      <c r="AW364" s="199">
        <f t="shared" si="333"/>
        <v>14.200033809523813</v>
      </c>
      <c r="AX364" s="199">
        <f t="shared" si="333"/>
        <v>14.200033809523813</v>
      </c>
      <c r="AY364" s="199">
        <f t="shared" si="333"/>
        <v>14.200033809523813</v>
      </c>
      <c r="AZ364" s="199">
        <f t="shared" si="333"/>
        <v>14.200033809523813</v>
      </c>
      <c r="BA364" s="199">
        <f t="shared" si="333"/>
        <v>14.200033809523813</v>
      </c>
      <c r="BB364" s="199">
        <f t="shared" si="333"/>
        <v>14.200033809523813</v>
      </c>
      <c r="BC364" s="200"/>
      <c r="BD364" s="201"/>
      <c r="BE364" s="201"/>
      <c r="BF364" s="201"/>
      <c r="BG364" s="201"/>
      <c r="BH364" s="201"/>
      <c r="BI364" s="201"/>
      <c r="BJ364" s="201"/>
      <c r="BK364" s="201"/>
      <c r="BL364" s="201"/>
      <c r="BM364" s="201"/>
      <c r="BN364" s="201"/>
      <c r="BO364" s="201"/>
      <c r="BP364" s="201"/>
      <c r="BQ364" s="201"/>
      <c r="BR364" s="201"/>
      <c r="BS364" s="201"/>
      <c r="BT364" s="201"/>
      <c r="BU364" s="201"/>
      <c r="BV364" s="201"/>
      <c r="BW364" s="201"/>
      <c r="BX364" s="201"/>
      <c r="BY364" s="201"/>
      <c r="BZ364" s="201"/>
      <c r="CA364" s="201"/>
      <c r="CB364" s="201"/>
      <c r="CC364" s="201"/>
      <c r="CD364" s="201"/>
      <c r="CE364" s="201"/>
      <c r="CF364" s="201"/>
      <c r="CG364" s="201"/>
      <c r="CH364" s="201"/>
      <c r="CI364" s="201"/>
      <c r="CJ364" s="201"/>
      <c r="CK364" s="201"/>
    </row>
    <row r="365" spans="1:89" s="202" customFormat="1" ht="13.5" thickBot="1" x14ac:dyDescent="0.25">
      <c r="A365" s="283"/>
      <c r="B365" s="202" t="s">
        <v>113</v>
      </c>
      <c r="C365" s="203" t="str">
        <f>+'NTP or Sold'!B36</f>
        <v>Committed</v>
      </c>
      <c r="D365" s="204">
        <f t="shared" ref="D365:AI365" si="334">+D362*$C364</f>
        <v>0</v>
      </c>
      <c r="E365" s="204">
        <f t="shared" si="334"/>
        <v>0</v>
      </c>
      <c r="F365" s="204">
        <f t="shared" si="334"/>
        <v>0</v>
      </c>
      <c r="G365" s="204">
        <f t="shared" si="334"/>
        <v>0</v>
      </c>
      <c r="H365" s="204">
        <f t="shared" si="334"/>
        <v>0</v>
      </c>
      <c r="I365" s="204">
        <f t="shared" si="334"/>
        <v>0</v>
      </c>
      <c r="J365" s="204">
        <f t="shared" si="334"/>
        <v>0</v>
      </c>
      <c r="K365" s="204">
        <f t="shared" si="334"/>
        <v>0</v>
      </c>
      <c r="L365" s="204">
        <f t="shared" si="334"/>
        <v>0</v>
      </c>
      <c r="M365" s="204">
        <f t="shared" si="334"/>
        <v>0</v>
      </c>
      <c r="N365" s="204">
        <f t="shared" si="334"/>
        <v>0.71</v>
      </c>
      <c r="O365" s="204">
        <f t="shared" si="334"/>
        <v>0.71</v>
      </c>
      <c r="P365" s="204">
        <f t="shared" si="334"/>
        <v>0.71</v>
      </c>
      <c r="Q365" s="204">
        <f t="shared" si="334"/>
        <v>0.71</v>
      </c>
      <c r="R365" s="204">
        <f t="shared" si="334"/>
        <v>0.71</v>
      </c>
      <c r="S365" s="204">
        <f t="shared" si="334"/>
        <v>0.71</v>
      </c>
      <c r="T365" s="204">
        <f t="shared" si="334"/>
        <v>0.71</v>
      </c>
      <c r="U365" s="204">
        <f t="shared" si="334"/>
        <v>0.71</v>
      </c>
      <c r="V365" s="204">
        <f t="shared" si="334"/>
        <v>0.71</v>
      </c>
      <c r="W365" s="204">
        <f t="shared" si="334"/>
        <v>0.71</v>
      </c>
      <c r="X365" s="204">
        <f t="shared" si="334"/>
        <v>0.93877777777777782</v>
      </c>
      <c r="Y365" s="204">
        <f t="shared" si="334"/>
        <v>1.1675555555555557</v>
      </c>
      <c r="Z365" s="204">
        <f t="shared" si="334"/>
        <v>1.3963333333333336</v>
      </c>
      <c r="AA365" s="204">
        <f t="shared" si="334"/>
        <v>1.6251111111111114</v>
      </c>
      <c r="AB365" s="204">
        <f t="shared" si="334"/>
        <v>1.8538888888888894</v>
      </c>
      <c r="AC365" s="204">
        <f t="shared" si="334"/>
        <v>2.0826666666666669</v>
      </c>
      <c r="AD365" s="204">
        <f t="shared" si="334"/>
        <v>2.3114444444444446</v>
      </c>
      <c r="AE365" s="204">
        <f t="shared" si="334"/>
        <v>2.5402222222222224</v>
      </c>
      <c r="AF365" s="136">
        <f t="shared" si="334"/>
        <v>2.7690000000000001</v>
      </c>
      <c r="AG365" s="204">
        <f t="shared" si="334"/>
        <v>2.9977777777777774</v>
      </c>
      <c r="AH365" s="204">
        <f t="shared" si="334"/>
        <v>3.2265555555555552</v>
      </c>
      <c r="AI365" s="204">
        <f t="shared" si="334"/>
        <v>3.4553333333333329</v>
      </c>
      <c r="AJ365" s="204">
        <f t="shared" ref="AJ365:BB365" si="335">+AJ362*$C364</f>
        <v>3.6841111111111107</v>
      </c>
      <c r="AK365" s="204">
        <f t="shared" si="335"/>
        <v>3.9128888888888889</v>
      </c>
      <c r="AL365" s="204">
        <f t="shared" si="335"/>
        <v>4.1416666666666666</v>
      </c>
      <c r="AM365" s="204">
        <f t="shared" si="335"/>
        <v>4.3704444444444448</v>
      </c>
      <c r="AN365" s="204">
        <f t="shared" si="335"/>
        <v>4.599222222222223</v>
      </c>
      <c r="AO365" s="204">
        <f t="shared" si="335"/>
        <v>4.8280000000000012</v>
      </c>
      <c r="AP365" s="204">
        <f t="shared" si="335"/>
        <v>14.2</v>
      </c>
      <c r="AQ365" s="204">
        <f t="shared" si="335"/>
        <v>14.2</v>
      </c>
      <c r="AR365" s="204">
        <f t="shared" si="335"/>
        <v>14.2</v>
      </c>
      <c r="AS365" s="204">
        <f t="shared" si="335"/>
        <v>14.2</v>
      </c>
      <c r="AT365" s="204">
        <f t="shared" si="335"/>
        <v>14.2</v>
      </c>
      <c r="AU365" s="204">
        <f t="shared" si="335"/>
        <v>14.2</v>
      </c>
      <c r="AV365" s="204">
        <f t="shared" si="335"/>
        <v>14.2</v>
      </c>
      <c r="AW365" s="204">
        <f t="shared" si="335"/>
        <v>14.2</v>
      </c>
      <c r="AX365" s="204">
        <f t="shared" si="335"/>
        <v>14.2</v>
      </c>
      <c r="AY365" s="204">
        <f t="shared" si="335"/>
        <v>14.2</v>
      </c>
      <c r="AZ365" s="204">
        <f t="shared" si="335"/>
        <v>14.2</v>
      </c>
      <c r="BA365" s="204">
        <f t="shared" si="335"/>
        <v>14.2</v>
      </c>
      <c r="BB365" s="204">
        <f t="shared" si="335"/>
        <v>14.2</v>
      </c>
      <c r="BC365" s="205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206"/>
      <c r="BN365" s="206"/>
      <c r="BO365" s="206"/>
      <c r="BP365" s="206"/>
      <c r="BQ365" s="206"/>
      <c r="BR365" s="206"/>
      <c r="BS365" s="206"/>
      <c r="BT365" s="206"/>
      <c r="BU365" s="206"/>
      <c r="BV365" s="206"/>
      <c r="BW365" s="206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</row>
    <row r="366" spans="1:89" s="192" customFormat="1" ht="15" customHeight="1" thickTop="1" x14ac:dyDescent="0.2">
      <c r="A366" s="281">
        <f>+A358+1</f>
        <v>9</v>
      </c>
      <c r="B366" s="189" t="str">
        <f>+'NTP or Sold'!G37</f>
        <v>LM6000</v>
      </c>
      <c r="C366" s="288" t="str">
        <f>+'NTP or Sold'!S37</f>
        <v>Elektrobolt (ESA) - 85%</v>
      </c>
      <c r="D366" s="190"/>
      <c r="E366" s="190"/>
      <c r="F366" s="19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/>
      <c r="Q366" s="190"/>
      <c r="R366" s="190"/>
      <c r="S366" s="190"/>
      <c r="T366" s="190"/>
      <c r="U366" s="190"/>
      <c r="V366" s="190"/>
      <c r="W366" s="190"/>
      <c r="X366" s="190"/>
      <c r="Y366" s="190"/>
      <c r="Z366" s="190"/>
      <c r="AA366" s="190"/>
      <c r="AB366" s="190"/>
      <c r="AC366" s="190"/>
      <c r="AD366" s="190"/>
      <c r="AE366" s="190"/>
      <c r="AF366" s="84"/>
      <c r="AG366" s="190"/>
      <c r="AH366" s="190"/>
      <c r="AI366" s="190"/>
      <c r="AJ366" s="190"/>
      <c r="AK366" s="190"/>
      <c r="AL366" s="190"/>
      <c r="AM366" s="190"/>
      <c r="AN366" s="190"/>
      <c r="AO366" s="190"/>
      <c r="AP366" s="190"/>
      <c r="AQ366" s="190"/>
      <c r="AR366" s="190"/>
      <c r="AS366" s="190"/>
      <c r="AT366" s="190"/>
      <c r="AU366" s="190"/>
      <c r="AV366" s="190"/>
      <c r="AW366" s="190"/>
      <c r="AX366" s="190"/>
      <c r="AY366" s="190"/>
      <c r="AZ366" s="190"/>
      <c r="BA366" s="190"/>
      <c r="BB366" s="190"/>
      <c r="BC366" s="191"/>
    </row>
    <row r="367" spans="1:89" s="196" customFormat="1" x14ac:dyDescent="0.2">
      <c r="A367" s="282"/>
      <c r="B367" s="193" t="s">
        <v>108</v>
      </c>
      <c r="C367" s="289"/>
      <c r="D367" s="194">
        <v>0</v>
      </c>
      <c r="E367" s="194">
        <v>0</v>
      </c>
      <c r="F367" s="194">
        <v>0</v>
      </c>
      <c r="G367" s="194">
        <v>0</v>
      </c>
      <c r="H367" s="194">
        <v>0</v>
      </c>
      <c r="I367" s="194">
        <v>0</v>
      </c>
      <c r="J367" s="194">
        <v>0</v>
      </c>
      <c r="K367" s="194">
        <v>0</v>
      </c>
      <c r="L367" s="194">
        <v>0</v>
      </c>
      <c r="M367" s="194">
        <v>0</v>
      </c>
      <c r="N367" s="194">
        <f>16.7/336</f>
        <v>4.9702380952380949E-2</v>
      </c>
      <c r="O367" s="194">
        <v>0</v>
      </c>
      <c r="P367" s="194">
        <v>0</v>
      </c>
      <c r="Q367" s="194">
        <v>0</v>
      </c>
      <c r="R367" s="194">
        <v>0</v>
      </c>
      <c r="S367" s="194">
        <v>0</v>
      </c>
      <c r="T367" s="194">
        <v>0</v>
      </c>
      <c r="U367" s="194">
        <v>0</v>
      </c>
      <c r="V367" s="194">
        <v>0</v>
      </c>
      <c r="W367" s="194">
        <v>0</v>
      </c>
      <c r="X367" s="194">
        <f t="shared" ref="X367:AO367" si="336">+(0.95-0.0497)/18</f>
        <v>5.0016666666666668E-2</v>
      </c>
      <c r="Y367" s="194">
        <f t="shared" si="336"/>
        <v>5.0016666666666668E-2</v>
      </c>
      <c r="Z367" s="194">
        <f t="shared" si="336"/>
        <v>5.0016666666666668E-2</v>
      </c>
      <c r="AA367" s="194">
        <f t="shared" si="336"/>
        <v>5.0016666666666668E-2</v>
      </c>
      <c r="AB367" s="194">
        <f t="shared" si="336"/>
        <v>5.0016666666666668E-2</v>
      </c>
      <c r="AC367" s="194">
        <f t="shared" si="336"/>
        <v>5.0016666666666668E-2</v>
      </c>
      <c r="AD367" s="194">
        <f t="shared" si="336"/>
        <v>5.0016666666666668E-2</v>
      </c>
      <c r="AE367" s="194">
        <f t="shared" si="336"/>
        <v>5.0016666666666668E-2</v>
      </c>
      <c r="AF367" s="82">
        <f t="shared" si="336"/>
        <v>5.0016666666666668E-2</v>
      </c>
      <c r="AG367" s="194">
        <f t="shared" si="336"/>
        <v>5.0016666666666668E-2</v>
      </c>
      <c r="AH367" s="194">
        <f t="shared" si="336"/>
        <v>5.0016666666666668E-2</v>
      </c>
      <c r="AI367" s="194">
        <f t="shared" si="336"/>
        <v>5.0016666666666668E-2</v>
      </c>
      <c r="AJ367" s="194">
        <f t="shared" si="336"/>
        <v>5.0016666666666668E-2</v>
      </c>
      <c r="AK367" s="194">
        <f t="shared" si="336"/>
        <v>5.0016666666666668E-2</v>
      </c>
      <c r="AL367" s="194">
        <f t="shared" si="336"/>
        <v>5.0016666666666668E-2</v>
      </c>
      <c r="AM367" s="194">
        <f t="shared" si="336"/>
        <v>5.0016666666666668E-2</v>
      </c>
      <c r="AN367" s="194">
        <f t="shared" si="336"/>
        <v>5.0016666666666668E-2</v>
      </c>
      <c r="AO367" s="194">
        <f t="shared" si="336"/>
        <v>5.0016666666666668E-2</v>
      </c>
      <c r="AP367" s="194">
        <v>0</v>
      </c>
      <c r="AQ367" s="194">
        <v>0</v>
      </c>
      <c r="AR367" s="194">
        <v>0</v>
      </c>
      <c r="AS367" s="194">
        <v>0</v>
      </c>
      <c r="AT367" s="194">
        <v>0.05</v>
      </c>
      <c r="AU367" s="194">
        <v>0</v>
      </c>
      <c r="AV367" s="194">
        <v>0</v>
      </c>
      <c r="AW367" s="194">
        <v>0</v>
      </c>
      <c r="AX367" s="194">
        <v>0</v>
      </c>
      <c r="AY367" s="194">
        <v>0</v>
      </c>
      <c r="AZ367" s="194">
        <v>0</v>
      </c>
      <c r="BA367" s="194">
        <v>0</v>
      </c>
      <c r="BB367" s="194">
        <v>0</v>
      </c>
      <c r="BC367" s="195">
        <f>SUM(N367:BB367)</f>
        <v>1.0000023809523813</v>
      </c>
      <c r="BD367" s="193"/>
    </row>
    <row r="368" spans="1:89" s="196" customFormat="1" x14ac:dyDescent="0.2">
      <c r="A368" s="282"/>
      <c r="B368" s="193" t="s">
        <v>109</v>
      </c>
      <c r="C368" s="289"/>
      <c r="D368" s="194">
        <f>+D367</f>
        <v>0</v>
      </c>
      <c r="E368" s="194">
        <f t="shared" ref="E368:AJ368" si="337">+D368+E367</f>
        <v>0</v>
      </c>
      <c r="F368" s="194">
        <f t="shared" si="337"/>
        <v>0</v>
      </c>
      <c r="G368" s="194">
        <f t="shared" si="337"/>
        <v>0</v>
      </c>
      <c r="H368" s="194">
        <f t="shared" si="337"/>
        <v>0</v>
      </c>
      <c r="I368" s="194">
        <f t="shared" si="337"/>
        <v>0</v>
      </c>
      <c r="J368" s="194">
        <f t="shared" si="337"/>
        <v>0</v>
      </c>
      <c r="K368" s="194">
        <f t="shared" si="337"/>
        <v>0</v>
      </c>
      <c r="L368" s="194">
        <f t="shared" si="337"/>
        <v>0</v>
      </c>
      <c r="M368" s="194">
        <f t="shared" si="337"/>
        <v>0</v>
      </c>
      <c r="N368" s="194">
        <f t="shared" si="337"/>
        <v>4.9702380952380949E-2</v>
      </c>
      <c r="O368" s="194">
        <f t="shared" si="337"/>
        <v>4.9702380952380949E-2</v>
      </c>
      <c r="P368" s="194">
        <f t="shared" si="337"/>
        <v>4.9702380952380949E-2</v>
      </c>
      <c r="Q368" s="194">
        <f t="shared" si="337"/>
        <v>4.9702380952380949E-2</v>
      </c>
      <c r="R368" s="194">
        <f t="shared" si="337"/>
        <v>4.9702380952380949E-2</v>
      </c>
      <c r="S368" s="194">
        <f t="shared" si="337"/>
        <v>4.9702380952380949E-2</v>
      </c>
      <c r="T368" s="194">
        <f t="shared" si="337"/>
        <v>4.9702380952380949E-2</v>
      </c>
      <c r="U368" s="194">
        <f t="shared" si="337"/>
        <v>4.9702380952380949E-2</v>
      </c>
      <c r="V368" s="194">
        <f t="shared" si="337"/>
        <v>4.9702380952380949E-2</v>
      </c>
      <c r="W368" s="194">
        <f t="shared" si="337"/>
        <v>4.9702380952380949E-2</v>
      </c>
      <c r="X368" s="194">
        <f t="shared" si="337"/>
        <v>9.9719047619047624E-2</v>
      </c>
      <c r="Y368" s="194">
        <f t="shared" si="337"/>
        <v>0.14973571428571431</v>
      </c>
      <c r="Z368" s="194">
        <f t="shared" si="337"/>
        <v>0.19975238095238096</v>
      </c>
      <c r="AA368" s="194">
        <f t="shared" si="337"/>
        <v>0.24976904761904761</v>
      </c>
      <c r="AB368" s="194">
        <f t="shared" si="337"/>
        <v>0.29978571428571427</v>
      </c>
      <c r="AC368" s="194">
        <f t="shared" si="337"/>
        <v>0.34980238095238092</v>
      </c>
      <c r="AD368" s="194">
        <f t="shared" si="337"/>
        <v>0.39981904761904757</v>
      </c>
      <c r="AE368" s="194">
        <f t="shared" si="337"/>
        <v>0.44983571428571423</v>
      </c>
      <c r="AF368" s="82">
        <f t="shared" si="337"/>
        <v>0.49985238095238088</v>
      </c>
      <c r="AG368" s="194">
        <f t="shared" si="337"/>
        <v>0.54986904761904754</v>
      </c>
      <c r="AH368" s="194">
        <f t="shared" si="337"/>
        <v>0.59988571428571424</v>
      </c>
      <c r="AI368" s="194">
        <f t="shared" si="337"/>
        <v>0.64990238095238095</v>
      </c>
      <c r="AJ368" s="194">
        <f t="shared" si="337"/>
        <v>0.69991904761904766</v>
      </c>
      <c r="AK368" s="194">
        <f t="shared" ref="AK368:BB368" si="338">+AJ368+AK367</f>
        <v>0.74993571428571437</v>
      </c>
      <c r="AL368" s="194">
        <f t="shared" si="338"/>
        <v>0.79995238095238108</v>
      </c>
      <c r="AM368" s="194">
        <f t="shared" si="338"/>
        <v>0.84996904761904779</v>
      </c>
      <c r="AN368" s="194">
        <f t="shared" si="338"/>
        <v>0.8999857142857145</v>
      </c>
      <c r="AO368" s="194">
        <f t="shared" si="338"/>
        <v>0.95000238095238121</v>
      </c>
      <c r="AP368" s="194">
        <f t="shared" si="338"/>
        <v>0.95000238095238121</v>
      </c>
      <c r="AQ368" s="194">
        <f t="shared" si="338"/>
        <v>0.95000238095238121</v>
      </c>
      <c r="AR368" s="194">
        <f t="shared" si="338"/>
        <v>0.95000238095238121</v>
      </c>
      <c r="AS368" s="194">
        <f t="shared" si="338"/>
        <v>0.95000238095238121</v>
      </c>
      <c r="AT368" s="194">
        <f t="shared" si="338"/>
        <v>1.0000023809523813</v>
      </c>
      <c r="AU368" s="194">
        <f t="shared" si="338"/>
        <v>1.0000023809523813</v>
      </c>
      <c r="AV368" s="194">
        <f t="shared" si="338"/>
        <v>1.0000023809523813</v>
      </c>
      <c r="AW368" s="194">
        <f t="shared" si="338"/>
        <v>1.0000023809523813</v>
      </c>
      <c r="AX368" s="194">
        <f t="shared" si="338"/>
        <v>1.0000023809523813</v>
      </c>
      <c r="AY368" s="194">
        <f t="shared" si="338"/>
        <v>1.0000023809523813</v>
      </c>
      <c r="AZ368" s="194">
        <f t="shared" si="338"/>
        <v>1.0000023809523813</v>
      </c>
      <c r="BA368" s="194">
        <f t="shared" si="338"/>
        <v>1.0000023809523813</v>
      </c>
      <c r="BB368" s="194">
        <f t="shared" si="338"/>
        <v>1.0000023809523813</v>
      </c>
      <c r="BC368" s="195"/>
      <c r="BD368" s="193"/>
    </row>
    <row r="369" spans="1:89" s="196" customFormat="1" x14ac:dyDescent="0.2">
      <c r="A369" s="282"/>
      <c r="B369" s="193" t="s">
        <v>110</v>
      </c>
      <c r="C369" s="289"/>
      <c r="D369" s="194">
        <v>0</v>
      </c>
      <c r="E369" s="194">
        <v>0</v>
      </c>
      <c r="F369" s="194">
        <v>0</v>
      </c>
      <c r="G369" s="194">
        <v>0</v>
      </c>
      <c r="H369" s="194">
        <v>0</v>
      </c>
      <c r="I369" s="194">
        <v>0</v>
      </c>
      <c r="J369" s="194">
        <v>0</v>
      </c>
      <c r="K369" s="194">
        <v>0</v>
      </c>
      <c r="L369" s="194">
        <v>0</v>
      </c>
      <c r="M369" s="194">
        <v>0</v>
      </c>
      <c r="N369" s="194">
        <v>0.05</v>
      </c>
      <c r="O369" s="194">
        <v>0</v>
      </c>
      <c r="P369" s="194">
        <v>0</v>
      </c>
      <c r="Q369" s="194">
        <v>0</v>
      </c>
      <c r="R369" s="194">
        <v>0</v>
      </c>
      <c r="S369" s="194">
        <v>0</v>
      </c>
      <c r="T369" s="194">
        <v>0</v>
      </c>
      <c r="U369" s="194">
        <v>0</v>
      </c>
      <c r="V369" s="194">
        <v>0</v>
      </c>
      <c r="W369" s="194">
        <v>0</v>
      </c>
      <c r="X369" s="194">
        <f t="shared" ref="X369:AO369" si="339">+(0.34-0.05)/18</f>
        <v>1.6111111111111114E-2</v>
      </c>
      <c r="Y369" s="194">
        <f t="shared" si="339"/>
        <v>1.6111111111111114E-2</v>
      </c>
      <c r="Z369" s="194">
        <f t="shared" si="339"/>
        <v>1.6111111111111114E-2</v>
      </c>
      <c r="AA369" s="194">
        <f t="shared" si="339"/>
        <v>1.6111111111111114E-2</v>
      </c>
      <c r="AB369" s="194">
        <f t="shared" si="339"/>
        <v>1.6111111111111114E-2</v>
      </c>
      <c r="AC369" s="194">
        <f t="shared" si="339"/>
        <v>1.6111111111111114E-2</v>
      </c>
      <c r="AD369" s="194">
        <f t="shared" si="339"/>
        <v>1.6111111111111114E-2</v>
      </c>
      <c r="AE369" s="194">
        <f t="shared" si="339"/>
        <v>1.6111111111111114E-2</v>
      </c>
      <c r="AF369" s="82">
        <f t="shared" si="339"/>
        <v>1.6111111111111114E-2</v>
      </c>
      <c r="AG369" s="194">
        <f t="shared" si="339"/>
        <v>1.6111111111111114E-2</v>
      </c>
      <c r="AH369" s="194">
        <f t="shared" si="339"/>
        <v>1.6111111111111114E-2</v>
      </c>
      <c r="AI369" s="194">
        <f t="shared" si="339"/>
        <v>1.6111111111111114E-2</v>
      </c>
      <c r="AJ369" s="194">
        <f t="shared" si="339"/>
        <v>1.6111111111111114E-2</v>
      </c>
      <c r="AK369" s="194">
        <f t="shared" si="339"/>
        <v>1.6111111111111114E-2</v>
      </c>
      <c r="AL369" s="194">
        <f t="shared" si="339"/>
        <v>1.6111111111111114E-2</v>
      </c>
      <c r="AM369" s="194">
        <f t="shared" si="339"/>
        <v>1.6111111111111114E-2</v>
      </c>
      <c r="AN369" s="194">
        <f t="shared" si="339"/>
        <v>1.6111111111111114E-2</v>
      </c>
      <c r="AO369" s="194">
        <f t="shared" si="339"/>
        <v>1.6111111111111114E-2</v>
      </c>
      <c r="AP369" s="194">
        <v>0.66</v>
      </c>
      <c r="AQ369" s="194">
        <v>0</v>
      </c>
      <c r="AR369" s="194">
        <v>0</v>
      </c>
      <c r="AS369" s="194">
        <v>0</v>
      </c>
      <c r="AT369" s="194">
        <v>0</v>
      </c>
      <c r="AU369" s="194">
        <v>0</v>
      </c>
      <c r="AV369" s="194">
        <v>0</v>
      </c>
      <c r="AW369" s="194">
        <v>0</v>
      </c>
      <c r="AX369" s="194">
        <v>0</v>
      </c>
      <c r="AY369" s="194">
        <v>0</v>
      </c>
      <c r="AZ369" s="194">
        <v>0</v>
      </c>
      <c r="BA369" s="194">
        <v>0</v>
      </c>
      <c r="BB369" s="194">
        <v>0</v>
      </c>
      <c r="BC369" s="195">
        <f>SUM(N369:BB369)</f>
        <v>1</v>
      </c>
      <c r="BD369" s="193"/>
    </row>
    <row r="370" spans="1:89" s="196" customFormat="1" x14ac:dyDescent="0.2">
      <c r="A370" s="282"/>
      <c r="B370" s="193" t="s">
        <v>111</v>
      </c>
      <c r="C370" s="289"/>
      <c r="D370" s="194">
        <f>+D369</f>
        <v>0</v>
      </c>
      <c r="E370" s="194">
        <f t="shared" ref="E370:AJ370" si="340">+D370+E369</f>
        <v>0</v>
      </c>
      <c r="F370" s="194">
        <f t="shared" si="340"/>
        <v>0</v>
      </c>
      <c r="G370" s="194">
        <f t="shared" si="340"/>
        <v>0</v>
      </c>
      <c r="H370" s="194">
        <f t="shared" si="340"/>
        <v>0</v>
      </c>
      <c r="I370" s="194">
        <f t="shared" si="340"/>
        <v>0</v>
      </c>
      <c r="J370" s="194">
        <f t="shared" si="340"/>
        <v>0</v>
      </c>
      <c r="K370" s="194">
        <f t="shared" si="340"/>
        <v>0</v>
      </c>
      <c r="L370" s="194">
        <f t="shared" si="340"/>
        <v>0</v>
      </c>
      <c r="M370" s="194">
        <f t="shared" si="340"/>
        <v>0</v>
      </c>
      <c r="N370" s="194">
        <f t="shared" si="340"/>
        <v>0.05</v>
      </c>
      <c r="O370" s="194">
        <f t="shared" si="340"/>
        <v>0.05</v>
      </c>
      <c r="P370" s="194">
        <f t="shared" si="340"/>
        <v>0.05</v>
      </c>
      <c r="Q370" s="194">
        <f t="shared" si="340"/>
        <v>0.05</v>
      </c>
      <c r="R370" s="194">
        <f t="shared" si="340"/>
        <v>0.05</v>
      </c>
      <c r="S370" s="194">
        <f t="shared" si="340"/>
        <v>0.05</v>
      </c>
      <c r="T370" s="194">
        <f t="shared" si="340"/>
        <v>0.05</v>
      </c>
      <c r="U370" s="194">
        <f t="shared" si="340"/>
        <v>0.05</v>
      </c>
      <c r="V370" s="194">
        <f t="shared" si="340"/>
        <v>0.05</v>
      </c>
      <c r="W370" s="194">
        <f t="shared" si="340"/>
        <v>0.05</v>
      </c>
      <c r="X370" s="194">
        <f t="shared" si="340"/>
        <v>6.611111111111112E-2</v>
      </c>
      <c r="Y370" s="194">
        <f t="shared" si="340"/>
        <v>8.2222222222222238E-2</v>
      </c>
      <c r="Z370" s="194">
        <f t="shared" si="340"/>
        <v>9.8333333333333356E-2</v>
      </c>
      <c r="AA370" s="194">
        <f t="shared" si="340"/>
        <v>0.11444444444444447</v>
      </c>
      <c r="AB370" s="194">
        <f t="shared" si="340"/>
        <v>0.13055555555555559</v>
      </c>
      <c r="AC370" s="194">
        <f t="shared" si="340"/>
        <v>0.1466666666666667</v>
      </c>
      <c r="AD370" s="194">
        <f t="shared" si="340"/>
        <v>0.1627777777777778</v>
      </c>
      <c r="AE370" s="194">
        <f t="shared" si="340"/>
        <v>0.1788888888888889</v>
      </c>
      <c r="AF370" s="82">
        <f t="shared" si="340"/>
        <v>0.19500000000000001</v>
      </c>
      <c r="AG370" s="194">
        <f t="shared" si="340"/>
        <v>0.21111111111111111</v>
      </c>
      <c r="AH370" s="194">
        <f t="shared" si="340"/>
        <v>0.22722222222222221</v>
      </c>
      <c r="AI370" s="194">
        <f t="shared" si="340"/>
        <v>0.24333333333333332</v>
      </c>
      <c r="AJ370" s="194">
        <f t="shared" si="340"/>
        <v>0.25944444444444442</v>
      </c>
      <c r="AK370" s="194">
        <f t="shared" ref="AK370:BB370" si="341">+AJ370+AK369</f>
        <v>0.27555555555555555</v>
      </c>
      <c r="AL370" s="194">
        <f t="shared" si="341"/>
        <v>0.29166666666666669</v>
      </c>
      <c r="AM370" s="194">
        <f t="shared" si="341"/>
        <v>0.30777777777777782</v>
      </c>
      <c r="AN370" s="194">
        <f t="shared" si="341"/>
        <v>0.32388888888888895</v>
      </c>
      <c r="AO370" s="194">
        <f t="shared" si="341"/>
        <v>0.34000000000000008</v>
      </c>
      <c r="AP370" s="194">
        <f t="shared" si="341"/>
        <v>1</v>
      </c>
      <c r="AQ370" s="194">
        <f t="shared" si="341"/>
        <v>1</v>
      </c>
      <c r="AR370" s="194">
        <f t="shared" si="341"/>
        <v>1</v>
      </c>
      <c r="AS370" s="194">
        <f t="shared" si="341"/>
        <v>1</v>
      </c>
      <c r="AT370" s="194">
        <f t="shared" si="341"/>
        <v>1</v>
      </c>
      <c r="AU370" s="194">
        <f t="shared" si="341"/>
        <v>1</v>
      </c>
      <c r="AV370" s="194">
        <f t="shared" si="341"/>
        <v>1</v>
      </c>
      <c r="AW370" s="194">
        <f t="shared" si="341"/>
        <v>1</v>
      </c>
      <c r="AX370" s="194">
        <f t="shared" si="341"/>
        <v>1</v>
      </c>
      <c r="AY370" s="194">
        <f t="shared" si="341"/>
        <v>1</v>
      </c>
      <c r="AZ370" s="194">
        <f t="shared" si="341"/>
        <v>1</v>
      </c>
      <c r="BA370" s="194">
        <f t="shared" si="341"/>
        <v>1</v>
      </c>
      <c r="BB370" s="194">
        <f t="shared" si="341"/>
        <v>1</v>
      </c>
      <c r="BC370" s="195"/>
      <c r="BD370" s="193"/>
    </row>
    <row r="371" spans="1:89" s="211" customFormat="1" x14ac:dyDescent="0.2">
      <c r="A371" s="282"/>
      <c r="B371" s="208"/>
      <c r="C371" s="28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  <c r="AA371" s="209"/>
      <c r="AB371" s="209"/>
      <c r="AC371" s="209"/>
      <c r="AD371" s="209"/>
      <c r="AE371" s="209"/>
      <c r="AF371" s="83"/>
      <c r="AG371" s="209"/>
      <c r="AH371" s="209"/>
      <c r="AI371" s="209"/>
      <c r="AJ371" s="209"/>
      <c r="AK371" s="209"/>
      <c r="AL371" s="209"/>
      <c r="AM371" s="209"/>
      <c r="AN371" s="209"/>
      <c r="AO371" s="209"/>
      <c r="AP371" s="209"/>
      <c r="AQ371" s="209"/>
      <c r="AR371" s="209"/>
      <c r="AS371" s="209"/>
      <c r="AT371" s="209"/>
      <c r="AU371" s="209"/>
      <c r="AV371" s="209"/>
      <c r="AW371" s="209"/>
      <c r="AX371" s="209"/>
      <c r="AY371" s="209"/>
      <c r="AZ371" s="209"/>
      <c r="BA371" s="209"/>
      <c r="BB371" s="209"/>
      <c r="BC371" s="210"/>
      <c r="BD371" s="208"/>
    </row>
    <row r="372" spans="1:89" s="197" customFormat="1" x14ac:dyDescent="0.2">
      <c r="A372" s="282"/>
      <c r="B372" s="197" t="s">
        <v>112</v>
      </c>
      <c r="C372" s="198">
        <v>14.2</v>
      </c>
      <c r="D372" s="199">
        <f t="shared" ref="D372:AI372" si="342">+D368*$C372</f>
        <v>0</v>
      </c>
      <c r="E372" s="199">
        <f t="shared" si="342"/>
        <v>0</v>
      </c>
      <c r="F372" s="199">
        <f t="shared" si="342"/>
        <v>0</v>
      </c>
      <c r="G372" s="199">
        <f t="shared" si="342"/>
        <v>0</v>
      </c>
      <c r="H372" s="199">
        <f t="shared" si="342"/>
        <v>0</v>
      </c>
      <c r="I372" s="199">
        <f t="shared" si="342"/>
        <v>0</v>
      </c>
      <c r="J372" s="199">
        <f t="shared" si="342"/>
        <v>0</v>
      </c>
      <c r="K372" s="199">
        <f t="shared" si="342"/>
        <v>0</v>
      </c>
      <c r="L372" s="199">
        <f t="shared" si="342"/>
        <v>0</v>
      </c>
      <c r="M372" s="199">
        <f t="shared" si="342"/>
        <v>0</v>
      </c>
      <c r="N372" s="199">
        <f t="shared" si="342"/>
        <v>0.70577380952380941</v>
      </c>
      <c r="O372" s="199">
        <f t="shared" si="342"/>
        <v>0.70577380952380941</v>
      </c>
      <c r="P372" s="199">
        <f t="shared" si="342"/>
        <v>0.70577380952380941</v>
      </c>
      <c r="Q372" s="199">
        <f t="shared" si="342"/>
        <v>0.70577380952380941</v>
      </c>
      <c r="R372" s="199">
        <f t="shared" si="342"/>
        <v>0.70577380952380941</v>
      </c>
      <c r="S372" s="199">
        <f t="shared" si="342"/>
        <v>0.70577380952380941</v>
      </c>
      <c r="T372" s="199">
        <f t="shared" si="342"/>
        <v>0.70577380952380941</v>
      </c>
      <c r="U372" s="199">
        <f t="shared" si="342"/>
        <v>0.70577380952380941</v>
      </c>
      <c r="V372" s="199">
        <f t="shared" si="342"/>
        <v>0.70577380952380941</v>
      </c>
      <c r="W372" s="199">
        <f t="shared" si="342"/>
        <v>0.70577380952380941</v>
      </c>
      <c r="X372" s="199">
        <f t="shared" si="342"/>
        <v>1.4160104761904762</v>
      </c>
      <c r="Y372" s="199">
        <f t="shared" si="342"/>
        <v>2.1262471428571432</v>
      </c>
      <c r="Z372" s="199">
        <f t="shared" si="342"/>
        <v>2.8364838095238096</v>
      </c>
      <c r="AA372" s="199">
        <f t="shared" si="342"/>
        <v>3.546720476190476</v>
      </c>
      <c r="AB372" s="199">
        <f t="shared" si="342"/>
        <v>4.256957142857142</v>
      </c>
      <c r="AC372" s="199">
        <f t="shared" si="342"/>
        <v>4.9671938095238088</v>
      </c>
      <c r="AD372" s="199">
        <f t="shared" si="342"/>
        <v>5.6774304761904757</v>
      </c>
      <c r="AE372" s="199">
        <f t="shared" si="342"/>
        <v>6.3876671428571417</v>
      </c>
      <c r="AF372" s="90">
        <f t="shared" si="342"/>
        <v>7.0979038095238085</v>
      </c>
      <c r="AG372" s="199">
        <f t="shared" si="342"/>
        <v>7.8081404761904745</v>
      </c>
      <c r="AH372" s="199">
        <f t="shared" si="342"/>
        <v>8.5183771428571422</v>
      </c>
      <c r="AI372" s="199">
        <f t="shared" si="342"/>
        <v>9.2286138095238091</v>
      </c>
      <c r="AJ372" s="199">
        <f t="shared" ref="AJ372:BB372" si="343">+AJ368*$C372</f>
        <v>9.9388504761904759</v>
      </c>
      <c r="AK372" s="199">
        <f t="shared" si="343"/>
        <v>10.649087142857143</v>
      </c>
      <c r="AL372" s="199">
        <f t="shared" si="343"/>
        <v>11.359323809523811</v>
      </c>
      <c r="AM372" s="199">
        <f t="shared" si="343"/>
        <v>12.069560476190478</v>
      </c>
      <c r="AN372" s="199">
        <f t="shared" si="343"/>
        <v>12.779797142857145</v>
      </c>
      <c r="AO372" s="199">
        <f t="shared" si="343"/>
        <v>13.490033809523812</v>
      </c>
      <c r="AP372" s="199">
        <f t="shared" si="343"/>
        <v>13.490033809523812</v>
      </c>
      <c r="AQ372" s="199">
        <f t="shared" si="343"/>
        <v>13.490033809523812</v>
      </c>
      <c r="AR372" s="199">
        <f t="shared" si="343"/>
        <v>13.490033809523812</v>
      </c>
      <c r="AS372" s="199">
        <f t="shared" si="343"/>
        <v>13.490033809523812</v>
      </c>
      <c r="AT372" s="199">
        <f t="shared" si="343"/>
        <v>14.200033809523813</v>
      </c>
      <c r="AU372" s="199">
        <f t="shared" si="343"/>
        <v>14.200033809523813</v>
      </c>
      <c r="AV372" s="199">
        <f t="shared" si="343"/>
        <v>14.200033809523813</v>
      </c>
      <c r="AW372" s="199">
        <f t="shared" si="343"/>
        <v>14.200033809523813</v>
      </c>
      <c r="AX372" s="199">
        <f t="shared" si="343"/>
        <v>14.200033809523813</v>
      </c>
      <c r="AY372" s="199">
        <f t="shared" si="343"/>
        <v>14.200033809523813</v>
      </c>
      <c r="AZ372" s="199">
        <f t="shared" si="343"/>
        <v>14.200033809523813</v>
      </c>
      <c r="BA372" s="199">
        <f t="shared" si="343"/>
        <v>14.200033809523813</v>
      </c>
      <c r="BB372" s="199">
        <f t="shared" si="343"/>
        <v>14.200033809523813</v>
      </c>
      <c r="BC372" s="200"/>
      <c r="BD372" s="201"/>
      <c r="BE372" s="201"/>
      <c r="BF372" s="201"/>
      <c r="BG372" s="201"/>
      <c r="BH372" s="201"/>
      <c r="BI372" s="201"/>
      <c r="BJ372" s="201"/>
      <c r="BK372" s="201"/>
      <c r="BL372" s="201"/>
      <c r="BM372" s="201"/>
      <c r="BN372" s="201"/>
      <c r="BO372" s="201"/>
      <c r="BP372" s="201"/>
      <c r="BQ372" s="201"/>
      <c r="BR372" s="201"/>
      <c r="BS372" s="201"/>
      <c r="BT372" s="201"/>
      <c r="BU372" s="201"/>
      <c r="BV372" s="201"/>
      <c r="BW372" s="201"/>
      <c r="BX372" s="201"/>
      <c r="BY372" s="201"/>
      <c r="BZ372" s="201"/>
      <c r="CA372" s="201"/>
      <c r="CB372" s="201"/>
      <c r="CC372" s="201"/>
      <c r="CD372" s="201"/>
      <c r="CE372" s="201"/>
      <c r="CF372" s="201"/>
      <c r="CG372" s="201"/>
      <c r="CH372" s="201"/>
      <c r="CI372" s="201"/>
      <c r="CJ372" s="201"/>
      <c r="CK372" s="201"/>
    </row>
    <row r="373" spans="1:89" s="202" customFormat="1" ht="13.5" thickBot="1" x14ac:dyDescent="0.25">
      <c r="A373" s="283"/>
      <c r="B373" s="202" t="s">
        <v>113</v>
      </c>
      <c r="C373" s="203" t="str">
        <f>+'NTP or Sold'!B37</f>
        <v>Committed</v>
      </c>
      <c r="D373" s="204">
        <f t="shared" ref="D373:AI373" si="344">+D370*$C372</f>
        <v>0</v>
      </c>
      <c r="E373" s="204">
        <f t="shared" si="344"/>
        <v>0</v>
      </c>
      <c r="F373" s="204">
        <f t="shared" si="344"/>
        <v>0</v>
      </c>
      <c r="G373" s="204">
        <f t="shared" si="344"/>
        <v>0</v>
      </c>
      <c r="H373" s="204">
        <f t="shared" si="344"/>
        <v>0</v>
      </c>
      <c r="I373" s="204">
        <f t="shared" si="344"/>
        <v>0</v>
      </c>
      <c r="J373" s="204">
        <f t="shared" si="344"/>
        <v>0</v>
      </c>
      <c r="K373" s="204">
        <f t="shared" si="344"/>
        <v>0</v>
      </c>
      <c r="L373" s="204">
        <f t="shared" si="344"/>
        <v>0</v>
      </c>
      <c r="M373" s="204">
        <f t="shared" si="344"/>
        <v>0</v>
      </c>
      <c r="N373" s="204">
        <f t="shared" si="344"/>
        <v>0.71</v>
      </c>
      <c r="O373" s="204">
        <f t="shared" si="344"/>
        <v>0.71</v>
      </c>
      <c r="P373" s="204">
        <f t="shared" si="344"/>
        <v>0.71</v>
      </c>
      <c r="Q373" s="204">
        <f t="shared" si="344"/>
        <v>0.71</v>
      </c>
      <c r="R373" s="204">
        <f t="shared" si="344"/>
        <v>0.71</v>
      </c>
      <c r="S373" s="204">
        <f t="shared" si="344"/>
        <v>0.71</v>
      </c>
      <c r="T373" s="204">
        <f t="shared" si="344"/>
        <v>0.71</v>
      </c>
      <c r="U373" s="204">
        <f t="shared" si="344"/>
        <v>0.71</v>
      </c>
      <c r="V373" s="204">
        <f t="shared" si="344"/>
        <v>0.71</v>
      </c>
      <c r="W373" s="204">
        <f t="shared" si="344"/>
        <v>0.71</v>
      </c>
      <c r="X373" s="204">
        <f t="shared" si="344"/>
        <v>0.93877777777777782</v>
      </c>
      <c r="Y373" s="204">
        <f t="shared" si="344"/>
        <v>1.1675555555555557</v>
      </c>
      <c r="Z373" s="204">
        <f t="shared" si="344"/>
        <v>1.3963333333333336</v>
      </c>
      <c r="AA373" s="204">
        <f t="shared" si="344"/>
        <v>1.6251111111111114</v>
      </c>
      <c r="AB373" s="204">
        <f t="shared" si="344"/>
        <v>1.8538888888888894</v>
      </c>
      <c r="AC373" s="204">
        <f t="shared" si="344"/>
        <v>2.0826666666666669</v>
      </c>
      <c r="AD373" s="204">
        <f t="shared" si="344"/>
        <v>2.3114444444444446</v>
      </c>
      <c r="AE373" s="204">
        <f t="shared" si="344"/>
        <v>2.5402222222222224</v>
      </c>
      <c r="AF373" s="136">
        <f t="shared" si="344"/>
        <v>2.7690000000000001</v>
      </c>
      <c r="AG373" s="204">
        <f t="shared" si="344"/>
        <v>2.9977777777777774</v>
      </c>
      <c r="AH373" s="204">
        <f t="shared" si="344"/>
        <v>3.2265555555555552</v>
      </c>
      <c r="AI373" s="204">
        <f t="shared" si="344"/>
        <v>3.4553333333333329</v>
      </c>
      <c r="AJ373" s="204">
        <f t="shared" ref="AJ373:BB373" si="345">+AJ370*$C372</f>
        <v>3.6841111111111107</v>
      </c>
      <c r="AK373" s="204">
        <f t="shared" si="345"/>
        <v>3.9128888888888889</v>
      </c>
      <c r="AL373" s="204">
        <f t="shared" si="345"/>
        <v>4.1416666666666666</v>
      </c>
      <c r="AM373" s="204">
        <f t="shared" si="345"/>
        <v>4.3704444444444448</v>
      </c>
      <c r="AN373" s="204">
        <f t="shared" si="345"/>
        <v>4.599222222222223</v>
      </c>
      <c r="AO373" s="204">
        <f t="shared" si="345"/>
        <v>4.8280000000000012</v>
      </c>
      <c r="AP373" s="204">
        <f t="shared" si="345"/>
        <v>14.2</v>
      </c>
      <c r="AQ373" s="204">
        <f t="shared" si="345"/>
        <v>14.2</v>
      </c>
      <c r="AR373" s="204">
        <f t="shared" si="345"/>
        <v>14.2</v>
      </c>
      <c r="AS373" s="204">
        <f t="shared" si="345"/>
        <v>14.2</v>
      </c>
      <c r="AT373" s="204">
        <f t="shared" si="345"/>
        <v>14.2</v>
      </c>
      <c r="AU373" s="204">
        <f t="shared" si="345"/>
        <v>14.2</v>
      </c>
      <c r="AV373" s="204">
        <f t="shared" si="345"/>
        <v>14.2</v>
      </c>
      <c r="AW373" s="204">
        <f t="shared" si="345"/>
        <v>14.2</v>
      </c>
      <c r="AX373" s="204">
        <f t="shared" si="345"/>
        <v>14.2</v>
      </c>
      <c r="AY373" s="204">
        <f t="shared" si="345"/>
        <v>14.2</v>
      </c>
      <c r="AZ373" s="204">
        <f t="shared" si="345"/>
        <v>14.2</v>
      </c>
      <c r="BA373" s="204">
        <f t="shared" si="345"/>
        <v>14.2</v>
      </c>
      <c r="BB373" s="204">
        <f t="shared" si="345"/>
        <v>14.2</v>
      </c>
      <c r="BC373" s="205"/>
      <c r="BD373" s="206"/>
      <c r="BE373" s="206"/>
      <c r="BF373" s="206"/>
      <c r="BG373" s="206"/>
      <c r="BH373" s="206"/>
      <c r="BI373" s="206"/>
      <c r="BJ373" s="206"/>
      <c r="BK373" s="206"/>
      <c r="BL373" s="206"/>
      <c r="BM373" s="206"/>
      <c r="BN373" s="206"/>
      <c r="BO373" s="206"/>
      <c r="BP373" s="206"/>
      <c r="BQ373" s="206"/>
      <c r="BR373" s="206"/>
      <c r="BS373" s="206"/>
      <c r="BT373" s="206"/>
      <c r="BU373" s="206"/>
      <c r="BV373" s="206"/>
      <c r="BW373" s="206"/>
      <c r="BX373" s="206"/>
      <c r="BY373" s="206"/>
      <c r="BZ373" s="206"/>
      <c r="CA373" s="206"/>
      <c r="CB373" s="206"/>
      <c r="CC373" s="206"/>
      <c r="CD373" s="206"/>
      <c r="CE373" s="206"/>
      <c r="CF373" s="206"/>
      <c r="CG373" s="206"/>
      <c r="CH373" s="206"/>
      <c r="CI373" s="206"/>
      <c r="CJ373" s="206"/>
      <c r="CK373" s="206"/>
    </row>
    <row r="374" spans="1:89" s="192" customFormat="1" ht="15" customHeight="1" thickTop="1" x14ac:dyDescent="0.2">
      <c r="A374" s="281">
        <f>+A366+1</f>
        <v>10</v>
      </c>
      <c r="B374" s="189" t="str">
        <f>+'NTP or Sold'!G38</f>
        <v>LM6000</v>
      </c>
      <c r="C374" s="288" t="str">
        <f>+'NTP or Sold'!S38</f>
        <v>Elektrobolt (ESA) - 85%</v>
      </c>
      <c r="D374" s="190"/>
      <c r="E374" s="190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84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0"/>
      <c r="AT374" s="190"/>
      <c r="AU374" s="190"/>
      <c r="AV374" s="190"/>
      <c r="AW374" s="190"/>
      <c r="AX374" s="190"/>
      <c r="AY374" s="190"/>
      <c r="AZ374" s="190"/>
      <c r="BA374" s="190"/>
      <c r="BB374" s="190"/>
      <c r="BC374" s="191"/>
    </row>
    <row r="375" spans="1:89" s="196" customFormat="1" x14ac:dyDescent="0.2">
      <c r="A375" s="282"/>
      <c r="B375" s="193" t="s">
        <v>108</v>
      </c>
      <c r="C375" s="289"/>
      <c r="D375" s="194">
        <v>0</v>
      </c>
      <c r="E375" s="194">
        <v>0</v>
      </c>
      <c r="F375" s="194">
        <v>0</v>
      </c>
      <c r="G375" s="194">
        <v>0</v>
      </c>
      <c r="H375" s="194">
        <v>0</v>
      </c>
      <c r="I375" s="194">
        <v>0</v>
      </c>
      <c r="J375" s="194">
        <v>0</v>
      </c>
      <c r="K375" s="194">
        <v>0</v>
      </c>
      <c r="L375" s="194">
        <v>0</v>
      </c>
      <c r="M375" s="194">
        <v>0</v>
      </c>
      <c r="N375" s="194">
        <f>16.7/336</f>
        <v>4.9702380952380949E-2</v>
      </c>
      <c r="O375" s="194">
        <v>0</v>
      </c>
      <c r="P375" s="194">
        <v>0</v>
      </c>
      <c r="Q375" s="194">
        <v>0</v>
      </c>
      <c r="R375" s="194">
        <v>0</v>
      </c>
      <c r="S375" s="194">
        <v>0</v>
      </c>
      <c r="T375" s="194">
        <v>0</v>
      </c>
      <c r="U375" s="194">
        <v>0</v>
      </c>
      <c r="V375" s="194">
        <v>0</v>
      </c>
      <c r="W375" s="194">
        <v>0</v>
      </c>
      <c r="X375" s="194">
        <f t="shared" ref="X375:AO375" si="346">+(0.95-0.0497)/18</f>
        <v>5.0016666666666668E-2</v>
      </c>
      <c r="Y375" s="194">
        <f t="shared" si="346"/>
        <v>5.0016666666666668E-2</v>
      </c>
      <c r="Z375" s="194">
        <f t="shared" si="346"/>
        <v>5.0016666666666668E-2</v>
      </c>
      <c r="AA375" s="194">
        <f t="shared" si="346"/>
        <v>5.0016666666666668E-2</v>
      </c>
      <c r="AB375" s="194">
        <f t="shared" si="346"/>
        <v>5.0016666666666668E-2</v>
      </c>
      <c r="AC375" s="194">
        <f t="shared" si="346"/>
        <v>5.0016666666666668E-2</v>
      </c>
      <c r="AD375" s="194">
        <f t="shared" si="346"/>
        <v>5.0016666666666668E-2</v>
      </c>
      <c r="AE375" s="194">
        <f t="shared" si="346"/>
        <v>5.0016666666666668E-2</v>
      </c>
      <c r="AF375" s="82">
        <f t="shared" si="346"/>
        <v>5.0016666666666668E-2</v>
      </c>
      <c r="AG375" s="194">
        <f t="shared" si="346"/>
        <v>5.0016666666666668E-2</v>
      </c>
      <c r="AH375" s="194">
        <f t="shared" si="346"/>
        <v>5.0016666666666668E-2</v>
      </c>
      <c r="AI375" s="194">
        <f t="shared" si="346"/>
        <v>5.0016666666666668E-2</v>
      </c>
      <c r="AJ375" s="194">
        <f t="shared" si="346"/>
        <v>5.0016666666666668E-2</v>
      </c>
      <c r="AK375" s="194">
        <f t="shared" si="346"/>
        <v>5.0016666666666668E-2</v>
      </c>
      <c r="AL375" s="194">
        <f t="shared" si="346"/>
        <v>5.0016666666666668E-2</v>
      </c>
      <c r="AM375" s="194">
        <f t="shared" si="346"/>
        <v>5.0016666666666668E-2</v>
      </c>
      <c r="AN375" s="194">
        <f t="shared" si="346"/>
        <v>5.0016666666666668E-2</v>
      </c>
      <c r="AO375" s="194">
        <f t="shared" si="346"/>
        <v>5.0016666666666668E-2</v>
      </c>
      <c r="AP375" s="194">
        <v>0</v>
      </c>
      <c r="AQ375" s="194">
        <v>0</v>
      </c>
      <c r="AR375" s="194">
        <v>0</v>
      </c>
      <c r="AS375" s="194">
        <v>0</v>
      </c>
      <c r="AT375" s="194">
        <v>0.05</v>
      </c>
      <c r="AU375" s="194">
        <v>0</v>
      </c>
      <c r="AV375" s="194">
        <v>0</v>
      </c>
      <c r="AW375" s="194">
        <v>0</v>
      </c>
      <c r="AX375" s="194">
        <v>0</v>
      </c>
      <c r="AY375" s="194">
        <v>0</v>
      </c>
      <c r="AZ375" s="194">
        <v>0</v>
      </c>
      <c r="BA375" s="194">
        <v>0</v>
      </c>
      <c r="BB375" s="194">
        <v>0</v>
      </c>
      <c r="BC375" s="195">
        <f>SUM(N375:BB375)</f>
        <v>1.0000023809523813</v>
      </c>
      <c r="BD375" s="193"/>
    </row>
    <row r="376" spans="1:89" s="196" customFormat="1" x14ac:dyDescent="0.2">
      <c r="A376" s="282"/>
      <c r="B376" s="193" t="s">
        <v>109</v>
      </c>
      <c r="C376" s="289"/>
      <c r="D376" s="194">
        <f>+D375</f>
        <v>0</v>
      </c>
      <c r="E376" s="194">
        <f t="shared" ref="E376:AJ376" si="347">+D376+E375</f>
        <v>0</v>
      </c>
      <c r="F376" s="194">
        <f t="shared" si="347"/>
        <v>0</v>
      </c>
      <c r="G376" s="194">
        <f t="shared" si="347"/>
        <v>0</v>
      </c>
      <c r="H376" s="194">
        <f t="shared" si="347"/>
        <v>0</v>
      </c>
      <c r="I376" s="194">
        <f t="shared" si="347"/>
        <v>0</v>
      </c>
      <c r="J376" s="194">
        <f t="shared" si="347"/>
        <v>0</v>
      </c>
      <c r="K376" s="194">
        <f t="shared" si="347"/>
        <v>0</v>
      </c>
      <c r="L376" s="194">
        <f t="shared" si="347"/>
        <v>0</v>
      </c>
      <c r="M376" s="194">
        <f t="shared" si="347"/>
        <v>0</v>
      </c>
      <c r="N376" s="194">
        <f t="shared" si="347"/>
        <v>4.9702380952380949E-2</v>
      </c>
      <c r="O376" s="194">
        <f t="shared" si="347"/>
        <v>4.9702380952380949E-2</v>
      </c>
      <c r="P376" s="194">
        <f t="shared" si="347"/>
        <v>4.9702380952380949E-2</v>
      </c>
      <c r="Q376" s="194">
        <f t="shared" si="347"/>
        <v>4.9702380952380949E-2</v>
      </c>
      <c r="R376" s="194">
        <f t="shared" si="347"/>
        <v>4.9702380952380949E-2</v>
      </c>
      <c r="S376" s="194">
        <f t="shared" si="347"/>
        <v>4.9702380952380949E-2</v>
      </c>
      <c r="T376" s="194">
        <f t="shared" si="347"/>
        <v>4.9702380952380949E-2</v>
      </c>
      <c r="U376" s="194">
        <f t="shared" si="347"/>
        <v>4.9702380952380949E-2</v>
      </c>
      <c r="V376" s="194">
        <f t="shared" si="347"/>
        <v>4.9702380952380949E-2</v>
      </c>
      <c r="W376" s="194">
        <f t="shared" si="347"/>
        <v>4.9702380952380949E-2</v>
      </c>
      <c r="X376" s="194">
        <f t="shared" si="347"/>
        <v>9.9719047619047624E-2</v>
      </c>
      <c r="Y376" s="194">
        <f t="shared" si="347"/>
        <v>0.14973571428571431</v>
      </c>
      <c r="Z376" s="194">
        <f t="shared" si="347"/>
        <v>0.19975238095238096</v>
      </c>
      <c r="AA376" s="194">
        <f t="shared" si="347"/>
        <v>0.24976904761904761</v>
      </c>
      <c r="AB376" s="194">
        <f t="shared" si="347"/>
        <v>0.29978571428571427</v>
      </c>
      <c r="AC376" s="194">
        <f t="shared" si="347"/>
        <v>0.34980238095238092</v>
      </c>
      <c r="AD376" s="194">
        <f t="shared" si="347"/>
        <v>0.39981904761904757</v>
      </c>
      <c r="AE376" s="194">
        <f t="shared" si="347"/>
        <v>0.44983571428571423</v>
      </c>
      <c r="AF376" s="82">
        <f t="shared" si="347"/>
        <v>0.49985238095238088</v>
      </c>
      <c r="AG376" s="194">
        <f t="shared" si="347"/>
        <v>0.54986904761904754</v>
      </c>
      <c r="AH376" s="194">
        <f t="shared" si="347"/>
        <v>0.59988571428571424</v>
      </c>
      <c r="AI376" s="194">
        <f t="shared" si="347"/>
        <v>0.64990238095238095</v>
      </c>
      <c r="AJ376" s="194">
        <f t="shared" si="347"/>
        <v>0.69991904761904766</v>
      </c>
      <c r="AK376" s="194">
        <f t="shared" ref="AK376:BB376" si="348">+AJ376+AK375</f>
        <v>0.74993571428571437</v>
      </c>
      <c r="AL376" s="194">
        <f t="shared" si="348"/>
        <v>0.79995238095238108</v>
      </c>
      <c r="AM376" s="194">
        <f t="shared" si="348"/>
        <v>0.84996904761904779</v>
      </c>
      <c r="AN376" s="194">
        <f t="shared" si="348"/>
        <v>0.8999857142857145</v>
      </c>
      <c r="AO376" s="194">
        <f t="shared" si="348"/>
        <v>0.95000238095238121</v>
      </c>
      <c r="AP376" s="194">
        <f t="shared" si="348"/>
        <v>0.95000238095238121</v>
      </c>
      <c r="AQ376" s="194">
        <f t="shared" si="348"/>
        <v>0.95000238095238121</v>
      </c>
      <c r="AR376" s="194">
        <f t="shared" si="348"/>
        <v>0.95000238095238121</v>
      </c>
      <c r="AS376" s="194">
        <f t="shared" si="348"/>
        <v>0.95000238095238121</v>
      </c>
      <c r="AT376" s="194">
        <f t="shared" si="348"/>
        <v>1.0000023809523813</v>
      </c>
      <c r="AU376" s="194">
        <f t="shared" si="348"/>
        <v>1.0000023809523813</v>
      </c>
      <c r="AV376" s="194">
        <f t="shared" si="348"/>
        <v>1.0000023809523813</v>
      </c>
      <c r="AW376" s="194">
        <f t="shared" si="348"/>
        <v>1.0000023809523813</v>
      </c>
      <c r="AX376" s="194">
        <f t="shared" si="348"/>
        <v>1.0000023809523813</v>
      </c>
      <c r="AY376" s="194">
        <f t="shared" si="348"/>
        <v>1.0000023809523813</v>
      </c>
      <c r="AZ376" s="194">
        <f t="shared" si="348"/>
        <v>1.0000023809523813</v>
      </c>
      <c r="BA376" s="194">
        <f t="shared" si="348"/>
        <v>1.0000023809523813</v>
      </c>
      <c r="BB376" s="194">
        <f t="shared" si="348"/>
        <v>1.0000023809523813</v>
      </c>
      <c r="BC376" s="195"/>
      <c r="BD376" s="193"/>
    </row>
    <row r="377" spans="1:89" s="196" customFormat="1" x14ac:dyDescent="0.2">
      <c r="A377" s="282"/>
      <c r="B377" s="193" t="s">
        <v>110</v>
      </c>
      <c r="C377" s="289"/>
      <c r="D377" s="194">
        <v>0</v>
      </c>
      <c r="E377" s="194">
        <v>0</v>
      </c>
      <c r="F377" s="194">
        <v>0</v>
      </c>
      <c r="G377" s="194">
        <v>0</v>
      </c>
      <c r="H377" s="194">
        <v>0</v>
      </c>
      <c r="I377" s="194">
        <v>0</v>
      </c>
      <c r="J377" s="194">
        <v>0</v>
      </c>
      <c r="K377" s="194">
        <v>0</v>
      </c>
      <c r="L377" s="194">
        <v>0</v>
      </c>
      <c r="M377" s="194">
        <v>0</v>
      </c>
      <c r="N377" s="194">
        <v>0.05</v>
      </c>
      <c r="O377" s="194">
        <v>0</v>
      </c>
      <c r="P377" s="194">
        <v>0</v>
      </c>
      <c r="Q377" s="194">
        <v>0</v>
      </c>
      <c r="R377" s="194">
        <v>0</v>
      </c>
      <c r="S377" s="194">
        <v>0</v>
      </c>
      <c r="T377" s="194">
        <v>0</v>
      </c>
      <c r="U377" s="194">
        <v>0</v>
      </c>
      <c r="V377" s="194">
        <v>0</v>
      </c>
      <c r="W377" s="194">
        <v>0</v>
      </c>
      <c r="X377" s="194">
        <f t="shared" ref="X377:AO377" si="349">+(0.34-0.05)/18</f>
        <v>1.6111111111111114E-2</v>
      </c>
      <c r="Y377" s="194">
        <f t="shared" si="349"/>
        <v>1.6111111111111114E-2</v>
      </c>
      <c r="Z377" s="194">
        <f t="shared" si="349"/>
        <v>1.6111111111111114E-2</v>
      </c>
      <c r="AA377" s="194">
        <f t="shared" si="349"/>
        <v>1.6111111111111114E-2</v>
      </c>
      <c r="AB377" s="194">
        <f t="shared" si="349"/>
        <v>1.6111111111111114E-2</v>
      </c>
      <c r="AC377" s="194">
        <f t="shared" si="349"/>
        <v>1.6111111111111114E-2</v>
      </c>
      <c r="AD377" s="194">
        <f t="shared" si="349"/>
        <v>1.6111111111111114E-2</v>
      </c>
      <c r="AE377" s="194">
        <f t="shared" si="349"/>
        <v>1.6111111111111114E-2</v>
      </c>
      <c r="AF377" s="82">
        <f t="shared" si="349"/>
        <v>1.6111111111111114E-2</v>
      </c>
      <c r="AG377" s="194">
        <f t="shared" si="349"/>
        <v>1.6111111111111114E-2</v>
      </c>
      <c r="AH377" s="194">
        <f t="shared" si="349"/>
        <v>1.6111111111111114E-2</v>
      </c>
      <c r="AI377" s="194">
        <f t="shared" si="349"/>
        <v>1.6111111111111114E-2</v>
      </c>
      <c r="AJ377" s="194">
        <f t="shared" si="349"/>
        <v>1.6111111111111114E-2</v>
      </c>
      <c r="AK377" s="194">
        <f t="shared" si="349"/>
        <v>1.6111111111111114E-2</v>
      </c>
      <c r="AL377" s="194">
        <f t="shared" si="349"/>
        <v>1.6111111111111114E-2</v>
      </c>
      <c r="AM377" s="194">
        <f t="shared" si="349"/>
        <v>1.6111111111111114E-2</v>
      </c>
      <c r="AN377" s="194">
        <f t="shared" si="349"/>
        <v>1.6111111111111114E-2</v>
      </c>
      <c r="AO377" s="194">
        <f t="shared" si="349"/>
        <v>1.6111111111111114E-2</v>
      </c>
      <c r="AP377" s="194">
        <v>0.66</v>
      </c>
      <c r="AQ377" s="194">
        <v>0</v>
      </c>
      <c r="AR377" s="194">
        <v>0</v>
      </c>
      <c r="AS377" s="194">
        <v>0</v>
      </c>
      <c r="AT377" s="194">
        <v>0</v>
      </c>
      <c r="AU377" s="194">
        <v>0</v>
      </c>
      <c r="AV377" s="194">
        <v>0</v>
      </c>
      <c r="AW377" s="194">
        <v>0</v>
      </c>
      <c r="AX377" s="194">
        <v>0</v>
      </c>
      <c r="AY377" s="194">
        <v>0</v>
      </c>
      <c r="AZ377" s="194">
        <v>0</v>
      </c>
      <c r="BA377" s="194">
        <v>0</v>
      </c>
      <c r="BB377" s="194">
        <v>0</v>
      </c>
      <c r="BC377" s="195">
        <f>SUM(N377:BB377)</f>
        <v>1</v>
      </c>
      <c r="BD377" s="193"/>
    </row>
    <row r="378" spans="1:89" s="196" customFormat="1" x14ac:dyDescent="0.2">
      <c r="A378" s="282"/>
      <c r="B378" s="193" t="s">
        <v>111</v>
      </c>
      <c r="C378" s="289"/>
      <c r="D378" s="194">
        <f>+D377</f>
        <v>0</v>
      </c>
      <c r="E378" s="194">
        <f t="shared" ref="E378:AJ378" si="350">+D378+E377</f>
        <v>0</v>
      </c>
      <c r="F378" s="194">
        <f t="shared" si="350"/>
        <v>0</v>
      </c>
      <c r="G378" s="194">
        <f t="shared" si="350"/>
        <v>0</v>
      </c>
      <c r="H378" s="194">
        <f t="shared" si="350"/>
        <v>0</v>
      </c>
      <c r="I378" s="194">
        <f t="shared" si="350"/>
        <v>0</v>
      </c>
      <c r="J378" s="194">
        <f t="shared" si="350"/>
        <v>0</v>
      </c>
      <c r="K378" s="194">
        <f t="shared" si="350"/>
        <v>0</v>
      </c>
      <c r="L378" s="194">
        <f t="shared" si="350"/>
        <v>0</v>
      </c>
      <c r="M378" s="194">
        <f t="shared" si="350"/>
        <v>0</v>
      </c>
      <c r="N378" s="194">
        <f t="shared" si="350"/>
        <v>0.05</v>
      </c>
      <c r="O378" s="194">
        <f t="shared" si="350"/>
        <v>0.05</v>
      </c>
      <c r="P378" s="194">
        <f t="shared" si="350"/>
        <v>0.05</v>
      </c>
      <c r="Q378" s="194">
        <f t="shared" si="350"/>
        <v>0.05</v>
      </c>
      <c r="R378" s="194">
        <f t="shared" si="350"/>
        <v>0.05</v>
      </c>
      <c r="S378" s="194">
        <f t="shared" si="350"/>
        <v>0.05</v>
      </c>
      <c r="T378" s="194">
        <f t="shared" si="350"/>
        <v>0.05</v>
      </c>
      <c r="U378" s="194">
        <f t="shared" si="350"/>
        <v>0.05</v>
      </c>
      <c r="V378" s="194">
        <f t="shared" si="350"/>
        <v>0.05</v>
      </c>
      <c r="W378" s="194">
        <f t="shared" si="350"/>
        <v>0.05</v>
      </c>
      <c r="X378" s="194">
        <f t="shared" si="350"/>
        <v>6.611111111111112E-2</v>
      </c>
      <c r="Y378" s="194">
        <f t="shared" si="350"/>
        <v>8.2222222222222238E-2</v>
      </c>
      <c r="Z378" s="194">
        <f t="shared" si="350"/>
        <v>9.8333333333333356E-2</v>
      </c>
      <c r="AA378" s="194">
        <f t="shared" si="350"/>
        <v>0.11444444444444447</v>
      </c>
      <c r="AB378" s="194">
        <f t="shared" si="350"/>
        <v>0.13055555555555559</v>
      </c>
      <c r="AC378" s="194">
        <f t="shared" si="350"/>
        <v>0.1466666666666667</v>
      </c>
      <c r="AD378" s="194">
        <f t="shared" si="350"/>
        <v>0.1627777777777778</v>
      </c>
      <c r="AE378" s="194">
        <f t="shared" si="350"/>
        <v>0.1788888888888889</v>
      </c>
      <c r="AF378" s="82">
        <f t="shared" si="350"/>
        <v>0.19500000000000001</v>
      </c>
      <c r="AG378" s="194">
        <f t="shared" si="350"/>
        <v>0.21111111111111111</v>
      </c>
      <c r="AH378" s="194">
        <f t="shared" si="350"/>
        <v>0.22722222222222221</v>
      </c>
      <c r="AI378" s="194">
        <f t="shared" si="350"/>
        <v>0.24333333333333332</v>
      </c>
      <c r="AJ378" s="194">
        <f t="shared" si="350"/>
        <v>0.25944444444444442</v>
      </c>
      <c r="AK378" s="194">
        <f t="shared" ref="AK378:BB378" si="351">+AJ378+AK377</f>
        <v>0.27555555555555555</v>
      </c>
      <c r="AL378" s="194">
        <f t="shared" si="351"/>
        <v>0.29166666666666669</v>
      </c>
      <c r="AM378" s="194">
        <f t="shared" si="351"/>
        <v>0.30777777777777782</v>
      </c>
      <c r="AN378" s="194">
        <f t="shared" si="351"/>
        <v>0.32388888888888895</v>
      </c>
      <c r="AO378" s="194">
        <f t="shared" si="351"/>
        <v>0.34000000000000008</v>
      </c>
      <c r="AP378" s="194">
        <f t="shared" si="351"/>
        <v>1</v>
      </c>
      <c r="AQ378" s="194">
        <f t="shared" si="351"/>
        <v>1</v>
      </c>
      <c r="AR378" s="194">
        <f t="shared" si="351"/>
        <v>1</v>
      </c>
      <c r="AS378" s="194">
        <f t="shared" si="351"/>
        <v>1</v>
      </c>
      <c r="AT378" s="194">
        <f t="shared" si="351"/>
        <v>1</v>
      </c>
      <c r="AU378" s="194">
        <f t="shared" si="351"/>
        <v>1</v>
      </c>
      <c r="AV378" s="194">
        <f t="shared" si="351"/>
        <v>1</v>
      </c>
      <c r="AW378" s="194">
        <f t="shared" si="351"/>
        <v>1</v>
      </c>
      <c r="AX378" s="194">
        <f t="shared" si="351"/>
        <v>1</v>
      </c>
      <c r="AY378" s="194">
        <f t="shared" si="351"/>
        <v>1</v>
      </c>
      <c r="AZ378" s="194">
        <f t="shared" si="351"/>
        <v>1</v>
      </c>
      <c r="BA378" s="194">
        <f t="shared" si="351"/>
        <v>1</v>
      </c>
      <c r="BB378" s="194">
        <f t="shared" si="351"/>
        <v>1</v>
      </c>
      <c r="BC378" s="195"/>
      <c r="BD378" s="193"/>
    </row>
    <row r="379" spans="1:89" s="211" customFormat="1" x14ac:dyDescent="0.2">
      <c r="A379" s="282"/>
      <c r="B379" s="208"/>
      <c r="C379" s="28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  <c r="AA379" s="209"/>
      <c r="AB379" s="209"/>
      <c r="AC379" s="209"/>
      <c r="AD379" s="209"/>
      <c r="AE379" s="209"/>
      <c r="AF379" s="83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10"/>
      <c r="BD379" s="208"/>
    </row>
    <row r="380" spans="1:89" s="197" customFormat="1" x14ac:dyDescent="0.2">
      <c r="A380" s="282"/>
      <c r="B380" s="197" t="s">
        <v>112</v>
      </c>
      <c r="C380" s="198">
        <v>14.2</v>
      </c>
      <c r="D380" s="199">
        <f t="shared" ref="D380:AI380" si="352">+D376*$C380</f>
        <v>0</v>
      </c>
      <c r="E380" s="199">
        <f t="shared" si="352"/>
        <v>0</v>
      </c>
      <c r="F380" s="199">
        <f t="shared" si="352"/>
        <v>0</v>
      </c>
      <c r="G380" s="199">
        <f t="shared" si="352"/>
        <v>0</v>
      </c>
      <c r="H380" s="199">
        <f t="shared" si="352"/>
        <v>0</v>
      </c>
      <c r="I380" s="199">
        <f t="shared" si="352"/>
        <v>0</v>
      </c>
      <c r="J380" s="199">
        <f t="shared" si="352"/>
        <v>0</v>
      </c>
      <c r="K380" s="199">
        <f t="shared" si="352"/>
        <v>0</v>
      </c>
      <c r="L380" s="199">
        <f t="shared" si="352"/>
        <v>0</v>
      </c>
      <c r="M380" s="199">
        <f t="shared" si="352"/>
        <v>0</v>
      </c>
      <c r="N380" s="199">
        <f t="shared" si="352"/>
        <v>0.70577380952380941</v>
      </c>
      <c r="O380" s="199">
        <f t="shared" si="352"/>
        <v>0.70577380952380941</v>
      </c>
      <c r="P380" s="199">
        <f t="shared" si="352"/>
        <v>0.70577380952380941</v>
      </c>
      <c r="Q380" s="199">
        <f t="shared" si="352"/>
        <v>0.70577380952380941</v>
      </c>
      <c r="R380" s="199">
        <f t="shared" si="352"/>
        <v>0.70577380952380941</v>
      </c>
      <c r="S380" s="199">
        <f t="shared" si="352"/>
        <v>0.70577380952380941</v>
      </c>
      <c r="T380" s="199">
        <f t="shared" si="352"/>
        <v>0.70577380952380941</v>
      </c>
      <c r="U380" s="199">
        <f t="shared" si="352"/>
        <v>0.70577380952380941</v>
      </c>
      <c r="V380" s="199">
        <f t="shared" si="352"/>
        <v>0.70577380952380941</v>
      </c>
      <c r="W380" s="199">
        <f t="shared" si="352"/>
        <v>0.70577380952380941</v>
      </c>
      <c r="X380" s="199">
        <f t="shared" si="352"/>
        <v>1.4160104761904762</v>
      </c>
      <c r="Y380" s="199">
        <f t="shared" si="352"/>
        <v>2.1262471428571432</v>
      </c>
      <c r="Z380" s="199">
        <f t="shared" si="352"/>
        <v>2.8364838095238096</v>
      </c>
      <c r="AA380" s="199">
        <f t="shared" si="352"/>
        <v>3.546720476190476</v>
      </c>
      <c r="AB380" s="199">
        <f t="shared" si="352"/>
        <v>4.256957142857142</v>
      </c>
      <c r="AC380" s="199">
        <f t="shared" si="352"/>
        <v>4.9671938095238088</v>
      </c>
      <c r="AD380" s="199">
        <f t="shared" si="352"/>
        <v>5.6774304761904757</v>
      </c>
      <c r="AE380" s="199">
        <f t="shared" si="352"/>
        <v>6.3876671428571417</v>
      </c>
      <c r="AF380" s="90">
        <f t="shared" si="352"/>
        <v>7.0979038095238085</v>
      </c>
      <c r="AG380" s="199">
        <f t="shared" si="352"/>
        <v>7.8081404761904745</v>
      </c>
      <c r="AH380" s="199">
        <f t="shared" si="352"/>
        <v>8.5183771428571422</v>
      </c>
      <c r="AI380" s="199">
        <f t="shared" si="352"/>
        <v>9.2286138095238091</v>
      </c>
      <c r="AJ380" s="199">
        <f t="shared" ref="AJ380:BB380" si="353">+AJ376*$C380</f>
        <v>9.9388504761904759</v>
      </c>
      <c r="AK380" s="199">
        <f t="shared" si="353"/>
        <v>10.649087142857143</v>
      </c>
      <c r="AL380" s="199">
        <f t="shared" si="353"/>
        <v>11.359323809523811</v>
      </c>
      <c r="AM380" s="199">
        <f t="shared" si="353"/>
        <v>12.069560476190478</v>
      </c>
      <c r="AN380" s="199">
        <f t="shared" si="353"/>
        <v>12.779797142857145</v>
      </c>
      <c r="AO380" s="199">
        <f t="shared" si="353"/>
        <v>13.490033809523812</v>
      </c>
      <c r="AP380" s="199">
        <f t="shared" si="353"/>
        <v>13.490033809523812</v>
      </c>
      <c r="AQ380" s="199">
        <f t="shared" si="353"/>
        <v>13.490033809523812</v>
      </c>
      <c r="AR380" s="199">
        <f t="shared" si="353"/>
        <v>13.490033809523812</v>
      </c>
      <c r="AS380" s="199">
        <f t="shared" si="353"/>
        <v>13.490033809523812</v>
      </c>
      <c r="AT380" s="199">
        <f t="shared" si="353"/>
        <v>14.200033809523813</v>
      </c>
      <c r="AU380" s="199">
        <f t="shared" si="353"/>
        <v>14.200033809523813</v>
      </c>
      <c r="AV380" s="199">
        <f t="shared" si="353"/>
        <v>14.200033809523813</v>
      </c>
      <c r="AW380" s="199">
        <f t="shared" si="353"/>
        <v>14.200033809523813</v>
      </c>
      <c r="AX380" s="199">
        <f t="shared" si="353"/>
        <v>14.200033809523813</v>
      </c>
      <c r="AY380" s="199">
        <f t="shared" si="353"/>
        <v>14.200033809523813</v>
      </c>
      <c r="AZ380" s="199">
        <f t="shared" si="353"/>
        <v>14.200033809523813</v>
      </c>
      <c r="BA380" s="199">
        <f t="shared" si="353"/>
        <v>14.200033809523813</v>
      </c>
      <c r="BB380" s="199">
        <f t="shared" si="353"/>
        <v>14.200033809523813</v>
      </c>
      <c r="BC380" s="200"/>
      <c r="BD380" s="201"/>
      <c r="BE380" s="201"/>
      <c r="BF380" s="201"/>
      <c r="BG380" s="201"/>
      <c r="BH380" s="201"/>
      <c r="BI380" s="201"/>
      <c r="BJ380" s="201"/>
      <c r="BK380" s="201"/>
      <c r="BL380" s="201"/>
      <c r="BM380" s="201"/>
      <c r="BN380" s="201"/>
      <c r="BO380" s="201"/>
      <c r="BP380" s="201"/>
      <c r="BQ380" s="201"/>
      <c r="BR380" s="201"/>
      <c r="BS380" s="201"/>
      <c r="BT380" s="201"/>
      <c r="BU380" s="201"/>
      <c r="BV380" s="201"/>
      <c r="BW380" s="201"/>
      <c r="BX380" s="201"/>
      <c r="BY380" s="201"/>
      <c r="BZ380" s="201"/>
      <c r="CA380" s="201"/>
      <c r="CB380" s="201"/>
      <c r="CC380" s="201"/>
      <c r="CD380" s="201"/>
      <c r="CE380" s="201"/>
      <c r="CF380" s="201"/>
      <c r="CG380" s="201"/>
      <c r="CH380" s="201"/>
      <c r="CI380" s="201"/>
      <c r="CJ380" s="201"/>
      <c r="CK380" s="201"/>
    </row>
    <row r="381" spans="1:89" s="202" customFormat="1" ht="13.5" thickBot="1" x14ac:dyDescent="0.25">
      <c r="A381" s="283"/>
      <c r="B381" s="202" t="s">
        <v>113</v>
      </c>
      <c r="C381" s="203" t="str">
        <f>+'NTP or Sold'!B38</f>
        <v>Committed</v>
      </c>
      <c r="D381" s="204">
        <f t="shared" ref="D381:AI381" si="354">+D378*$C380</f>
        <v>0</v>
      </c>
      <c r="E381" s="204">
        <f t="shared" si="354"/>
        <v>0</v>
      </c>
      <c r="F381" s="204">
        <f t="shared" si="354"/>
        <v>0</v>
      </c>
      <c r="G381" s="204">
        <f t="shared" si="354"/>
        <v>0</v>
      </c>
      <c r="H381" s="204">
        <f t="shared" si="354"/>
        <v>0</v>
      </c>
      <c r="I381" s="204">
        <f t="shared" si="354"/>
        <v>0</v>
      </c>
      <c r="J381" s="204">
        <f t="shared" si="354"/>
        <v>0</v>
      </c>
      <c r="K381" s="204">
        <f t="shared" si="354"/>
        <v>0</v>
      </c>
      <c r="L381" s="204">
        <f t="shared" si="354"/>
        <v>0</v>
      </c>
      <c r="M381" s="204">
        <f t="shared" si="354"/>
        <v>0</v>
      </c>
      <c r="N381" s="204">
        <f t="shared" si="354"/>
        <v>0.71</v>
      </c>
      <c r="O381" s="204">
        <f t="shared" si="354"/>
        <v>0.71</v>
      </c>
      <c r="P381" s="204">
        <f t="shared" si="354"/>
        <v>0.71</v>
      </c>
      <c r="Q381" s="204">
        <f t="shared" si="354"/>
        <v>0.71</v>
      </c>
      <c r="R381" s="204">
        <f t="shared" si="354"/>
        <v>0.71</v>
      </c>
      <c r="S381" s="204">
        <f t="shared" si="354"/>
        <v>0.71</v>
      </c>
      <c r="T381" s="204">
        <f t="shared" si="354"/>
        <v>0.71</v>
      </c>
      <c r="U381" s="204">
        <f t="shared" si="354"/>
        <v>0.71</v>
      </c>
      <c r="V381" s="204">
        <f t="shared" si="354"/>
        <v>0.71</v>
      </c>
      <c r="W381" s="204">
        <f t="shared" si="354"/>
        <v>0.71</v>
      </c>
      <c r="X381" s="204">
        <f t="shared" si="354"/>
        <v>0.93877777777777782</v>
      </c>
      <c r="Y381" s="204">
        <f t="shared" si="354"/>
        <v>1.1675555555555557</v>
      </c>
      <c r="Z381" s="204">
        <f t="shared" si="354"/>
        <v>1.3963333333333336</v>
      </c>
      <c r="AA381" s="204">
        <f t="shared" si="354"/>
        <v>1.6251111111111114</v>
      </c>
      <c r="AB381" s="204">
        <f t="shared" si="354"/>
        <v>1.8538888888888894</v>
      </c>
      <c r="AC381" s="204">
        <f t="shared" si="354"/>
        <v>2.0826666666666669</v>
      </c>
      <c r="AD381" s="204">
        <f t="shared" si="354"/>
        <v>2.3114444444444446</v>
      </c>
      <c r="AE381" s="204">
        <f t="shared" si="354"/>
        <v>2.5402222222222224</v>
      </c>
      <c r="AF381" s="136">
        <f t="shared" si="354"/>
        <v>2.7690000000000001</v>
      </c>
      <c r="AG381" s="204">
        <f t="shared" si="354"/>
        <v>2.9977777777777774</v>
      </c>
      <c r="AH381" s="204">
        <f t="shared" si="354"/>
        <v>3.2265555555555552</v>
      </c>
      <c r="AI381" s="204">
        <f t="shared" si="354"/>
        <v>3.4553333333333329</v>
      </c>
      <c r="AJ381" s="204">
        <f t="shared" ref="AJ381:BB381" si="355">+AJ378*$C380</f>
        <v>3.6841111111111107</v>
      </c>
      <c r="AK381" s="204">
        <f t="shared" si="355"/>
        <v>3.9128888888888889</v>
      </c>
      <c r="AL381" s="204">
        <f t="shared" si="355"/>
        <v>4.1416666666666666</v>
      </c>
      <c r="AM381" s="204">
        <f t="shared" si="355"/>
        <v>4.3704444444444448</v>
      </c>
      <c r="AN381" s="204">
        <f t="shared" si="355"/>
        <v>4.599222222222223</v>
      </c>
      <c r="AO381" s="204">
        <f t="shared" si="355"/>
        <v>4.8280000000000012</v>
      </c>
      <c r="AP381" s="204">
        <f t="shared" si="355"/>
        <v>14.2</v>
      </c>
      <c r="AQ381" s="204">
        <f t="shared" si="355"/>
        <v>14.2</v>
      </c>
      <c r="AR381" s="204">
        <f t="shared" si="355"/>
        <v>14.2</v>
      </c>
      <c r="AS381" s="204">
        <f t="shared" si="355"/>
        <v>14.2</v>
      </c>
      <c r="AT381" s="204">
        <f t="shared" si="355"/>
        <v>14.2</v>
      </c>
      <c r="AU381" s="204">
        <f t="shared" si="355"/>
        <v>14.2</v>
      </c>
      <c r="AV381" s="204">
        <f t="shared" si="355"/>
        <v>14.2</v>
      </c>
      <c r="AW381" s="204">
        <f t="shared" si="355"/>
        <v>14.2</v>
      </c>
      <c r="AX381" s="204">
        <f t="shared" si="355"/>
        <v>14.2</v>
      </c>
      <c r="AY381" s="204">
        <f t="shared" si="355"/>
        <v>14.2</v>
      </c>
      <c r="AZ381" s="204">
        <f t="shared" si="355"/>
        <v>14.2</v>
      </c>
      <c r="BA381" s="204">
        <f t="shared" si="355"/>
        <v>14.2</v>
      </c>
      <c r="BB381" s="204">
        <f t="shared" si="355"/>
        <v>14.2</v>
      </c>
      <c r="BC381" s="205"/>
      <c r="BD381" s="206"/>
      <c r="BE381" s="206"/>
      <c r="BF381" s="206"/>
      <c r="BG381" s="206"/>
      <c r="BH381" s="206"/>
      <c r="BI381" s="206"/>
      <c r="BJ381" s="206"/>
      <c r="BK381" s="206"/>
      <c r="BL381" s="206"/>
      <c r="BM381" s="206"/>
      <c r="BN381" s="206"/>
      <c r="BO381" s="206"/>
      <c r="BP381" s="206"/>
      <c r="BQ381" s="206"/>
      <c r="BR381" s="206"/>
      <c r="BS381" s="206"/>
      <c r="BT381" s="206"/>
      <c r="BU381" s="206"/>
      <c r="BV381" s="206"/>
      <c r="BW381" s="206"/>
      <c r="BX381" s="206"/>
      <c r="BY381" s="206"/>
      <c r="BZ381" s="206"/>
      <c r="CA381" s="206"/>
      <c r="CB381" s="206"/>
      <c r="CC381" s="206"/>
      <c r="CD381" s="206"/>
      <c r="CE381" s="206"/>
      <c r="CF381" s="206"/>
      <c r="CG381" s="206"/>
      <c r="CH381" s="206"/>
      <c r="CI381" s="206"/>
      <c r="CJ381" s="206"/>
      <c r="CK381" s="206"/>
    </row>
    <row r="382" spans="1:89" s="192" customFormat="1" ht="15" customHeight="1" thickTop="1" x14ac:dyDescent="0.2">
      <c r="A382" s="281">
        <f>+A374+1</f>
        <v>11</v>
      </c>
      <c r="B382" s="189" t="str">
        <f>+'NTP or Sold'!G39</f>
        <v>LM6000</v>
      </c>
      <c r="C382" s="288" t="str">
        <f>+'NTP or Sold'!S39</f>
        <v>Elektrobolt (ESA) - 85%</v>
      </c>
      <c r="D382" s="190"/>
      <c r="E382" s="190"/>
      <c r="F382" s="190"/>
      <c r="G382" s="190"/>
      <c r="H382" s="190"/>
      <c r="I382" s="190"/>
      <c r="J382" s="190"/>
      <c r="K382" s="190"/>
      <c r="L382" s="190"/>
      <c r="M382" s="190"/>
      <c r="N382" s="190"/>
      <c r="O382" s="190"/>
      <c r="P382" s="190"/>
      <c r="Q382" s="190"/>
      <c r="R382" s="190"/>
      <c r="S382" s="190"/>
      <c r="T382" s="190"/>
      <c r="U382" s="190"/>
      <c r="V382" s="190"/>
      <c r="W382" s="190"/>
      <c r="X382" s="190"/>
      <c r="Y382" s="190"/>
      <c r="Z382" s="190"/>
      <c r="AA382" s="190"/>
      <c r="AB382" s="190"/>
      <c r="AC382" s="190"/>
      <c r="AD382" s="190"/>
      <c r="AE382" s="190"/>
      <c r="AF382" s="84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190"/>
      <c r="AT382" s="190"/>
      <c r="AU382" s="190"/>
      <c r="AV382" s="190"/>
      <c r="AW382" s="190"/>
      <c r="AX382" s="190"/>
      <c r="AY382" s="190"/>
      <c r="AZ382" s="190"/>
      <c r="BA382" s="190"/>
      <c r="BB382" s="190"/>
      <c r="BC382" s="191"/>
    </row>
    <row r="383" spans="1:89" s="196" customFormat="1" x14ac:dyDescent="0.2">
      <c r="A383" s="282"/>
      <c r="B383" s="193" t="s">
        <v>108</v>
      </c>
      <c r="C383" s="289"/>
      <c r="D383" s="194">
        <v>0</v>
      </c>
      <c r="E383" s="194">
        <v>0</v>
      </c>
      <c r="F383" s="194">
        <v>0</v>
      </c>
      <c r="G383" s="194">
        <v>0</v>
      </c>
      <c r="H383" s="194">
        <v>0</v>
      </c>
      <c r="I383" s="194">
        <v>0</v>
      </c>
      <c r="J383" s="194">
        <v>0</v>
      </c>
      <c r="K383" s="194">
        <v>0</v>
      </c>
      <c r="L383" s="194">
        <v>0</v>
      </c>
      <c r="M383" s="194">
        <v>0</v>
      </c>
      <c r="N383" s="194">
        <f>16.7/336</f>
        <v>4.9702380952380949E-2</v>
      </c>
      <c r="O383" s="194">
        <v>0</v>
      </c>
      <c r="P383" s="194">
        <v>0</v>
      </c>
      <c r="Q383" s="194">
        <v>0</v>
      </c>
      <c r="R383" s="194">
        <v>0</v>
      </c>
      <c r="S383" s="194">
        <v>0</v>
      </c>
      <c r="T383" s="194">
        <v>0</v>
      </c>
      <c r="U383" s="194">
        <v>0</v>
      </c>
      <c r="V383" s="194">
        <v>0</v>
      </c>
      <c r="W383" s="194">
        <v>0</v>
      </c>
      <c r="X383" s="194">
        <f t="shared" ref="X383:AO383" si="356">+(0.95-0.0497)/18</f>
        <v>5.0016666666666668E-2</v>
      </c>
      <c r="Y383" s="194">
        <f t="shared" si="356"/>
        <v>5.0016666666666668E-2</v>
      </c>
      <c r="Z383" s="194">
        <f t="shared" si="356"/>
        <v>5.0016666666666668E-2</v>
      </c>
      <c r="AA383" s="194">
        <f t="shared" si="356"/>
        <v>5.0016666666666668E-2</v>
      </c>
      <c r="AB383" s="194">
        <f t="shared" si="356"/>
        <v>5.0016666666666668E-2</v>
      </c>
      <c r="AC383" s="194">
        <f t="shared" si="356"/>
        <v>5.0016666666666668E-2</v>
      </c>
      <c r="AD383" s="194">
        <f t="shared" si="356"/>
        <v>5.0016666666666668E-2</v>
      </c>
      <c r="AE383" s="194">
        <f t="shared" si="356"/>
        <v>5.0016666666666668E-2</v>
      </c>
      <c r="AF383" s="82">
        <f t="shared" si="356"/>
        <v>5.0016666666666668E-2</v>
      </c>
      <c r="AG383" s="194">
        <f t="shared" si="356"/>
        <v>5.0016666666666668E-2</v>
      </c>
      <c r="AH383" s="194">
        <f t="shared" si="356"/>
        <v>5.0016666666666668E-2</v>
      </c>
      <c r="AI383" s="194">
        <f t="shared" si="356"/>
        <v>5.0016666666666668E-2</v>
      </c>
      <c r="AJ383" s="194">
        <f t="shared" si="356"/>
        <v>5.0016666666666668E-2</v>
      </c>
      <c r="AK383" s="194">
        <f t="shared" si="356"/>
        <v>5.0016666666666668E-2</v>
      </c>
      <c r="AL383" s="194">
        <f t="shared" si="356"/>
        <v>5.0016666666666668E-2</v>
      </c>
      <c r="AM383" s="194">
        <f t="shared" si="356"/>
        <v>5.0016666666666668E-2</v>
      </c>
      <c r="AN383" s="194">
        <f t="shared" si="356"/>
        <v>5.0016666666666668E-2</v>
      </c>
      <c r="AO383" s="194">
        <f t="shared" si="356"/>
        <v>5.0016666666666668E-2</v>
      </c>
      <c r="AP383" s="194">
        <v>0</v>
      </c>
      <c r="AQ383" s="194">
        <v>0</v>
      </c>
      <c r="AR383" s="194">
        <v>0</v>
      </c>
      <c r="AS383" s="194">
        <v>0</v>
      </c>
      <c r="AT383" s="194">
        <v>0.05</v>
      </c>
      <c r="AU383" s="194">
        <v>0</v>
      </c>
      <c r="AV383" s="194">
        <v>0</v>
      </c>
      <c r="AW383" s="194">
        <v>0</v>
      </c>
      <c r="AX383" s="194">
        <v>0</v>
      </c>
      <c r="AY383" s="194">
        <v>0</v>
      </c>
      <c r="AZ383" s="194">
        <v>0</v>
      </c>
      <c r="BA383" s="194">
        <v>0</v>
      </c>
      <c r="BB383" s="194">
        <v>0</v>
      </c>
      <c r="BC383" s="195">
        <f>SUM(N383:BB383)</f>
        <v>1.0000023809523813</v>
      </c>
      <c r="BD383" s="193"/>
    </row>
    <row r="384" spans="1:89" s="196" customFormat="1" x14ac:dyDescent="0.2">
      <c r="A384" s="282"/>
      <c r="B384" s="193" t="s">
        <v>109</v>
      </c>
      <c r="C384" s="289"/>
      <c r="D384" s="194">
        <f>+D383</f>
        <v>0</v>
      </c>
      <c r="E384" s="194">
        <f t="shared" ref="E384:AJ384" si="357">+D384+E383</f>
        <v>0</v>
      </c>
      <c r="F384" s="194">
        <f t="shared" si="357"/>
        <v>0</v>
      </c>
      <c r="G384" s="194">
        <f t="shared" si="357"/>
        <v>0</v>
      </c>
      <c r="H384" s="194">
        <f t="shared" si="357"/>
        <v>0</v>
      </c>
      <c r="I384" s="194">
        <f t="shared" si="357"/>
        <v>0</v>
      </c>
      <c r="J384" s="194">
        <f t="shared" si="357"/>
        <v>0</v>
      </c>
      <c r="K384" s="194">
        <f t="shared" si="357"/>
        <v>0</v>
      </c>
      <c r="L384" s="194">
        <f t="shared" si="357"/>
        <v>0</v>
      </c>
      <c r="M384" s="194">
        <f t="shared" si="357"/>
        <v>0</v>
      </c>
      <c r="N384" s="194">
        <f t="shared" si="357"/>
        <v>4.9702380952380949E-2</v>
      </c>
      <c r="O384" s="194">
        <f t="shared" si="357"/>
        <v>4.9702380952380949E-2</v>
      </c>
      <c r="P384" s="194">
        <f t="shared" si="357"/>
        <v>4.9702380952380949E-2</v>
      </c>
      <c r="Q384" s="194">
        <f t="shared" si="357"/>
        <v>4.9702380952380949E-2</v>
      </c>
      <c r="R384" s="194">
        <f t="shared" si="357"/>
        <v>4.9702380952380949E-2</v>
      </c>
      <c r="S384" s="194">
        <f t="shared" si="357"/>
        <v>4.9702380952380949E-2</v>
      </c>
      <c r="T384" s="194">
        <f t="shared" si="357"/>
        <v>4.9702380952380949E-2</v>
      </c>
      <c r="U384" s="194">
        <f t="shared" si="357"/>
        <v>4.9702380952380949E-2</v>
      </c>
      <c r="V384" s="194">
        <f t="shared" si="357"/>
        <v>4.9702380952380949E-2</v>
      </c>
      <c r="W384" s="194">
        <f t="shared" si="357"/>
        <v>4.9702380952380949E-2</v>
      </c>
      <c r="X384" s="194">
        <f t="shared" si="357"/>
        <v>9.9719047619047624E-2</v>
      </c>
      <c r="Y384" s="194">
        <f t="shared" si="357"/>
        <v>0.14973571428571431</v>
      </c>
      <c r="Z384" s="194">
        <f t="shared" si="357"/>
        <v>0.19975238095238096</v>
      </c>
      <c r="AA384" s="194">
        <f t="shared" si="357"/>
        <v>0.24976904761904761</v>
      </c>
      <c r="AB384" s="194">
        <f t="shared" si="357"/>
        <v>0.29978571428571427</v>
      </c>
      <c r="AC384" s="194">
        <f t="shared" si="357"/>
        <v>0.34980238095238092</v>
      </c>
      <c r="AD384" s="194">
        <f t="shared" si="357"/>
        <v>0.39981904761904757</v>
      </c>
      <c r="AE384" s="194">
        <f t="shared" si="357"/>
        <v>0.44983571428571423</v>
      </c>
      <c r="AF384" s="82">
        <f t="shared" si="357"/>
        <v>0.49985238095238088</v>
      </c>
      <c r="AG384" s="194">
        <f t="shared" si="357"/>
        <v>0.54986904761904754</v>
      </c>
      <c r="AH384" s="194">
        <f t="shared" si="357"/>
        <v>0.59988571428571424</v>
      </c>
      <c r="AI384" s="194">
        <f t="shared" si="357"/>
        <v>0.64990238095238095</v>
      </c>
      <c r="AJ384" s="194">
        <f t="shared" si="357"/>
        <v>0.69991904761904766</v>
      </c>
      <c r="AK384" s="194">
        <f t="shared" ref="AK384:BB384" si="358">+AJ384+AK383</f>
        <v>0.74993571428571437</v>
      </c>
      <c r="AL384" s="194">
        <f t="shared" si="358"/>
        <v>0.79995238095238108</v>
      </c>
      <c r="AM384" s="194">
        <f t="shared" si="358"/>
        <v>0.84996904761904779</v>
      </c>
      <c r="AN384" s="194">
        <f t="shared" si="358"/>
        <v>0.8999857142857145</v>
      </c>
      <c r="AO384" s="194">
        <f t="shared" si="358"/>
        <v>0.95000238095238121</v>
      </c>
      <c r="AP384" s="194">
        <f t="shared" si="358"/>
        <v>0.95000238095238121</v>
      </c>
      <c r="AQ384" s="194">
        <f t="shared" si="358"/>
        <v>0.95000238095238121</v>
      </c>
      <c r="AR384" s="194">
        <f t="shared" si="358"/>
        <v>0.95000238095238121</v>
      </c>
      <c r="AS384" s="194">
        <f t="shared" si="358"/>
        <v>0.95000238095238121</v>
      </c>
      <c r="AT384" s="194">
        <f t="shared" si="358"/>
        <v>1.0000023809523813</v>
      </c>
      <c r="AU384" s="194">
        <f t="shared" si="358"/>
        <v>1.0000023809523813</v>
      </c>
      <c r="AV384" s="194">
        <f t="shared" si="358"/>
        <v>1.0000023809523813</v>
      </c>
      <c r="AW384" s="194">
        <f t="shared" si="358"/>
        <v>1.0000023809523813</v>
      </c>
      <c r="AX384" s="194">
        <f t="shared" si="358"/>
        <v>1.0000023809523813</v>
      </c>
      <c r="AY384" s="194">
        <f t="shared" si="358"/>
        <v>1.0000023809523813</v>
      </c>
      <c r="AZ384" s="194">
        <f t="shared" si="358"/>
        <v>1.0000023809523813</v>
      </c>
      <c r="BA384" s="194">
        <f t="shared" si="358"/>
        <v>1.0000023809523813</v>
      </c>
      <c r="BB384" s="194">
        <f t="shared" si="358"/>
        <v>1.0000023809523813</v>
      </c>
      <c r="BC384" s="195"/>
      <c r="BD384" s="193"/>
    </row>
    <row r="385" spans="1:89" s="196" customFormat="1" x14ac:dyDescent="0.2">
      <c r="A385" s="282"/>
      <c r="B385" s="193" t="s">
        <v>110</v>
      </c>
      <c r="C385" s="289"/>
      <c r="D385" s="194">
        <v>0</v>
      </c>
      <c r="E385" s="194">
        <v>0</v>
      </c>
      <c r="F385" s="194">
        <v>0</v>
      </c>
      <c r="G385" s="194">
        <v>0</v>
      </c>
      <c r="H385" s="194">
        <v>0</v>
      </c>
      <c r="I385" s="194">
        <v>0</v>
      </c>
      <c r="J385" s="194">
        <v>0</v>
      </c>
      <c r="K385" s="194">
        <v>0</v>
      </c>
      <c r="L385" s="194">
        <v>0</v>
      </c>
      <c r="M385" s="194">
        <v>0</v>
      </c>
      <c r="N385" s="194">
        <v>0.05</v>
      </c>
      <c r="O385" s="194">
        <v>0</v>
      </c>
      <c r="P385" s="194">
        <v>0</v>
      </c>
      <c r="Q385" s="194">
        <v>0</v>
      </c>
      <c r="R385" s="194">
        <v>0</v>
      </c>
      <c r="S385" s="194">
        <v>0</v>
      </c>
      <c r="T385" s="194">
        <v>0</v>
      </c>
      <c r="U385" s="194">
        <v>0</v>
      </c>
      <c r="V385" s="194">
        <v>0</v>
      </c>
      <c r="W385" s="194">
        <v>0</v>
      </c>
      <c r="X385" s="194">
        <f t="shared" ref="X385:AO385" si="359">+(0.34-0.05)/18</f>
        <v>1.6111111111111114E-2</v>
      </c>
      <c r="Y385" s="194">
        <f t="shared" si="359"/>
        <v>1.6111111111111114E-2</v>
      </c>
      <c r="Z385" s="194">
        <f t="shared" si="359"/>
        <v>1.6111111111111114E-2</v>
      </c>
      <c r="AA385" s="194">
        <f t="shared" si="359"/>
        <v>1.6111111111111114E-2</v>
      </c>
      <c r="AB385" s="194">
        <f t="shared" si="359"/>
        <v>1.6111111111111114E-2</v>
      </c>
      <c r="AC385" s="194">
        <f t="shared" si="359"/>
        <v>1.6111111111111114E-2</v>
      </c>
      <c r="AD385" s="194">
        <f t="shared" si="359"/>
        <v>1.6111111111111114E-2</v>
      </c>
      <c r="AE385" s="194">
        <f t="shared" si="359"/>
        <v>1.6111111111111114E-2</v>
      </c>
      <c r="AF385" s="82">
        <f t="shared" si="359"/>
        <v>1.6111111111111114E-2</v>
      </c>
      <c r="AG385" s="194">
        <f t="shared" si="359"/>
        <v>1.6111111111111114E-2</v>
      </c>
      <c r="AH385" s="194">
        <f t="shared" si="359"/>
        <v>1.6111111111111114E-2</v>
      </c>
      <c r="AI385" s="194">
        <f t="shared" si="359"/>
        <v>1.6111111111111114E-2</v>
      </c>
      <c r="AJ385" s="194">
        <f t="shared" si="359"/>
        <v>1.6111111111111114E-2</v>
      </c>
      <c r="AK385" s="194">
        <f t="shared" si="359"/>
        <v>1.6111111111111114E-2</v>
      </c>
      <c r="AL385" s="194">
        <f t="shared" si="359"/>
        <v>1.6111111111111114E-2</v>
      </c>
      <c r="AM385" s="194">
        <f t="shared" si="359"/>
        <v>1.6111111111111114E-2</v>
      </c>
      <c r="AN385" s="194">
        <f t="shared" si="359"/>
        <v>1.6111111111111114E-2</v>
      </c>
      <c r="AO385" s="194">
        <f t="shared" si="359"/>
        <v>1.6111111111111114E-2</v>
      </c>
      <c r="AP385" s="194">
        <v>0.66</v>
      </c>
      <c r="AQ385" s="194">
        <v>0</v>
      </c>
      <c r="AR385" s="194">
        <v>0</v>
      </c>
      <c r="AS385" s="194">
        <v>0</v>
      </c>
      <c r="AT385" s="194">
        <v>0</v>
      </c>
      <c r="AU385" s="194">
        <v>0</v>
      </c>
      <c r="AV385" s="194">
        <v>0</v>
      </c>
      <c r="AW385" s="194">
        <v>0</v>
      </c>
      <c r="AX385" s="194">
        <v>0</v>
      </c>
      <c r="AY385" s="194">
        <v>0</v>
      </c>
      <c r="AZ385" s="194">
        <v>0</v>
      </c>
      <c r="BA385" s="194">
        <v>0</v>
      </c>
      <c r="BB385" s="194">
        <v>0</v>
      </c>
      <c r="BC385" s="195">
        <f>SUM(N385:BB385)</f>
        <v>1</v>
      </c>
      <c r="BD385" s="193"/>
    </row>
    <row r="386" spans="1:89" s="196" customFormat="1" x14ac:dyDescent="0.2">
      <c r="A386" s="282"/>
      <c r="B386" s="193" t="s">
        <v>111</v>
      </c>
      <c r="C386" s="289"/>
      <c r="D386" s="194">
        <f>+D385</f>
        <v>0</v>
      </c>
      <c r="E386" s="194">
        <f t="shared" ref="E386:AJ386" si="360">+D386+E385</f>
        <v>0</v>
      </c>
      <c r="F386" s="194">
        <f t="shared" si="360"/>
        <v>0</v>
      </c>
      <c r="G386" s="194">
        <f t="shared" si="360"/>
        <v>0</v>
      </c>
      <c r="H386" s="194">
        <f t="shared" si="360"/>
        <v>0</v>
      </c>
      <c r="I386" s="194">
        <f t="shared" si="360"/>
        <v>0</v>
      </c>
      <c r="J386" s="194">
        <f t="shared" si="360"/>
        <v>0</v>
      </c>
      <c r="K386" s="194">
        <f t="shared" si="360"/>
        <v>0</v>
      </c>
      <c r="L386" s="194">
        <f t="shared" si="360"/>
        <v>0</v>
      </c>
      <c r="M386" s="194">
        <f t="shared" si="360"/>
        <v>0</v>
      </c>
      <c r="N386" s="194">
        <f t="shared" si="360"/>
        <v>0.05</v>
      </c>
      <c r="O386" s="194">
        <f t="shared" si="360"/>
        <v>0.05</v>
      </c>
      <c r="P386" s="194">
        <f t="shared" si="360"/>
        <v>0.05</v>
      </c>
      <c r="Q386" s="194">
        <f t="shared" si="360"/>
        <v>0.05</v>
      </c>
      <c r="R386" s="194">
        <f t="shared" si="360"/>
        <v>0.05</v>
      </c>
      <c r="S386" s="194">
        <f t="shared" si="360"/>
        <v>0.05</v>
      </c>
      <c r="T386" s="194">
        <f t="shared" si="360"/>
        <v>0.05</v>
      </c>
      <c r="U386" s="194">
        <f t="shared" si="360"/>
        <v>0.05</v>
      </c>
      <c r="V386" s="194">
        <f t="shared" si="360"/>
        <v>0.05</v>
      </c>
      <c r="W386" s="194">
        <f t="shared" si="360"/>
        <v>0.05</v>
      </c>
      <c r="X386" s="194">
        <f t="shared" si="360"/>
        <v>6.611111111111112E-2</v>
      </c>
      <c r="Y386" s="194">
        <f t="shared" si="360"/>
        <v>8.2222222222222238E-2</v>
      </c>
      <c r="Z386" s="194">
        <f t="shared" si="360"/>
        <v>9.8333333333333356E-2</v>
      </c>
      <c r="AA386" s="194">
        <f t="shared" si="360"/>
        <v>0.11444444444444447</v>
      </c>
      <c r="AB386" s="194">
        <f t="shared" si="360"/>
        <v>0.13055555555555559</v>
      </c>
      <c r="AC386" s="194">
        <f t="shared" si="360"/>
        <v>0.1466666666666667</v>
      </c>
      <c r="AD386" s="194">
        <f t="shared" si="360"/>
        <v>0.1627777777777778</v>
      </c>
      <c r="AE386" s="194">
        <f t="shared" si="360"/>
        <v>0.1788888888888889</v>
      </c>
      <c r="AF386" s="82">
        <f t="shared" si="360"/>
        <v>0.19500000000000001</v>
      </c>
      <c r="AG386" s="194">
        <f t="shared" si="360"/>
        <v>0.21111111111111111</v>
      </c>
      <c r="AH386" s="194">
        <f t="shared" si="360"/>
        <v>0.22722222222222221</v>
      </c>
      <c r="AI386" s="194">
        <f t="shared" si="360"/>
        <v>0.24333333333333332</v>
      </c>
      <c r="AJ386" s="194">
        <f t="shared" si="360"/>
        <v>0.25944444444444442</v>
      </c>
      <c r="AK386" s="194">
        <f t="shared" ref="AK386:BB386" si="361">+AJ386+AK385</f>
        <v>0.27555555555555555</v>
      </c>
      <c r="AL386" s="194">
        <f t="shared" si="361"/>
        <v>0.29166666666666669</v>
      </c>
      <c r="AM386" s="194">
        <f t="shared" si="361"/>
        <v>0.30777777777777782</v>
      </c>
      <c r="AN386" s="194">
        <f t="shared" si="361"/>
        <v>0.32388888888888895</v>
      </c>
      <c r="AO386" s="194">
        <f t="shared" si="361"/>
        <v>0.34000000000000008</v>
      </c>
      <c r="AP386" s="194">
        <f t="shared" si="361"/>
        <v>1</v>
      </c>
      <c r="AQ386" s="194">
        <f t="shared" si="361"/>
        <v>1</v>
      </c>
      <c r="AR386" s="194">
        <f t="shared" si="361"/>
        <v>1</v>
      </c>
      <c r="AS386" s="194">
        <f t="shared" si="361"/>
        <v>1</v>
      </c>
      <c r="AT386" s="194">
        <f t="shared" si="361"/>
        <v>1</v>
      </c>
      <c r="AU386" s="194">
        <f t="shared" si="361"/>
        <v>1</v>
      </c>
      <c r="AV386" s="194">
        <f t="shared" si="361"/>
        <v>1</v>
      </c>
      <c r="AW386" s="194">
        <f t="shared" si="361"/>
        <v>1</v>
      </c>
      <c r="AX386" s="194">
        <f t="shared" si="361"/>
        <v>1</v>
      </c>
      <c r="AY386" s="194">
        <f t="shared" si="361"/>
        <v>1</v>
      </c>
      <c r="AZ386" s="194">
        <f t="shared" si="361"/>
        <v>1</v>
      </c>
      <c r="BA386" s="194">
        <f t="shared" si="361"/>
        <v>1</v>
      </c>
      <c r="BB386" s="194">
        <f t="shared" si="361"/>
        <v>1</v>
      </c>
      <c r="BC386" s="195"/>
      <c r="BD386" s="193"/>
    </row>
    <row r="387" spans="1:89" s="211" customFormat="1" x14ac:dyDescent="0.2">
      <c r="A387" s="282"/>
      <c r="B387" s="208"/>
      <c r="C387" s="28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83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10"/>
      <c r="BD387" s="208"/>
    </row>
    <row r="388" spans="1:89" s="197" customFormat="1" x14ac:dyDescent="0.2">
      <c r="A388" s="282"/>
      <c r="B388" s="197" t="s">
        <v>112</v>
      </c>
      <c r="C388" s="198">
        <v>14.2</v>
      </c>
      <c r="D388" s="199">
        <f t="shared" ref="D388:AI388" si="362">+D384*$C388</f>
        <v>0</v>
      </c>
      <c r="E388" s="199">
        <f t="shared" si="362"/>
        <v>0</v>
      </c>
      <c r="F388" s="199">
        <f t="shared" si="362"/>
        <v>0</v>
      </c>
      <c r="G388" s="199">
        <f t="shared" si="362"/>
        <v>0</v>
      </c>
      <c r="H388" s="199">
        <f t="shared" si="362"/>
        <v>0</v>
      </c>
      <c r="I388" s="199">
        <f t="shared" si="362"/>
        <v>0</v>
      </c>
      <c r="J388" s="199">
        <f t="shared" si="362"/>
        <v>0</v>
      </c>
      <c r="K388" s="199">
        <f t="shared" si="362"/>
        <v>0</v>
      </c>
      <c r="L388" s="199">
        <f t="shared" si="362"/>
        <v>0</v>
      </c>
      <c r="M388" s="199">
        <f t="shared" si="362"/>
        <v>0</v>
      </c>
      <c r="N388" s="199">
        <f t="shared" si="362"/>
        <v>0.70577380952380941</v>
      </c>
      <c r="O388" s="199">
        <f t="shared" si="362"/>
        <v>0.70577380952380941</v>
      </c>
      <c r="P388" s="199">
        <f t="shared" si="362"/>
        <v>0.70577380952380941</v>
      </c>
      <c r="Q388" s="199">
        <f t="shared" si="362"/>
        <v>0.70577380952380941</v>
      </c>
      <c r="R388" s="199">
        <f t="shared" si="362"/>
        <v>0.70577380952380941</v>
      </c>
      <c r="S388" s="199">
        <f t="shared" si="362"/>
        <v>0.70577380952380941</v>
      </c>
      <c r="T388" s="199">
        <f t="shared" si="362"/>
        <v>0.70577380952380941</v>
      </c>
      <c r="U388" s="199">
        <f t="shared" si="362"/>
        <v>0.70577380952380941</v>
      </c>
      <c r="V388" s="199">
        <f t="shared" si="362"/>
        <v>0.70577380952380941</v>
      </c>
      <c r="W388" s="199">
        <f t="shared" si="362"/>
        <v>0.70577380952380941</v>
      </c>
      <c r="X388" s="199">
        <f t="shared" si="362"/>
        <v>1.4160104761904762</v>
      </c>
      <c r="Y388" s="199">
        <f t="shared" si="362"/>
        <v>2.1262471428571432</v>
      </c>
      <c r="Z388" s="199">
        <f t="shared" si="362"/>
        <v>2.8364838095238096</v>
      </c>
      <c r="AA388" s="199">
        <f t="shared" si="362"/>
        <v>3.546720476190476</v>
      </c>
      <c r="AB388" s="199">
        <f t="shared" si="362"/>
        <v>4.256957142857142</v>
      </c>
      <c r="AC388" s="199">
        <f t="shared" si="362"/>
        <v>4.9671938095238088</v>
      </c>
      <c r="AD388" s="199">
        <f t="shared" si="362"/>
        <v>5.6774304761904757</v>
      </c>
      <c r="AE388" s="199">
        <f t="shared" si="362"/>
        <v>6.3876671428571417</v>
      </c>
      <c r="AF388" s="90">
        <f t="shared" si="362"/>
        <v>7.0979038095238085</v>
      </c>
      <c r="AG388" s="199">
        <f t="shared" si="362"/>
        <v>7.8081404761904745</v>
      </c>
      <c r="AH388" s="199">
        <f t="shared" si="362"/>
        <v>8.5183771428571422</v>
      </c>
      <c r="AI388" s="199">
        <f t="shared" si="362"/>
        <v>9.2286138095238091</v>
      </c>
      <c r="AJ388" s="199">
        <f t="shared" ref="AJ388:BB388" si="363">+AJ384*$C388</f>
        <v>9.9388504761904759</v>
      </c>
      <c r="AK388" s="199">
        <f t="shared" si="363"/>
        <v>10.649087142857143</v>
      </c>
      <c r="AL388" s="199">
        <f t="shared" si="363"/>
        <v>11.359323809523811</v>
      </c>
      <c r="AM388" s="199">
        <f t="shared" si="363"/>
        <v>12.069560476190478</v>
      </c>
      <c r="AN388" s="199">
        <f t="shared" si="363"/>
        <v>12.779797142857145</v>
      </c>
      <c r="AO388" s="199">
        <f t="shared" si="363"/>
        <v>13.490033809523812</v>
      </c>
      <c r="AP388" s="199">
        <f t="shared" si="363"/>
        <v>13.490033809523812</v>
      </c>
      <c r="AQ388" s="199">
        <f t="shared" si="363"/>
        <v>13.490033809523812</v>
      </c>
      <c r="AR388" s="199">
        <f t="shared" si="363"/>
        <v>13.490033809523812</v>
      </c>
      <c r="AS388" s="199">
        <f t="shared" si="363"/>
        <v>13.490033809523812</v>
      </c>
      <c r="AT388" s="199">
        <f t="shared" si="363"/>
        <v>14.200033809523813</v>
      </c>
      <c r="AU388" s="199">
        <f t="shared" si="363"/>
        <v>14.200033809523813</v>
      </c>
      <c r="AV388" s="199">
        <f t="shared" si="363"/>
        <v>14.200033809523813</v>
      </c>
      <c r="AW388" s="199">
        <f t="shared" si="363"/>
        <v>14.200033809523813</v>
      </c>
      <c r="AX388" s="199">
        <f t="shared" si="363"/>
        <v>14.200033809523813</v>
      </c>
      <c r="AY388" s="199">
        <f t="shared" si="363"/>
        <v>14.200033809523813</v>
      </c>
      <c r="AZ388" s="199">
        <f t="shared" si="363"/>
        <v>14.200033809523813</v>
      </c>
      <c r="BA388" s="199">
        <f t="shared" si="363"/>
        <v>14.200033809523813</v>
      </c>
      <c r="BB388" s="199">
        <f t="shared" si="363"/>
        <v>14.200033809523813</v>
      </c>
      <c r="BC388" s="200"/>
      <c r="BD388" s="201"/>
      <c r="BE388" s="201"/>
      <c r="BF388" s="201"/>
      <c r="BG388" s="201"/>
      <c r="BH388" s="201"/>
      <c r="BI388" s="201"/>
      <c r="BJ388" s="201"/>
      <c r="BK388" s="201"/>
      <c r="BL388" s="201"/>
      <c r="BM388" s="201"/>
      <c r="BN388" s="201"/>
      <c r="BO388" s="201"/>
      <c r="BP388" s="201"/>
      <c r="BQ388" s="201"/>
      <c r="BR388" s="201"/>
      <c r="BS388" s="201"/>
      <c r="BT388" s="201"/>
      <c r="BU388" s="201"/>
      <c r="BV388" s="201"/>
      <c r="BW388" s="201"/>
      <c r="BX388" s="201"/>
      <c r="BY388" s="201"/>
      <c r="BZ388" s="201"/>
      <c r="CA388" s="201"/>
      <c r="CB388" s="201"/>
      <c r="CC388" s="201"/>
      <c r="CD388" s="201"/>
      <c r="CE388" s="201"/>
      <c r="CF388" s="201"/>
      <c r="CG388" s="201"/>
      <c r="CH388" s="201"/>
      <c r="CI388" s="201"/>
      <c r="CJ388" s="201"/>
      <c r="CK388" s="201"/>
    </row>
    <row r="389" spans="1:89" s="202" customFormat="1" ht="13.5" thickBot="1" x14ac:dyDescent="0.25">
      <c r="A389" s="283"/>
      <c r="B389" s="202" t="s">
        <v>113</v>
      </c>
      <c r="C389" s="203" t="str">
        <f>+'NTP or Sold'!B39</f>
        <v>Committed</v>
      </c>
      <c r="D389" s="204">
        <f t="shared" ref="D389:AI389" si="364">+D386*$C388</f>
        <v>0</v>
      </c>
      <c r="E389" s="204">
        <f t="shared" si="364"/>
        <v>0</v>
      </c>
      <c r="F389" s="204">
        <f t="shared" si="364"/>
        <v>0</v>
      </c>
      <c r="G389" s="204">
        <f t="shared" si="364"/>
        <v>0</v>
      </c>
      <c r="H389" s="204">
        <f t="shared" si="364"/>
        <v>0</v>
      </c>
      <c r="I389" s="204">
        <f t="shared" si="364"/>
        <v>0</v>
      </c>
      <c r="J389" s="204">
        <f t="shared" si="364"/>
        <v>0</v>
      </c>
      <c r="K389" s="204">
        <f t="shared" si="364"/>
        <v>0</v>
      </c>
      <c r="L389" s="204">
        <f t="shared" si="364"/>
        <v>0</v>
      </c>
      <c r="M389" s="204">
        <f t="shared" si="364"/>
        <v>0</v>
      </c>
      <c r="N389" s="204">
        <f t="shared" si="364"/>
        <v>0.71</v>
      </c>
      <c r="O389" s="204">
        <f t="shared" si="364"/>
        <v>0.71</v>
      </c>
      <c r="P389" s="204">
        <f t="shared" si="364"/>
        <v>0.71</v>
      </c>
      <c r="Q389" s="204">
        <f t="shared" si="364"/>
        <v>0.71</v>
      </c>
      <c r="R389" s="204">
        <f t="shared" si="364"/>
        <v>0.71</v>
      </c>
      <c r="S389" s="204">
        <f t="shared" si="364"/>
        <v>0.71</v>
      </c>
      <c r="T389" s="204">
        <f t="shared" si="364"/>
        <v>0.71</v>
      </c>
      <c r="U389" s="204">
        <f t="shared" si="364"/>
        <v>0.71</v>
      </c>
      <c r="V389" s="204">
        <f t="shared" si="364"/>
        <v>0.71</v>
      </c>
      <c r="W389" s="204">
        <f t="shared" si="364"/>
        <v>0.71</v>
      </c>
      <c r="X389" s="204">
        <f t="shared" si="364"/>
        <v>0.93877777777777782</v>
      </c>
      <c r="Y389" s="204">
        <f t="shared" si="364"/>
        <v>1.1675555555555557</v>
      </c>
      <c r="Z389" s="204">
        <f t="shared" si="364"/>
        <v>1.3963333333333336</v>
      </c>
      <c r="AA389" s="204">
        <f t="shared" si="364"/>
        <v>1.6251111111111114</v>
      </c>
      <c r="AB389" s="204">
        <f t="shared" si="364"/>
        <v>1.8538888888888894</v>
      </c>
      <c r="AC389" s="204">
        <f t="shared" si="364"/>
        <v>2.0826666666666669</v>
      </c>
      <c r="AD389" s="204">
        <f t="shared" si="364"/>
        <v>2.3114444444444446</v>
      </c>
      <c r="AE389" s="204">
        <f t="shared" si="364"/>
        <v>2.5402222222222224</v>
      </c>
      <c r="AF389" s="136">
        <f t="shared" si="364"/>
        <v>2.7690000000000001</v>
      </c>
      <c r="AG389" s="204">
        <f t="shared" si="364"/>
        <v>2.9977777777777774</v>
      </c>
      <c r="AH389" s="204">
        <f t="shared" si="364"/>
        <v>3.2265555555555552</v>
      </c>
      <c r="AI389" s="204">
        <f t="shared" si="364"/>
        <v>3.4553333333333329</v>
      </c>
      <c r="AJ389" s="204">
        <f t="shared" ref="AJ389:BB389" si="365">+AJ386*$C388</f>
        <v>3.6841111111111107</v>
      </c>
      <c r="AK389" s="204">
        <f t="shared" si="365"/>
        <v>3.9128888888888889</v>
      </c>
      <c r="AL389" s="204">
        <f t="shared" si="365"/>
        <v>4.1416666666666666</v>
      </c>
      <c r="AM389" s="204">
        <f t="shared" si="365"/>
        <v>4.3704444444444448</v>
      </c>
      <c r="AN389" s="204">
        <f t="shared" si="365"/>
        <v>4.599222222222223</v>
      </c>
      <c r="AO389" s="204">
        <f t="shared" si="365"/>
        <v>4.8280000000000012</v>
      </c>
      <c r="AP389" s="204">
        <f t="shared" si="365"/>
        <v>14.2</v>
      </c>
      <c r="AQ389" s="204">
        <f t="shared" si="365"/>
        <v>14.2</v>
      </c>
      <c r="AR389" s="204">
        <f t="shared" si="365"/>
        <v>14.2</v>
      </c>
      <c r="AS389" s="204">
        <f t="shared" si="365"/>
        <v>14.2</v>
      </c>
      <c r="AT389" s="204">
        <f t="shared" si="365"/>
        <v>14.2</v>
      </c>
      <c r="AU389" s="204">
        <f t="shared" si="365"/>
        <v>14.2</v>
      </c>
      <c r="AV389" s="204">
        <f t="shared" si="365"/>
        <v>14.2</v>
      </c>
      <c r="AW389" s="204">
        <f t="shared" si="365"/>
        <v>14.2</v>
      </c>
      <c r="AX389" s="204">
        <f t="shared" si="365"/>
        <v>14.2</v>
      </c>
      <c r="AY389" s="204">
        <f t="shared" si="365"/>
        <v>14.2</v>
      </c>
      <c r="AZ389" s="204">
        <f t="shared" si="365"/>
        <v>14.2</v>
      </c>
      <c r="BA389" s="204">
        <f t="shared" si="365"/>
        <v>14.2</v>
      </c>
      <c r="BB389" s="204">
        <f t="shared" si="365"/>
        <v>14.2</v>
      </c>
      <c r="BC389" s="205"/>
      <c r="BD389" s="206"/>
      <c r="BE389" s="206"/>
      <c r="BF389" s="206"/>
      <c r="BG389" s="206"/>
      <c r="BH389" s="206"/>
      <c r="BI389" s="206"/>
      <c r="BJ389" s="206"/>
      <c r="BK389" s="206"/>
      <c r="BL389" s="206"/>
      <c r="BM389" s="206"/>
      <c r="BN389" s="206"/>
      <c r="BO389" s="206"/>
      <c r="BP389" s="206"/>
      <c r="BQ389" s="206"/>
      <c r="BR389" s="206"/>
      <c r="BS389" s="206"/>
      <c r="BT389" s="206"/>
      <c r="BU389" s="206"/>
      <c r="BV389" s="206"/>
      <c r="BW389" s="206"/>
      <c r="BX389" s="206"/>
      <c r="BY389" s="206"/>
      <c r="BZ389" s="206"/>
      <c r="CA389" s="206"/>
      <c r="CB389" s="206"/>
      <c r="CC389" s="206"/>
      <c r="CD389" s="206"/>
      <c r="CE389" s="206"/>
      <c r="CF389" s="206"/>
      <c r="CG389" s="206"/>
      <c r="CH389" s="206"/>
      <c r="CI389" s="206"/>
      <c r="CJ389" s="206"/>
      <c r="CK389" s="206"/>
    </row>
    <row r="390" spans="1:89" s="92" customFormat="1" ht="15" customHeight="1" thickTop="1" x14ac:dyDescent="0.2">
      <c r="A390" s="281">
        <f>+'Cost Cancel Details'!A20+1</f>
        <v>4</v>
      </c>
      <c r="B390" s="98" t="str">
        <f>+'NTP or Sold'!G44</f>
        <v>7FA - now simple cycle</v>
      </c>
      <c r="C390" s="284" t="str">
        <f>+'NTP or Sold'!S44</f>
        <v>NEPCO / NESCO - Goldendale (EECC)</v>
      </c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84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100"/>
    </row>
    <row r="391" spans="1:89" s="105" customFormat="1" x14ac:dyDescent="0.2">
      <c r="A391" s="282"/>
      <c r="B391" s="101" t="s">
        <v>108</v>
      </c>
      <c r="C391" s="285"/>
      <c r="D391" s="103">
        <v>0</v>
      </c>
      <c r="E391" s="103">
        <v>0</v>
      </c>
      <c r="F391" s="103">
        <v>0</v>
      </c>
      <c r="G391" s="103">
        <v>0</v>
      </c>
      <c r="H391" s="103">
        <v>0</v>
      </c>
      <c r="I391" s="103">
        <v>0</v>
      </c>
      <c r="J391" s="103">
        <v>0</v>
      </c>
      <c r="K391" s="103">
        <v>0</v>
      </c>
      <c r="L391" s="103">
        <v>0</v>
      </c>
      <c r="M391" s="103">
        <v>0</v>
      </c>
      <c r="N391" s="103">
        <v>0</v>
      </c>
      <c r="O391" s="103">
        <v>0</v>
      </c>
      <c r="P391" s="103">
        <v>0</v>
      </c>
      <c r="Q391" s="103">
        <v>0</v>
      </c>
      <c r="R391" s="103">
        <v>0.1181</v>
      </c>
      <c r="S391" s="103">
        <v>1.41E-2</v>
      </c>
      <c r="T391" s="103">
        <v>0</v>
      </c>
      <c r="U391" s="103">
        <v>0</v>
      </c>
      <c r="V391" s="103">
        <v>0</v>
      </c>
      <c r="W391" s="103">
        <v>6.6500000000000004E-2</v>
      </c>
      <c r="X391" s="103">
        <v>5.6899999999999999E-2</v>
      </c>
      <c r="Y391" s="103">
        <v>5.6899999999999999E-2</v>
      </c>
      <c r="Z391" s="103">
        <v>5.6899999999999999E-2</v>
      </c>
      <c r="AA391" s="103">
        <v>5.6899999999999999E-2</v>
      </c>
      <c r="AB391" s="103">
        <v>5.6899999999999999E-2</v>
      </c>
      <c r="AC391" s="103">
        <v>5.6899999999999999E-2</v>
      </c>
      <c r="AD391" s="103">
        <v>5.6899999999999999E-2</v>
      </c>
      <c r="AE391" s="103">
        <v>5.6899999999999999E-2</v>
      </c>
      <c r="AF391" s="103">
        <v>5.6899999999999999E-2</v>
      </c>
      <c r="AG391" s="103">
        <v>5.6899999999999999E-2</v>
      </c>
      <c r="AH391" s="82">
        <v>0.21479999999999999</v>
      </c>
      <c r="AI391" s="103">
        <v>1.7500000000000002E-2</v>
      </c>
      <c r="AJ391" s="103">
        <v>0</v>
      </c>
      <c r="AK391" s="103">
        <v>0</v>
      </c>
      <c r="AL391" s="103">
        <v>0</v>
      </c>
      <c r="AM391" s="103">
        <v>0</v>
      </c>
      <c r="AN391" s="103">
        <v>0</v>
      </c>
      <c r="AO391" s="103">
        <v>0</v>
      </c>
      <c r="AP391" s="103">
        <v>0</v>
      </c>
      <c r="AQ391" s="103">
        <v>0</v>
      </c>
      <c r="AR391" s="103">
        <v>0</v>
      </c>
      <c r="AS391" s="103">
        <v>0</v>
      </c>
      <c r="AT391" s="103">
        <v>0</v>
      </c>
      <c r="AU391" s="103">
        <v>0</v>
      </c>
      <c r="AV391" s="103">
        <v>0</v>
      </c>
      <c r="AW391" s="103">
        <v>0</v>
      </c>
      <c r="AX391" s="103">
        <v>0</v>
      </c>
      <c r="AY391" s="103">
        <v>0</v>
      </c>
      <c r="AZ391" s="103">
        <v>0</v>
      </c>
      <c r="BA391" s="103">
        <v>0</v>
      </c>
      <c r="BB391" s="103">
        <v>0</v>
      </c>
      <c r="BC391" s="104">
        <f>SUM(D391:BB391)</f>
        <v>0.99999999999999978</v>
      </c>
      <c r="BD391" s="101"/>
    </row>
    <row r="392" spans="1:89" s="105" customFormat="1" x14ac:dyDescent="0.2">
      <c r="A392" s="282"/>
      <c r="B392" s="101" t="s">
        <v>109</v>
      </c>
      <c r="C392" s="285"/>
      <c r="D392" s="103">
        <f>D391</f>
        <v>0</v>
      </c>
      <c r="E392" s="103">
        <f t="shared" ref="E392:AJ392" si="366">+D392+E391</f>
        <v>0</v>
      </c>
      <c r="F392" s="103">
        <f t="shared" si="366"/>
        <v>0</v>
      </c>
      <c r="G392" s="103">
        <f t="shared" si="366"/>
        <v>0</v>
      </c>
      <c r="H392" s="103">
        <f t="shared" si="366"/>
        <v>0</v>
      </c>
      <c r="I392" s="103">
        <f t="shared" si="366"/>
        <v>0</v>
      </c>
      <c r="J392" s="103">
        <f t="shared" si="366"/>
        <v>0</v>
      </c>
      <c r="K392" s="103">
        <f t="shared" si="366"/>
        <v>0</v>
      </c>
      <c r="L392" s="103">
        <f t="shared" si="366"/>
        <v>0</v>
      </c>
      <c r="M392" s="103">
        <f t="shared" si="366"/>
        <v>0</v>
      </c>
      <c r="N392" s="103">
        <f t="shared" si="366"/>
        <v>0</v>
      </c>
      <c r="O392" s="103">
        <f t="shared" si="366"/>
        <v>0</v>
      </c>
      <c r="P392" s="103">
        <f t="shared" si="366"/>
        <v>0</v>
      </c>
      <c r="Q392" s="103">
        <f t="shared" si="366"/>
        <v>0</v>
      </c>
      <c r="R392" s="103">
        <f t="shared" si="366"/>
        <v>0.1181</v>
      </c>
      <c r="S392" s="103">
        <f t="shared" si="366"/>
        <v>0.13219999999999998</v>
      </c>
      <c r="T392" s="103">
        <f t="shared" si="366"/>
        <v>0.13219999999999998</v>
      </c>
      <c r="U392" s="103">
        <f t="shared" si="366"/>
        <v>0.13219999999999998</v>
      </c>
      <c r="V392" s="103">
        <f t="shared" si="366"/>
        <v>0.13219999999999998</v>
      </c>
      <c r="W392" s="103">
        <f t="shared" si="366"/>
        <v>0.19869999999999999</v>
      </c>
      <c r="X392" s="103">
        <f t="shared" si="366"/>
        <v>0.25559999999999999</v>
      </c>
      <c r="Y392" s="103">
        <f t="shared" si="366"/>
        <v>0.3125</v>
      </c>
      <c r="Z392" s="103">
        <f t="shared" si="366"/>
        <v>0.36940000000000001</v>
      </c>
      <c r="AA392" s="103">
        <f t="shared" si="366"/>
        <v>0.42630000000000001</v>
      </c>
      <c r="AB392" s="103">
        <f t="shared" si="366"/>
        <v>0.48320000000000002</v>
      </c>
      <c r="AC392" s="103">
        <f t="shared" si="366"/>
        <v>0.54010000000000002</v>
      </c>
      <c r="AD392" s="103">
        <f t="shared" si="366"/>
        <v>0.59699999999999998</v>
      </c>
      <c r="AE392" s="103">
        <f t="shared" si="366"/>
        <v>0.65389999999999993</v>
      </c>
      <c r="AF392" s="103">
        <f t="shared" si="366"/>
        <v>0.71079999999999988</v>
      </c>
      <c r="AG392" s="103">
        <f t="shared" si="366"/>
        <v>0.76769999999999983</v>
      </c>
      <c r="AH392" s="82">
        <f t="shared" si="366"/>
        <v>0.98249999999999982</v>
      </c>
      <c r="AI392" s="103">
        <f t="shared" si="366"/>
        <v>0.99999999999999978</v>
      </c>
      <c r="AJ392" s="103">
        <f t="shared" si="366"/>
        <v>0.99999999999999978</v>
      </c>
      <c r="AK392" s="103">
        <f t="shared" ref="AK392:BB392" si="367">+AJ392+AK391</f>
        <v>0.99999999999999978</v>
      </c>
      <c r="AL392" s="103">
        <f t="shared" si="367"/>
        <v>0.99999999999999978</v>
      </c>
      <c r="AM392" s="103">
        <f t="shared" si="367"/>
        <v>0.99999999999999978</v>
      </c>
      <c r="AN392" s="103">
        <f t="shared" si="367"/>
        <v>0.99999999999999978</v>
      </c>
      <c r="AO392" s="103">
        <f t="shared" si="367"/>
        <v>0.99999999999999978</v>
      </c>
      <c r="AP392" s="103">
        <f t="shared" si="367"/>
        <v>0.99999999999999978</v>
      </c>
      <c r="AQ392" s="103">
        <f t="shared" si="367"/>
        <v>0.99999999999999978</v>
      </c>
      <c r="AR392" s="103">
        <f t="shared" si="367"/>
        <v>0.99999999999999978</v>
      </c>
      <c r="AS392" s="103">
        <f t="shared" si="367"/>
        <v>0.99999999999999978</v>
      </c>
      <c r="AT392" s="103">
        <f t="shared" si="367"/>
        <v>0.99999999999999978</v>
      </c>
      <c r="AU392" s="103">
        <f t="shared" si="367"/>
        <v>0.99999999999999978</v>
      </c>
      <c r="AV392" s="103">
        <f t="shared" si="367"/>
        <v>0.99999999999999978</v>
      </c>
      <c r="AW392" s="103">
        <f t="shared" si="367"/>
        <v>0.99999999999999978</v>
      </c>
      <c r="AX392" s="103">
        <f t="shared" si="367"/>
        <v>0.99999999999999978</v>
      </c>
      <c r="AY392" s="103">
        <f t="shared" si="367"/>
        <v>0.99999999999999978</v>
      </c>
      <c r="AZ392" s="103">
        <f t="shared" si="367"/>
        <v>0.99999999999999978</v>
      </c>
      <c r="BA392" s="103">
        <f t="shared" si="367"/>
        <v>0.99999999999999978</v>
      </c>
      <c r="BB392" s="103">
        <f t="shared" si="367"/>
        <v>0.99999999999999978</v>
      </c>
      <c r="BC392" s="104"/>
      <c r="BD392" s="101"/>
    </row>
    <row r="393" spans="1:89" s="105" customFormat="1" x14ac:dyDescent="0.2">
      <c r="A393" s="282"/>
      <c r="B393" s="101" t="s">
        <v>110</v>
      </c>
      <c r="C393" s="285"/>
      <c r="D393" s="103">
        <v>0</v>
      </c>
      <c r="E393" s="103">
        <v>0</v>
      </c>
      <c r="F393" s="103">
        <v>0</v>
      </c>
      <c r="G393" s="103">
        <v>0</v>
      </c>
      <c r="H393" s="103">
        <v>0</v>
      </c>
      <c r="I393" s="103">
        <v>0</v>
      </c>
      <c r="J393" s="103">
        <v>0</v>
      </c>
      <c r="K393" s="103">
        <v>0</v>
      </c>
      <c r="L393" s="103">
        <v>0</v>
      </c>
      <c r="M393" s="103">
        <v>0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>
        <v>0</v>
      </c>
      <c r="T393" s="103">
        <v>0</v>
      </c>
      <c r="U393" s="103">
        <v>0</v>
      </c>
      <c r="V393" s="103">
        <v>0</v>
      </c>
      <c r="W393" s="103">
        <f t="shared" ref="W393:BB393" si="368">W394-V394</f>
        <v>0.2</v>
      </c>
      <c r="X393" s="103">
        <f t="shared" si="368"/>
        <v>-5.0000000000000017E-2</v>
      </c>
      <c r="Y393" s="103">
        <f t="shared" si="368"/>
        <v>0.1</v>
      </c>
      <c r="Z393" s="103">
        <f t="shared" si="368"/>
        <v>4.9999999999999989E-2</v>
      </c>
      <c r="AA393" s="103">
        <f t="shared" si="368"/>
        <v>4.0000000000000036E-2</v>
      </c>
      <c r="AB393" s="103">
        <f t="shared" si="368"/>
        <v>0</v>
      </c>
      <c r="AC393" s="103">
        <f t="shared" si="368"/>
        <v>0</v>
      </c>
      <c r="AD393" s="103">
        <f t="shared" si="368"/>
        <v>0</v>
      </c>
      <c r="AE393" s="103">
        <f t="shared" si="368"/>
        <v>0</v>
      </c>
      <c r="AF393" s="103">
        <f t="shared" si="368"/>
        <v>0</v>
      </c>
      <c r="AG393" s="103">
        <f t="shared" si="368"/>
        <v>0</v>
      </c>
      <c r="AH393" s="82">
        <f t="shared" si="368"/>
        <v>0.64500000000000002</v>
      </c>
      <c r="AI393" s="103">
        <f t="shared" si="368"/>
        <v>1.5000000000000013E-2</v>
      </c>
      <c r="AJ393" s="103">
        <f t="shared" si="368"/>
        <v>0</v>
      </c>
      <c r="AK393" s="103">
        <f t="shared" si="368"/>
        <v>0</v>
      </c>
      <c r="AL393" s="103">
        <f t="shared" si="368"/>
        <v>0</v>
      </c>
      <c r="AM393" s="103">
        <f t="shared" si="368"/>
        <v>0</v>
      </c>
      <c r="AN393" s="103">
        <f t="shared" si="368"/>
        <v>0</v>
      </c>
      <c r="AO393" s="103">
        <f t="shared" si="368"/>
        <v>0</v>
      </c>
      <c r="AP393" s="103">
        <f t="shared" si="368"/>
        <v>0</v>
      </c>
      <c r="AQ393" s="103">
        <f t="shared" si="368"/>
        <v>0</v>
      </c>
      <c r="AR393" s="103">
        <f t="shared" si="368"/>
        <v>0</v>
      </c>
      <c r="AS393" s="103">
        <f t="shared" si="368"/>
        <v>0</v>
      </c>
      <c r="AT393" s="103">
        <f t="shared" si="368"/>
        <v>0</v>
      </c>
      <c r="AU393" s="103">
        <f t="shared" si="368"/>
        <v>0</v>
      </c>
      <c r="AV393" s="103">
        <f t="shared" si="368"/>
        <v>0</v>
      </c>
      <c r="AW393" s="103">
        <f t="shared" si="368"/>
        <v>0</v>
      </c>
      <c r="AX393" s="103">
        <f t="shared" si="368"/>
        <v>0</v>
      </c>
      <c r="AY393" s="103">
        <f t="shared" si="368"/>
        <v>0</v>
      </c>
      <c r="AZ393" s="103">
        <f t="shared" si="368"/>
        <v>0</v>
      </c>
      <c r="BA393" s="103">
        <f t="shared" si="368"/>
        <v>0</v>
      </c>
      <c r="BB393" s="103">
        <f t="shared" si="368"/>
        <v>0</v>
      </c>
      <c r="BC393" s="104">
        <f>SUM(D393:BB393)</f>
        <v>1</v>
      </c>
      <c r="BD393" s="101"/>
    </row>
    <row r="394" spans="1:89" s="105" customFormat="1" x14ac:dyDescent="0.2">
      <c r="A394" s="282"/>
      <c r="B394" s="101" t="s">
        <v>111</v>
      </c>
      <c r="C394" s="285"/>
      <c r="D394" s="103">
        <f>D393</f>
        <v>0</v>
      </c>
      <c r="E394" s="103">
        <f t="shared" ref="E394:V394" si="369">+D394+E393</f>
        <v>0</v>
      </c>
      <c r="F394" s="103">
        <f t="shared" si="369"/>
        <v>0</v>
      </c>
      <c r="G394" s="103">
        <f t="shared" si="369"/>
        <v>0</v>
      </c>
      <c r="H394" s="103">
        <f t="shared" si="369"/>
        <v>0</v>
      </c>
      <c r="I394" s="103">
        <f t="shared" si="369"/>
        <v>0</v>
      </c>
      <c r="J394" s="103">
        <f t="shared" si="369"/>
        <v>0</v>
      </c>
      <c r="K394" s="103">
        <f t="shared" si="369"/>
        <v>0</v>
      </c>
      <c r="L394" s="103">
        <f t="shared" si="369"/>
        <v>0</v>
      </c>
      <c r="M394" s="103">
        <f t="shared" si="369"/>
        <v>0</v>
      </c>
      <c r="N394" s="103">
        <f t="shared" si="369"/>
        <v>0</v>
      </c>
      <c r="O394" s="103">
        <f t="shared" si="369"/>
        <v>0</v>
      </c>
      <c r="P394" s="103">
        <f t="shared" si="369"/>
        <v>0</v>
      </c>
      <c r="Q394" s="103">
        <f t="shared" si="369"/>
        <v>0</v>
      </c>
      <c r="R394" s="103">
        <f t="shared" si="369"/>
        <v>0</v>
      </c>
      <c r="S394" s="103">
        <f t="shared" si="369"/>
        <v>0</v>
      </c>
      <c r="T394" s="103">
        <f t="shared" si="369"/>
        <v>0</v>
      </c>
      <c r="U394" s="103">
        <f t="shared" si="369"/>
        <v>0</v>
      </c>
      <c r="V394" s="103">
        <f t="shared" si="369"/>
        <v>0</v>
      </c>
      <c r="W394" s="103">
        <v>0.2</v>
      </c>
      <c r="X394" s="103">
        <v>0.15</v>
      </c>
      <c r="Y394" s="103">
        <v>0.25</v>
      </c>
      <c r="Z394" s="103">
        <v>0.3</v>
      </c>
      <c r="AA394" s="103">
        <v>0.34</v>
      </c>
      <c r="AB394" s="103">
        <v>0.34</v>
      </c>
      <c r="AC394" s="103">
        <v>0.34</v>
      </c>
      <c r="AD394" s="103">
        <v>0.34</v>
      </c>
      <c r="AE394" s="103">
        <v>0.34</v>
      </c>
      <c r="AF394" s="103">
        <v>0.34</v>
      </c>
      <c r="AG394" s="103">
        <v>0.34</v>
      </c>
      <c r="AH394" s="82">
        <v>0.98499999999999999</v>
      </c>
      <c r="AI394" s="103">
        <v>1</v>
      </c>
      <c r="AJ394" s="103">
        <v>1</v>
      </c>
      <c r="AK394" s="103">
        <v>1</v>
      </c>
      <c r="AL394" s="103">
        <v>1</v>
      </c>
      <c r="AM394" s="103">
        <v>1</v>
      </c>
      <c r="AN394" s="103">
        <v>1</v>
      </c>
      <c r="AO394" s="103">
        <v>1</v>
      </c>
      <c r="AP394" s="103">
        <v>1</v>
      </c>
      <c r="AQ394" s="103">
        <v>1</v>
      </c>
      <c r="AR394" s="103">
        <v>1</v>
      </c>
      <c r="AS394" s="103">
        <v>1</v>
      </c>
      <c r="AT394" s="103">
        <v>1</v>
      </c>
      <c r="AU394" s="103">
        <v>1</v>
      </c>
      <c r="AV394" s="103">
        <v>1</v>
      </c>
      <c r="AW394" s="103">
        <v>1</v>
      </c>
      <c r="AX394" s="103">
        <v>1</v>
      </c>
      <c r="AY394" s="103">
        <v>1</v>
      </c>
      <c r="AZ394" s="103">
        <v>1</v>
      </c>
      <c r="BA394" s="103">
        <v>1</v>
      </c>
      <c r="BB394" s="103">
        <v>1</v>
      </c>
      <c r="BC394" s="104"/>
      <c r="BD394" s="101"/>
    </row>
    <row r="395" spans="1:89" s="105" customFormat="1" x14ac:dyDescent="0.2">
      <c r="A395" s="282"/>
      <c r="B395" s="101"/>
      <c r="C395" s="102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82"/>
      <c r="AI395" s="103"/>
      <c r="AJ395" s="103"/>
      <c r="AK395" s="103"/>
      <c r="AL395" s="103"/>
      <c r="AM395" s="103"/>
      <c r="AN395" s="103"/>
      <c r="AO395" s="103"/>
      <c r="AP395" s="103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4"/>
      <c r="BD395" s="101"/>
    </row>
    <row r="396" spans="1:89" s="91" customFormat="1" x14ac:dyDescent="0.2">
      <c r="A396" s="282"/>
      <c r="B396" s="91" t="s">
        <v>112</v>
      </c>
      <c r="C396" s="93">
        <v>36.24736</v>
      </c>
      <c r="D396" s="94">
        <f t="shared" ref="D396:AI396" si="370">+D392*$C396</f>
        <v>0</v>
      </c>
      <c r="E396" s="94">
        <f t="shared" si="370"/>
        <v>0</v>
      </c>
      <c r="F396" s="94">
        <f t="shared" si="370"/>
        <v>0</v>
      </c>
      <c r="G396" s="94">
        <f t="shared" si="370"/>
        <v>0</v>
      </c>
      <c r="H396" s="94">
        <f t="shared" si="370"/>
        <v>0</v>
      </c>
      <c r="I396" s="94">
        <f t="shared" si="370"/>
        <v>0</v>
      </c>
      <c r="J396" s="94">
        <f t="shared" si="370"/>
        <v>0</v>
      </c>
      <c r="K396" s="94">
        <f t="shared" si="370"/>
        <v>0</v>
      </c>
      <c r="L396" s="94">
        <f t="shared" si="370"/>
        <v>0</v>
      </c>
      <c r="M396" s="94">
        <f t="shared" si="370"/>
        <v>0</v>
      </c>
      <c r="N396" s="94">
        <f t="shared" si="370"/>
        <v>0</v>
      </c>
      <c r="O396" s="94">
        <f t="shared" si="370"/>
        <v>0</v>
      </c>
      <c r="P396" s="94">
        <f t="shared" si="370"/>
        <v>0</v>
      </c>
      <c r="Q396" s="94">
        <f t="shared" si="370"/>
        <v>0</v>
      </c>
      <c r="R396" s="94">
        <f t="shared" si="370"/>
        <v>4.2808132160000003</v>
      </c>
      <c r="S396" s="94">
        <f t="shared" si="370"/>
        <v>4.7919009919999995</v>
      </c>
      <c r="T396" s="94">
        <f t="shared" si="370"/>
        <v>4.7919009919999995</v>
      </c>
      <c r="U396" s="94">
        <f t="shared" si="370"/>
        <v>4.7919009919999995</v>
      </c>
      <c r="V396" s="94">
        <f t="shared" si="370"/>
        <v>4.7919009919999995</v>
      </c>
      <c r="W396" s="94">
        <f t="shared" si="370"/>
        <v>7.2023504319999994</v>
      </c>
      <c r="X396" s="94">
        <f t="shared" si="370"/>
        <v>9.2648252160000002</v>
      </c>
      <c r="Y396" s="94">
        <f t="shared" si="370"/>
        <v>11.327300000000001</v>
      </c>
      <c r="Z396" s="94">
        <f t="shared" si="370"/>
        <v>13.389774784</v>
      </c>
      <c r="AA396" s="94">
        <f t="shared" si="370"/>
        <v>15.452249568000001</v>
      </c>
      <c r="AB396" s="94">
        <f t="shared" si="370"/>
        <v>17.514724352000002</v>
      </c>
      <c r="AC396" s="94">
        <f t="shared" si="370"/>
        <v>19.577199136000001</v>
      </c>
      <c r="AD396" s="94">
        <f t="shared" si="370"/>
        <v>21.63967392</v>
      </c>
      <c r="AE396" s="94">
        <f t="shared" si="370"/>
        <v>23.702148703999999</v>
      </c>
      <c r="AF396" s="94">
        <f t="shared" si="370"/>
        <v>25.764623487999994</v>
      </c>
      <c r="AG396" s="94">
        <f t="shared" si="370"/>
        <v>27.827098271999994</v>
      </c>
      <c r="AH396" s="90">
        <f t="shared" si="370"/>
        <v>35.613031199999995</v>
      </c>
      <c r="AI396" s="94">
        <f t="shared" si="370"/>
        <v>36.247359999999993</v>
      </c>
      <c r="AJ396" s="94">
        <f t="shared" ref="AJ396:BB396" si="371">+AJ392*$C396</f>
        <v>36.247359999999993</v>
      </c>
      <c r="AK396" s="94">
        <f t="shared" si="371"/>
        <v>36.247359999999993</v>
      </c>
      <c r="AL396" s="94">
        <f t="shared" si="371"/>
        <v>36.247359999999993</v>
      </c>
      <c r="AM396" s="94">
        <f t="shared" si="371"/>
        <v>36.247359999999993</v>
      </c>
      <c r="AN396" s="94">
        <f t="shared" si="371"/>
        <v>36.247359999999993</v>
      </c>
      <c r="AO396" s="94">
        <f t="shared" si="371"/>
        <v>36.247359999999993</v>
      </c>
      <c r="AP396" s="94">
        <f t="shared" si="371"/>
        <v>36.247359999999993</v>
      </c>
      <c r="AQ396" s="94">
        <f t="shared" si="371"/>
        <v>36.247359999999993</v>
      </c>
      <c r="AR396" s="94">
        <f t="shared" si="371"/>
        <v>36.247359999999993</v>
      </c>
      <c r="AS396" s="94">
        <f t="shared" si="371"/>
        <v>36.247359999999993</v>
      </c>
      <c r="AT396" s="94">
        <f t="shared" si="371"/>
        <v>36.247359999999993</v>
      </c>
      <c r="AU396" s="94">
        <f t="shared" si="371"/>
        <v>36.247359999999993</v>
      </c>
      <c r="AV396" s="94">
        <f t="shared" si="371"/>
        <v>36.247359999999993</v>
      </c>
      <c r="AW396" s="94">
        <f t="shared" si="371"/>
        <v>36.247359999999993</v>
      </c>
      <c r="AX396" s="94">
        <f t="shared" si="371"/>
        <v>36.247359999999993</v>
      </c>
      <c r="AY396" s="94">
        <f t="shared" si="371"/>
        <v>36.247359999999993</v>
      </c>
      <c r="AZ396" s="94">
        <f t="shared" si="371"/>
        <v>36.247359999999993</v>
      </c>
      <c r="BA396" s="94">
        <f t="shared" si="371"/>
        <v>36.247359999999993</v>
      </c>
      <c r="BB396" s="94">
        <f t="shared" si="371"/>
        <v>36.247359999999993</v>
      </c>
      <c r="BC396" s="95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</row>
    <row r="397" spans="1:89" s="133" customFormat="1" ht="13.5" thickBot="1" x14ac:dyDescent="0.25">
      <c r="A397" s="283"/>
      <c r="B397" s="133" t="s">
        <v>113</v>
      </c>
      <c r="C397" s="134" t="str">
        <f>+'NTP or Sold'!B44</f>
        <v>Tentative</v>
      </c>
      <c r="D397" s="135">
        <f t="shared" ref="D397:AI397" si="372">+D394*$C396</f>
        <v>0</v>
      </c>
      <c r="E397" s="135">
        <f t="shared" si="372"/>
        <v>0</v>
      </c>
      <c r="F397" s="135">
        <f t="shared" si="372"/>
        <v>0</v>
      </c>
      <c r="G397" s="135">
        <f t="shared" si="372"/>
        <v>0</v>
      </c>
      <c r="H397" s="135">
        <f t="shared" si="372"/>
        <v>0</v>
      </c>
      <c r="I397" s="135">
        <f t="shared" si="372"/>
        <v>0</v>
      </c>
      <c r="J397" s="135">
        <f t="shared" si="372"/>
        <v>0</v>
      </c>
      <c r="K397" s="135">
        <f t="shared" si="372"/>
        <v>0</v>
      </c>
      <c r="L397" s="135">
        <f t="shared" si="372"/>
        <v>0</v>
      </c>
      <c r="M397" s="135">
        <f t="shared" si="372"/>
        <v>0</v>
      </c>
      <c r="N397" s="135">
        <f t="shared" si="372"/>
        <v>0</v>
      </c>
      <c r="O397" s="135">
        <f t="shared" si="372"/>
        <v>0</v>
      </c>
      <c r="P397" s="135">
        <f t="shared" si="372"/>
        <v>0</v>
      </c>
      <c r="Q397" s="135">
        <f t="shared" si="372"/>
        <v>0</v>
      </c>
      <c r="R397" s="135">
        <f t="shared" si="372"/>
        <v>0</v>
      </c>
      <c r="S397" s="135">
        <f t="shared" si="372"/>
        <v>0</v>
      </c>
      <c r="T397" s="135">
        <f t="shared" si="372"/>
        <v>0</v>
      </c>
      <c r="U397" s="135">
        <f t="shared" si="372"/>
        <v>0</v>
      </c>
      <c r="V397" s="135">
        <f t="shared" si="372"/>
        <v>0</v>
      </c>
      <c r="W397" s="135">
        <f t="shared" si="372"/>
        <v>7.2494720000000008</v>
      </c>
      <c r="X397" s="135">
        <f t="shared" si="372"/>
        <v>5.4371039999999997</v>
      </c>
      <c r="Y397" s="135">
        <f t="shared" si="372"/>
        <v>9.0618400000000001</v>
      </c>
      <c r="Z397" s="135">
        <f t="shared" si="372"/>
        <v>10.874207999999999</v>
      </c>
      <c r="AA397" s="135">
        <f t="shared" si="372"/>
        <v>12.324102400000001</v>
      </c>
      <c r="AB397" s="135">
        <f t="shared" si="372"/>
        <v>12.324102400000001</v>
      </c>
      <c r="AC397" s="135">
        <f t="shared" si="372"/>
        <v>12.324102400000001</v>
      </c>
      <c r="AD397" s="135">
        <f t="shared" si="372"/>
        <v>12.324102400000001</v>
      </c>
      <c r="AE397" s="135">
        <f t="shared" si="372"/>
        <v>12.324102400000001</v>
      </c>
      <c r="AF397" s="135">
        <f t="shared" si="372"/>
        <v>12.324102400000001</v>
      </c>
      <c r="AG397" s="135">
        <f t="shared" si="372"/>
        <v>12.324102400000001</v>
      </c>
      <c r="AH397" s="136">
        <f t="shared" si="372"/>
        <v>35.703649599999999</v>
      </c>
      <c r="AI397" s="135">
        <f t="shared" si="372"/>
        <v>36.24736</v>
      </c>
      <c r="AJ397" s="135">
        <f t="shared" ref="AJ397:BB397" si="373">+AJ394*$C396</f>
        <v>36.24736</v>
      </c>
      <c r="AK397" s="135">
        <f t="shared" si="373"/>
        <v>36.24736</v>
      </c>
      <c r="AL397" s="135">
        <f t="shared" si="373"/>
        <v>36.24736</v>
      </c>
      <c r="AM397" s="135">
        <f t="shared" si="373"/>
        <v>36.24736</v>
      </c>
      <c r="AN397" s="135">
        <f t="shared" si="373"/>
        <v>36.24736</v>
      </c>
      <c r="AO397" s="135">
        <f t="shared" si="373"/>
        <v>36.24736</v>
      </c>
      <c r="AP397" s="135">
        <f t="shared" si="373"/>
        <v>36.24736</v>
      </c>
      <c r="AQ397" s="135">
        <f t="shared" si="373"/>
        <v>36.24736</v>
      </c>
      <c r="AR397" s="135">
        <f t="shared" si="373"/>
        <v>36.24736</v>
      </c>
      <c r="AS397" s="135">
        <f t="shared" si="373"/>
        <v>36.24736</v>
      </c>
      <c r="AT397" s="135">
        <f t="shared" si="373"/>
        <v>36.24736</v>
      </c>
      <c r="AU397" s="135">
        <f t="shared" si="373"/>
        <v>36.24736</v>
      </c>
      <c r="AV397" s="135">
        <f t="shared" si="373"/>
        <v>36.24736</v>
      </c>
      <c r="AW397" s="135">
        <f t="shared" si="373"/>
        <v>36.24736</v>
      </c>
      <c r="AX397" s="135">
        <f t="shared" si="373"/>
        <v>36.24736</v>
      </c>
      <c r="AY397" s="135">
        <f t="shared" si="373"/>
        <v>36.24736</v>
      </c>
      <c r="AZ397" s="135">
        <f t="shared" si="373"/>
        <v>36.24736</v>
      </c>
      <c r="BA397" s="135">
        <f t="shared" si="373"/>
        <v>36.24736</v>
      </c>
      <c r="BB397" s="135">
        <f t="shared" si="373"/>
        <v>36.24736</v>
      </c>
      <c r="BC397" s="137"/>
      <c r="BD397" s="138"/>
      <c r="BE397" s="138"/>
      <c r="BF397" s="138"/>
      <c r="BG397" s="138"/>
      <c r="BH397" s="138"/>
      <c r="BI397" s="138"/>
      <c r="BJ397" s="138"/>
      <c r="BK397" s="138"/>
      <c r="BL397" s="138"/>
      <c r="BM397" s="138"/>
      <c r="BN397" s="138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</row>
    <row r="398" spans="1:89" s="92" customFormat="1" ht="15" customHeight="1" thickTop="1" x14ac:dyDescent="0.2">
      <c r="A398" s="281">
        <f>+'NTP or Sold'!A454+1</f>
        <v>7</v>
      </c>
      <c r="B398" s="98" t="e">
        <f>'Detail by Turbine'!#REF!</f>
        <v>#REF!</v>
      </c>
      <c r="C398" s="284" t="e">
        <f>'Detail by Turbine'!#REF!</f>
        <v>#REF!</v>
      </c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84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100"/>
    </row>
    <row r="399" spans="1:89" s="105" customFormat="1" x14ac:dyDescent="0.2">
      <c r="A399" s="282"/>
      <c r="B399" s="101" t="s">
        <v>108</v>
      </c>
      <c r="C399" s="285"/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f>16.7/336</f>
        <v>4.9702380952380949E-2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0</v>
      </c>
      <c r="V399" s="103">
        <v>0</v>
      </c>
      <c r="W399" s="103">
        <v>0</v>
      </c>
      <c r="X399" s="103">
        <f t="shared" ref="X399:AO399" si="374">+(0.95-0.0497)/18</f>
        <v>5.0016666666666668E-2</v>
      </c>
      <c r="Y399" s="103">
        <f t="shared" si="374"/>
        <v>5.0016666666666668E-2</v>
      </c>
      <c r="Z399" s="103">
        <f t="shared" si="374"/>
        <v>5.0016666666666668E-2</v>
      </c>
      <c r="AA399" s="103">
        <f t="shared" si="374"/>
        <v>5.0016666666666668E-2</v>
      </c>
      <c r="AB399" s="103">
        <f t="shared" si="374"/>
        <v>5.0016666666666668E-2</v>
      </c>
      <c r="AC399" s="103">
        <f t="shared" si="374"/>
        <v>5.0016666666666668E-2</v>
      </c>
      <c r="AD399" s="103">
        <f t="shared" si="374"/>
        <v>5.0016666666666668E-2</v>
      </c>
      <c r="AE399" s="103">
        <f t="shared" si="374"/>
        <v>5.0016666666666668E-2</v>
      </c>
      <c r="AF399" s="103">
        <f t="shared" si="374"/>
        <v>5.0016666666666668E-2</v>
      </c>
      <c r="AG399" s="103">
        <f t="shared" si="374"/>
        <v>5.0016666666666668E-2</v>
      </c>
      <c r="AH399" s="82">
        <f t="shared" si="374"/>
        <v>5.0016666666666668E-2</v>
      </c>
      <c r="AI399" s="103">
        <f t="shared" si="374"/>
        <v>5.0016666666666668E-2</v>
      </c>
      <c r="AJ399" s="103">
        <f t="shared" si="374"/>
        <v>5.0016666666666668E-2</v>
      </c>
      <c r="AK399" s="103">
        <f t="shared" si="374"/>
        <v>5.0016666666666668E-2</v>
      </c>
      <c r="AL399" s="103">
        <f t="shared" si="374"/>
        <v>5.0016666666666668E-2</v>
      </c>
      <c r="AM399" s="103">
        <f t="shared" si="374"/>
        <v>5.0016666666666668E-2</v>
      </c>
      <c r="AN399" s="103">
        <f t="shared" si="374"/>
        <v>5.0016666666666668E-2</v>
      </c>
      <c r="AO399" s="103">
        <f t="shared" si="374"/>
        <v>5.0016666666666668E-2</v>
      </c>
      <c r="AP399" s="103">
        <v>0</v>
      </c>
      <c r="AQ399" s="103">
        <v>0</v>
      </c>
      <c r="AR399" s="103">
        <v>0</v>
      </c>
      <c r="AS399" s="103">
        <v>0</v>
      </c>
      <c r="AT399" s="103">
        <v>0.05</v>
      </c>
      <c r="AU399" s="103">
        <v>0</v>
      </c>
      <c r="AV399" s="103">
        <v>0</v>
      </c>
      <c r="AW399" s="103">
        <v>0</v>
      </c>
      <c r="AX399" s="103">
        <v>0</v>
      </c>
      <c r="AY399" s="103">
        <v>0</v>
      </c>
      <c r="AZ399" s="103">
        <v>0</v>
      </c>
      <c r="BA399" s="103">
        <v>0</v>
      </c>
      <c r="BB399" s="103">
        <v>0</v>
      </c>
      <c r="BC399" s="104">
        <f>SUM(D399:BB399)</f>
        <v>1.0000023809523813</v>
      </c>
      <c r="BD399" s="101"/>
    </row>
    <row r="400" spans="1:89" s="105" customFormat="1" x14ac:dyDescent="0.2">
      <c r="A400" s="282"/>
      <c r="B400" s="101" t="s">
        <v>109</v>
      </c>
      <c r="C400" s="285"/>
      <c r="D400" s="103">
        <f>D399</f>
        <v>0</v>
      </c>
      <c r="E400" s="103">
        <f t="shared" ref="E400:AJ400" si="375">+D400+E399</f>
        <v>0</v>
      </c>
      <c r="F400" s="103">
        <f t="shared" si="375"/>
        <v>0</v>
      </c>
      <c r="G400" s="103">
        <f t="shared" si="375"/>
        <v>0</v>
      </c>
      <c r="H400" s="103">
        <f t="shared" si="375"/>
        <v>0</v>
      </c>
      <c r="I400" s="103">
        <f t="shared" si="375"/>
        <v>0</v>
      </c>
      <c r="J400" s="103">
        <f t="shared" si="375"/>
        <v>0</v>
      </c>
      <c r="K400" s="103">
        <f t="shared" si="375"/>
        <v>0</v>
      </c>
      <c r="L400" s="103">
        <f t="shared" si="375"/>
        <v>0</v>
      </c>
      <c r="M400" s="103">
        <f t="shared" si="375"/>
        <v>0</v>
      </c>
      <c r="N400" s="103">
        <f t="shared" si="375"/>
        <v>4.9702380952380949E-2</v>
      </c>
      <c r="O400" s="103">
        <f t="shared" si="375"/>
        <v>4.9702380952380949E-2</v>
      </c>
      <c r="P400" s="103">
        <f t="shared" si="375"/>
        <v>4.9702380952380949E-2</v>
      </c>
      <c r="Q400" s="103">
        <f t="shared" si="375"/>
        <v>4.9702380952380949E-2</v>
      </c>
      <c r="R400" s="103">
        <f t="shared" si="375"/>
        <v>4.9702380952380949E-2</v>
      </c>
      <c r="S400" s="103">
        <f t="shared" si="375"/>
        <v>4.9702380952380949E-2</v>
      </c>
      <c r="T400" s="103">
        <f t="shared" si="375"/>
        <v>4.9702380952380949E-2</v>
      </c>
      <c r="U400" s="103">
        <f t="shared" si="375"/>
        <v>4.9702380952380949E-2</v>
      </c>
      <c r="V400" s="103">
        <f t="shared" si="375"/>
        <v>4.9702380952380949E-2</v>
      </c>
      <c r="W400" s="103">
        <f t="shared" si="375"/>
        <v>4.9702380952380949E-2</v>
      </c>
      <c r="X400" s="103">
        <f t="shared" si="375"/>
        <v>9.9719047619047624E-2</v>
      </c>
      <c r="Y400" s="103">
        <f t="shared" si="375"/>
        <v>0.14973571428571431</v>
      </c>
      <c r="Z400" s="103">
        <f t="shared" si="375"/>
        <v>0.19975238095238096</v>
      </c>
      <c r="AA400" s="103">
        <f t="shared" si="375"/>
        <v>0.24976904761904761</v>
      </c>
      <c r="AB400" s="103">
        <f t="shared" si="375"/>
        <v>0.29978571428571427</v>
      </c>
      <c r="AC400" s="103">
        <f t="shared" si="375"/>
        <v>0.34980238095238092</v>
      </c>
      <c r="AD400" s="103">
        <f t="shared" si="375"/>
        <v>0.39981904761904757</v>
      </c>
      <c r="AE400" s="103">
        <f t="shared" si="375"/>
        <v>0.44983571428571423</v>
      </c>
      <c r="AF400" s="103">
        <f t="shared" si="375"/>
        <v>0.49985238095238088</v>
      </c>
      <c r="AG400" s="103">
        <f t="shared" si="375"/>
        <v>0.54986904761904754</v>
      </c>
      <c r="AH400" s="82">
        <f t="shared" si="375"/>
        <v>0.59988571428571424</v>
      </c>
      <c r="AI400" s="103">
        <f t="shared" si="375"/>
        <v>0.64990238095238095</v>
      </c>
      <c r="AJ400" s="103">
        <f t="shared" si="375"/>
        <v>0.69991904761904766</v>
      </c>
      <c r="AK400" s="103">
        <f t="shared" ref="AK400:BB400" si="376">+AJ400+AK399</f>
        <v>0.74993571428571437</v>
      </c>
      <c r="AL400" s="103">
        <f t="shared" si="376"/>
        <v>0.79995238095238108</v>
      </c>
      <c r="AM400" s="103">
        <f t="shared" si="376"/>
        <v>0.84996904761904779</v>
      </c>
      <c r="AN400" s="103">
        <f t="shared" si="376"/>
        <v>0.8999857142857145</v>
      </c>
      <c r="AO400" s="103">
        <f t="shared" si="376"/>
        <v>0.95000238095238121</v>
      </c>
      <c r="AP400" s="103">
        <f t="shared" si="376"/>
        <v>0.95000238095238121</v>
      </c>
      <c r="AQ400" s="103">
        <f t="shared" si="376"/>
        <v>0.95000238095238121</v>
      </c>
      <c r="AR400" s="103">
        <f t="shared" si="376"/>
        <v>0.95000238095238121</v>
      </c>
      <c r="AS400" s="103">
        <f t="shared" si="376"/>
        <v>0.95000238095238121</v>
      </c>
      <c r="AT400" s="103">
        <f t="shared" si="376"/>
        <v>1.0000023809523813</v>
      </c>
      <c r="AU400" s="103">
        <f t="shared" si="376"/>
        <v>1.0000023809523813</v>
      </c>
      <c r="AV400" s="103">
        <f t="shared" si="376"/>
        <v>1.0000023809523813</v>
      </c>
      <c r="AW400" s="103">
        <f t="shared" si="376"/>
        <v>1.0000023809523813</v>
      </c>
      <c r="AX400" s="103">
        <f t="shared" si="376"/>
        <v>1.0000023809523813</v>
      </c>
      <c r="AY400" s="103">
        <f t="shared" si="376"/>
        <v>1.0000023809523813</v>
      </c>
      <c r="AZ400" s="103">
        <f t="shared" si="376"/>
        <v>1.0000023809523813</v>
      </c>
      <c r="BA400" s="103">
        <f t="shared" si="376"/>
        <v>1.0000023809523813</v>
      </c>
      <c r="BB400" s="103">
        <f t="shared" si="376"/>
        <v>1.0000023809523813</v>
      </c>
      <c r="BC400" s="104"/>
      <c r="BD400" s="101"/>
    </row>
    <row r="401" spans="1:89" s="105" customFormat="1" x14ac:dyDescent="0.2">
      <c r="A401" s="282"/>
      <c r="B401" s="101" t="s">
        <v>110</v>
      </c>
      <c r="C401" s="285"/>
      <c r="D401" s="103">
        <v>0</v>
      </c>
      <c r="E401" s="103">
        <v>0</v>
      </c>
      <c r="F401" s="103">
        <v>0</v>
      </c>
      <c r="G401" s="103">
        <v>0</v>
      </c>
      <c r="H401" s="103">
        <v>0</v>
      </c>
      <c r="I401" s="103">
        <v>0</v>
      </c>
      <c r="J401" s="103">
        <v>0</v>
      </c>
      <c r="K401" s="103">
        <v>0</v>
      </c>
      <c r="L401" s="103">
        <v>0</v>
      </c>
      <c r="M401" s="103">
        <v>0</v>
      </c>
      <c r="N401" s="103">
        <v>0.05</v>
      </c>
      <c r="O401" s="103">
        <v>0</v>
      </c>
      <c r="P401" s="103">
        <v>0</v>
      </c>
      <c r="Q401" s="103">
        <v>0</v>
      </c>
      <c r="R401" s="103">
        <v>0</v>
      </c>
      <c r="S401" s="103">
        <v>0</v>
      </c>
      <c r="T401" s="103">
        <v>0</v>
      </c>
      <c r="U401" s="103">
        <v>0</v>
      </c>
      <c r="V401" s="103">
        <v>0</v>
      </c>
      <c r="W401" s="103">
        <v>0</v>
      </c>
      <c r="X401" s="103">
        <f t="shared" ref="X401:AO401" si="377">+(0.34-0.05)/18</f>
        <v>1.6111111111111114E-2</v>
      </c>
      <c r="Y401" s="103">
        <f t="shared" si="377"/>
        <v>1.6111111111111114E-2</v>
      </c>
      <c r="Z401" s="103">
        <f t="shared" si="377"/>
        <v>1.6111111111111114E-2</v>
      </c>
      <c r="AA401" s="103">
        <f t="shared" si="377"/>
        <v>1.6111111111111114E-2</v>
      </c>
      <c r="AB401" s="103">
        <f t="shared" si="377"/>
        <v>1.6111111111111114E-2</v>
      </c>
      <c r="AC401" s="103">
        <f t="shared" si="377"/>
        <v>1.6111111111111114E-2</v>
      </c>
      <c r="AD401" s="103">
        <f t="shared" si="377"/>
        <v>1.6111111111111114E-2</v>
      </c>
      <c r="AE401" s="103">
        <f t="shared" si="377"/>
        <v>1.6111111111111114E-2</v>
      </c>
      <c r="AF401" s="103">
        <f t="shared" si="377"/>
        <v>1.6111111111111114E-2</v>
      </c>
      <c r="AG401" s="103">
        <f t="shared" si="377"/>
        <v>1.6111111111111114E-2</v>
      </c>
      <c r="AH401" s="82">
        <f t="shared" si="377"/>
        <v>1.6111111111111114E-2</v>
      </c>
      <c r="AI401" s="103">
        <f t="shared" si="377"/>
        <v>1.6111111111111114E-2</v>
      </c>
      <c r="AJ401" s="103">
        <f t="shared" si="377"/>
        <v>1.6111111111111114E-2</v>
      </c>
      <c r="AK401" s="103">
        <f t="shared" si="377"/>
        <v>1.6111111111111114E-2</v>
      </c>
      <c r="AL401" s="103">
        <f t="shared" si="377"/>
        <v>1.6111111111111114E-2</v>
      </c>
      <c r="AM401" s="103">
        <f t="shared" si="377"/>
        <v>1.6111111111111114E-2</v>
      </c>
      <c r="AN401" s="103">
        <f t="shared" si="377"/>
        <v>1.6111111111111114E-2</v>
      </c>
      <c r="AO401" s="103">
        <f t="shared" si="377"/>
        <v>1.6111111111111114E-2</v>
      </c>
      <c r="AP401" s="103">
        <v>0.66</v>
      </c>
      <c r="AQ401" s="103">
        <v>0</v>
      </c>
      <c r="AR401" s="103">
        <v>0</v>
      </c>
      <c r="AS401" s="103">
        <v>0</v>
      </c>
      <c r="AT401" s="103">
        <v>0</v>
      </c>
      <c r="AU401" s="103">
        <v>0</v>
      </c>
      <c r="AV401" s="103">
        <v>0</v>
      </c>
      <c r="AW401" s="103">
        <v>0</v>
      </c>
      <c r="AX401" s="103">
        <v>0</v>
      </c>
      <c r="AY401" s="103">
        <v>0</v>
      </c>
      <c r="AZ401" s="103">
        <v>0</v>
      </c>
      <c r="BA401" s="103">
        <v>0</v>
      </c>
      <c r="BB401" s="103">
        <v>0</v>
      </c>
      <c r="BC401" s="104">
        <f>SUM(D401:BB401)</f>
        <v>1</v>
      </c>
      <c r="BD401" s="101"/>
    </row>
    <row r="402" spans="1:89" s="105" customFormat="1" x14ac:dyDescent="0.2">
      <c r="A402" s="282"/>
      <c r="B402" s="101" t="s">
        <v>111</v>
      </c>
      <c r="C402" s="285"/>
      <c r="D402" s="103">
        <f>D401</f>
        <v>0</v>
      </c>
      <c r="E402" s="103">
        <f t="shared" ref="E402:AJ402" si="378">+D402+E401</f>
        <v>0</v>
      </c>
      <c r="F402" s="103">
        <f t="shared" si="378"/>
        <v>0</v>
      </c>
      <c r="G402" s="103">
        <f t="shared" si="378"/>
        <v>0</v>
      </c>
      <c r="H402" s="103">
        <f t="shared" si="378"/>
        <v>0</v>
      </c>
      <c r="I402" s="103">
        <f t="shared" si="378"/>
        <v>0</v>
      </c>
      <c r="J402" s="103">
        <f t="shared" si="378"/>
        <v>0</v>
      </c>
      <c r="K402" s="103">
        <f t="shared" si="378"/>
        <v>0</v>
      </c>
      <c r="L402" s="103">
        <f t="shared" si="378"/>
        <v>0</v>
      </c>
      <c r="M402" s="103">
        <f t="shared" si="378"/>
        <v>0</v>
      </c>
      <c r="N402" s="103">
        <f t="shared" si="378"/>
        <v>0.05</v>
      </c>
      <c r="O402" s="103">
        <f t="shared" si="378"/>
        <v>0.05</v>
      </c>
      <c r="P402" s="103">
        <f t="shared" si="378"/>
        <v>0.05</v>
      </c>
      <c r="Q402" s="103">
        <f t="shared" si="378"/>
        <v>0.05</v>
      </c>
      <c r="R402" s="103">
        <f t="shared" si="378"/>
        <v>0.05</v>
      </c>
      <c r="S402" s="103">
        <f t="shared" si="378"/>
        <v>0.05</v>
      </c>
      <c r="T402" s="103">
        <f t="shared" si="378"/>
        <v>0.05</v>
      </c>
      <c r="U402" s="103">
        <f t="shared" si="378"/>
        <v>0.05</v>
      </c>
      <c r="V402" s="103">
        <f t="shared" si="378"/>
        <v>0.05</v>
      </c>
      <c r="W402" s="103">
        <f t="shared" si="378"/>
        <v>0.05</v>
      </c>
      <c r="X402" s="103">
        <f t="shared" si="378"/>
        <v>6.611111111111112E-2</v>
      </c>
      <c r="Y402" s="103">
        <f t="shared" si="378"/>
        <v>8.2222222222222238E-2</v>
      </c>
      <c r="Z402" s="103">
        <f t="shared" si="378"/>
        <v>9.8333333333333356E-2</v>
      </c>
      <c r="AA402" s="103">
        <f t="shared" si="378"/>
        <v>0.11444444444444447</v>
      </c>
      <c r="AB402" s="103">
        <f t="shared" si="378"/>
        <v>0.13055555555555559</v>
      </c>
      <c r="AC402" s="103">
        <f t="shared" si="378"/>
        <v>0.1466666666666667</v>
      </c>
      <c r="AD402" s="103">
        <f t="shared" si="378"/>
        <v>0.1627777777777778</v>
      </c>
      <c r="AE402" s="103">
        <f t="shared" si="378"/>
        <v>0.1788888888888889</v>
      </c>
      <c r="AF402" s="103">
        <f t="shared" si="378"/>
        <v>0.19500000000000001</v>
      </c>
      <c r="AG402" s="103">
        <f t="shared" si="378"/>
        <v>0.21111111111111111</v>
      </c>
      <c r="AH402" s="82">
        <f t="shared" si="378"/>
        <v>0.22722222222222221</v>
      </c>
      <c r="AI402" s="103">
        <f t="shared" si="378"/>
        <v>0.24333333333333332</v>
      </c>
      <c r="AJ402" s="103">
        <f t="shared" si="378"/>
        <v>0.25944444444444442</v>
      </c>
      <c r="AK402" s="103">
        <f t="shared" ref="AK402:BB402" si="379">+AJ402+AK401</f>
        <v>0.27555555555555555</v>
      </c>
      <c r="AL402" s="103">
        <f t="shared" si="379"/>
        <v>0.29166666666666669</v>
      </c>
      <c r="AM402" s="103">
        <f t="shared" si="379"/>
        <v>0.30777777777777782</v>
      </c>
      <c r="AN402" s="103">
        <f t="shared" si="379"/>
        <v>0.32388888888888895</v>
      </c>
      <c r="AO402" s="103">
        <f t="shared" si="379"/>
        <v>0.34000000000000008</v>
      </c>
      <c r="AP402" s="103">
        <f t="shared" si="379"/>
        <v>1</v>
      </c>
      <c r="AQ402" s="103">
        <f t="shared" si="379"/>
        <v>1</v>
      </c>
      <c r="AR402" s="103">
        <f t="shared" si="379"/>
        <v>1</v>
      </c>
      <c r="AS402" s="103">
        <f t="shared" si="379"/>
        <v>1</v>
      </c>
      <c r="AT402" s="103">
        <f t="shared" si="379"/>
        <v>1</v>
      </c>
      <c r="AU402" s="103">
        <f t="shared" si="379"/>
        <v>1</v>
      </c>
      <c r="AV402" s="103">
        <f t="shared" si="379"/>
        <v>1</v>
      </c>
      <c r="AW402" s="103">
        <f t="shared" si="379"/>
        <v>1</v>
      </c>
      <c r="AX402" s="103">
        <f t="shared" si="379"/>
        <v>1</v>
      </c>
      <c r="AY402" s="103">
        <f t="shared" si="379"/>
        <v>1</v>
      </c>
      <c r="AZ402" s="103">
        <f t="shared" si="379"/>
        <v>1</v>
      </c>
      <c r="BA402" s="103">
        <f t="shared" si="379"/>
        <v>1</v>
      </c>
      <c r="BB402" s="103">
        <f t="shared" si="379"/>
        <v>1</v>
      </c>
      <c r="BC402" s="104"/>
      <c r="BD402" s="101"/>
    </row>
    <row r="403" spans="1:89" s="109" customFormat="1" x14ac:dyDescent="0.2">
      <c r="A403" s="282"/>
      <c r="B403" s="106"/>
      <c r="C403" s="285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83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8"/>
      <c r="BD403" s="106"/>
    </row>
    <row r="404" spans="1:89" s="91" customFormat="1" x14ac:dyDescent="0.2">
      <c r="A404" s="282"/>
      <c r="B404" s="91" t="s">
        <v>112</v>
      </c>
      <c r="C404" s="93">
        <v>14.2</v>
      </c>
      <c r="D404" s="94">
        <f t="shared" ref="D404:AI404" si="380">+D400*$C404</f>
        <v>0</v>
      </c>
      <c r="E404" s="94">
        <f t="shared" si="380"/>
        <v>0</v>
      </c>
      <c r="F404" s="94">
        <f t="shared" si="380"/>
        <v>0</v>
      </c>
      <c r="G404" s="94">
        <f t="shared" si="380"/>
        <v>0</v>
      </c>
      <c r="H404" s="94">
        <f t="shared" si="380"/>
        <v>0</v>
      </c>
      <c r="I404" s="94">
        <f t="shared" si="380"/>
        <v>0</v>
      </c>
      <c r="J404" s="94">
        <f t="shared" si="380"/>
        <v>0</v>
      </c>
      <c r="K404" s="94">
        <f t="shared" si="380"/>
        <v>0</v>
      </c>
      <c r="L404" s="94">
        <f t="shared" si="380"/>
        <v>0</v>
      </c>
      <c r="M404" s="94">
        <f t="shared" si="380"/>
        <v>0</v>
      </c>
      <c r="N404" s="94">
        <f t="shared" si="380"/>
        <v>0.70577380952380941</v>
      </c>
      <c r="O404" s="94">
        <f t="shared" si="380"/>
        <v>0.70577380952380941</v>
      </c>
      <c r="P404" s="94">
        <f t="shared" si="380"/>
        <v>0.70577380952380941</v>
      </c>
      <c r="Q404" s="94">
        <f t="shared" si="380"/>
        <v>0.70577380952380941</v>
      </c>
      <c r="R404" s="94">
        <f t="shared" si="380"/>
        <v>0.70577380952380941</v>
      </c>
      <c r="S404" s="94">
        <f t="shared" si="380"/>
        <v>0.70577380952380941</v>
      </c>
      <c r="T404" s="94">
        <f t="shared" si="380"/>
        <v>0.70577380952380941</v>
      </c>
      <c r="U404" s="94">
        <f t="shared" si="380"/>
        <v>0.70577380952380941</v>
      </c>
      <c r="V404" s="94">
        <f t="shared" si="380"/>
        <v>0.70577380952380941</v>
      </c>
      <c r="W404" s="94">
        <f t="shared" si="380"/>
        <v>0.70577380952380941</v>
      </c>
      <c r="X404" s="94">
        <f t="shared" si="380"/>
        <v>1.4160104761904762</v>
      </c>
      <c r="Y404" s="94">
        <f t="shared" si="380"/>
        <v>2.1262471428571432</v>
      </c>
      <c r="Z404" s="94">
        <f t="shared" si="380"/>
        <v>2.8364838095238096</v>
      </c>
      <c r="AA404" s="94">
        <f t="shared" si="380"/>
        <v>3.546720476190476</v>
      </c>
      <c r="AB404" s="94">
        <f t="shared" si="380"/>
        <v>4.256957142857142</v>
      </c>
      <c r="AC404" s="94">
        <f t="shared" si="380"/>
        <v>4.9671938095238088</v>
      </c>
      <c r="AD404" s="94">
        <f t="shared" si="380"/>
        <v>5.6774304761904757</v>
      </c>
      <c r="AE404" s="94">
        <f t="shared" si="380"/>
        <v>6.3876671428571417</v>
      </c>
      <c r="AF404" s="94">
        <f t="shared" si="380"/>
        <v>7.0979038095238085</v>
      </c>
      <c r="AG404" s="94">
        <f t="shared" si="380"/>
        <v>7.8081404761904745</v>
      </c>
      <c r="AH404" s="90">
        <f t="shared" si="380"/>
        <v>8.5183771428571422</v>
      </c>
      <c r="AI404" s="94">
        <f t="shared" si="380"/>
        <v>9.2286138095238091</v>
      </c>
      <c r="AJ404" s="94">
        <f t="shared" ref="AJ404:BB404" si="381">+AJ400*$C404</f>
        <v>9.9388504761904759</v>
      </c>
      <c r="AK404" s="94">
        <f t="shared" si="381"/>
        <v>10.649087142857143</v>
      </c>
      <c r="AL404" s="94">
        <f t="shared" si="381"/>
        <v>11.359323809523811</v>
      </c>
      <c r="AM404" s="94">
        <f t="shared" si="381"/>
        <v>12.069560476190478</v>
      </c>
      <c r="AN404" s="94">
        <f t="shared" si="381"/>
        <v>12.779797142857145</v>
      </c>
      <c r="AO404" s="94">
        <f t="shared" si="381"/>
        <v>13.490033809523812</v>
      </c>
      <c r="AP404" s="94">
        <f t="shared" si="381"/>
        <v>13.490033809523812</v>
      </c>
      <c r="AQ404" s="94">
        <f t="shared" si="381"/>
        <v>13.490033809523812</v>
      </c>
      <c r="AR404" s="94">
        <f t="shared" si="381"/>
        <v>13.490033809523812</v>
      </c>
      <c r="AS404" s="94">
        <f t="shared" si="381"/>
        <v>13.490033809523812</v>
      </c>
      <c r="AT404" s="94">
        <f t="shared" si="381"/>
        <v>14.200033809523813</v>
      </c>
      <c r="AU404" s="94">
        <f t="shared" si="381"/>
        <v>14.200033809523813</v>
      </c>
      <c r="AV404" s="94">
        <f t="shared" si="381"/>
        <v>14.200033809523813</v>
      </c>
      <c r="AW404" s="94">
        <f t="shared" si="381"/>
        <v>14.200033809523813</v>
      </c>
      <c r="AX404" s="94">
        <f t="shared" si="381"/>
        <v>14.200033809523813</v>
      </c>
      <c r="AY404" s="94">
        <f t="shared" si="381"/>
        <v>14.200033809523813</v>
      </c>
      <c r="AZ404" s="94">
        <f t="shared" si="381"/>
        <v>14.200033809523813</v>
      </c>
      <c r="BA404" s="94">
        <f t="shared" si="381"/>
        <v>14.200033809523813</v>
      </c>
      <c r="BB404" s="94">
        <f t="shared" si="381"/>
        <v>14.200033809523813</v>
      </c>
      <c r="BC404" s="95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</row>
    <row r="405" spans="1:89" s="133" customFormat="1" ht="13.5" thickBot="1" x14ac:dyDescent="0.25">
      <c r="A405" s="283"/>
      <c r="B405" s="133" t="s">
        <v>113</v>
      </c>
      <c r="C405" s="134" t="e">
        <f>+'Detail by Turbine'!#REF!</f>
        <v>#REF!</v>
      </c>
      <c r="D405" s="135">
        <f t="shared" ref="D405:AI405" si="382">+D402*$C404</f>
        <v>0</v>
      </c>
      <c r="E405" s="135">
        <f t="shared" si="382"/>
        <v>0</v>
      </c>
      <c r="F405" s="135">
        <f t="shared" si="382"/>
        <v>0</v>
      </c>
      <c r="G405" s="135">
        <f t="shared" si="382"/>
        <v>0</v>
      </c>
      <c r="H405" s="135">
        <f t="shared" si="382"/>
        <v>0</v>
      </c>
      <c r="I405" s="135">
        <f t="shared" si="382"/>
        <v>0</v>
      </c>
      <c r="J405" s="135">
        <f t="shared" si="382"/>
        <v>0</v>
      </c>
      <c r="K405" s="135">
        <f t="shared" si="382"/>
        <v>0</v>
      </c>
      <c r="L405" s="135">
        <f t="shared" si="382"/>
        <v>0</v>
      </c>
      <c r="M405" s="135">
        <f t="shared" si="382"/>
        <v>0</v>
      </c>
      <c r="N405" s="135">
        <f t="shared" si="382"/>
        <v>0.71</v>
      </c>
      <c r="O405" s="135">
        <f t="shared" si="382"/>
        <v>0.71</v>
      </c>
      <c r="P405" s="135">
        <f t="shared" si="382"/>
        <v>0.71</v>
      </c>
      <c r="Q405" s="135">
        <f t="shared" si="382"/>
        <v>0.71</v>
      </c>
      <c r="R405" s="135">
        <f t="shared" si="382"/>
        <v>0.71</v>
      </c>
      <c r="S405" s="135">
        <f t="shared" si="382"/>
        <v>0.71</v>
      </c>
      <c r="T405" s="135">
        <f t="shared" si="382"/>
        <v>0.71</v>
      </c>
      <c r="U405" s="135">
        <f t="shared" si="382"/>
        <v>0.71</v>
      </c>
      <c r="V405" s="135">
        <f t="shared" si="382"/>
        <v>0.71</v>
      </c>
      <c r="W405" s="135">
        <f t="shared" si="382"/>
        <v>0.71</v>
      </c>
      <c r="X405" s="135">
        <f t="shared" si="382"/>
        <v>0.93877777777777782</v>
      </c>
      <c r="Y405" s="135">
        <f t="shared" si="382"/>
        <v>1.1675555555555557</v>
      </c>
      <c r="Z405" s="135">
        <f t="shared" si="382"/>
        <v>1.3963333333333336</v>
      </c>
      <c r="AA405" s="135">
        <f t="shared" si="382"/>
        <v>1.6251111111111114</v>
      </c>
      <c r="AB405" s="135">
        <f t="shared" si="382"/>
        <v>1.8538888888888894</v>
      </c>
      <c r="AC405" s="135">
        <f t="shared" si="382"/>
        <v>2.0826666666666669</v>
      </c>
      <c r="AD405" s="135">
        <f t="shared" si="382"/>
        <v>2.3114444444444446</v>
      </c>
      <c r="AE405" s="135">
        <f t="shared" si="382"/>
        <v>2.5402222222222224</v>
      </c>
      <c r="AF405" s="135">
        <f t="shared" si="382"/>
        <v>2.7690000000000001</v>
      </c>
      <c r="AG405" s="135">
        <f t="shared" si="382"/>
        <v>2.9977777777777774</v>
      </c>
      <c r="AH405" s="136">
        <f t="shared" si="382"/>
        <v>3.2265555555555552</v>
      </c>
      <c r="AI405" s="135">
        <f t="shared" si="382"/>
        <v>3.4553333333333329</v>
      </c>
      <c r="AJ405" s="135">
        <f t="shared" ref="AJ405:BB405" si="383">+AJ402*$C404</f>
        <v>3.6841111111111107</v>
      </c>
      <c r="AK405" s="135">
        <f t="shared" si="383"/>
        <v>3.9128888888888889</v>
      </c>
      <c r="AL405" s="135">
        <f t="shared" si="383"/>
        <v>4.1416666666666666</v>
      </c>
      <c r="AM405" s="135">
        <f t="shared" si="383"/>
        <v>4.3704444444444448</v>
      </c>
      <c r="AN405" s="135">
        <f t="shared" si="383"/>
        <v>4.599222222222223</v>
      </c>
      <c r="AO405" s="135">
        <f t="shared" si="383"/>
        <v>4.8280000000000012</v>
      </c>
      <c r="AP405" s="135">
        <f t="shared" si="383"/>
        <v>14.2</v>
      </c>
      <c r="AQ405" s="135">
        <f t="shared" si="383"/>
        <v>14.2</v>
      </c>
      <c r="AR405" s="135">
        <f t="shared" si="383"/>
        <v>14.2</v>
      </c>
      <c r="AS405" s="135">
        <f t="shared" si="383"/>
        <v>14.2</v>
      </c>
      <c r="AT405" s="135">
        <f t="shared" si="383"/>
        <v>14.2</v>
      </c>
      <c r="AU405" s="135">
        <f t="shared" si="383"/>
        <v>14.2</v>
      </c>
      <c r="AV405" s="135">
        <f t="shared" si="383"/>
        <v>14.2</v>
      </c>
      <c r="AW405" s="135">
        <f t="shared" si="383"/>
        <v>14.2</v>
      </c>
      <c r="AX405" s="135">
        <f t="shared" si="383"/>
        <v>14.2</v>
      </c>
      <c r="AY405" s="135">
        <f t="shared" si="383"/>
        <v>14.2</v>
      </c>
      <c r="AZ405" s="135">
        <f t="shared" si="383"/>
        <v>14.2</v>
      </c>
      <c r="BA405" s="135">
        <f t="shared" si="383"/>
        <v>14.2</v>
      </c>
      <c r="BB405" s="135">
        <f t="shared" si="383"/>
        <v>14.2</v>
      </c>
      <c r="BC405" s="137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</row>
    <row r="406" spans="1:89" s="92" customFormat="1" ht="15" customHeight="1" thickTop="1" x14ac:dyDescent="0.2">
      <c r="A406" s="281">
        <f>+A398+1</f>
        <v>8</v>
      </c>
      <c r="B406" s="98" t="e">
        <f>'Detail by Turbine'!#REF!</f>
        <v>#REF!</v>
      </c>
      <c r="C406" s="284" t="e">
        <f>'Detail by Turbine'!#REF!</f>
        <v>#REF!</v>
      </c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84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100"/>
    </row>
    <row r="407" spans="1:89" s="105" customFormat="1" x14ac:dyDescent="0.2">
      <c r="A407" s="282"/>
      <c r="B407" s="101" t="s">
        <v>108</v>
      </c>
      <c r="C407" s="285"/>
      <c r="D407" s="103">
        <v>0</v>
      </c>
      <c r="E407" s="103">
        <v>0</v>
      </c>
      <c r="F407" s="103">
        <v>0</v>
      </c>
      <c r="G407" s="103">
        <v>0</v>
      </c>
      <c r="H407" s="103">
        <v>0</v>
      </c>
      <c r="I407" s="103">
        <v>0</v>
      </c>
      <c r="J407" s="103">
        <v>0</v>
      </c>
      <c r="K407" s="103">
        <v>0</v>
      </c>
      <c r="L407" s="103">
        <v>0</v>
      </c>
      <c r="M407" s="103">
        <v>0</v>
      </c>
      <c r="N407" s="103">
        <f>16.7/336</f>
        <v>4.9702380952380949E-2</v>
      </c>
      <c r="O407" s="103">
        <v>0</v>
      </c>
      <c r="P407" s="103">
        <v>0</v>
      </c>
      <c r="Q407" s="103">
        <v>0</v>
      </c>
      <c r="R407" s="103">
        <v>0</v>
      </c>
      <c r="S407" s="103">
        <v>0</v>
      </c>
      <c r="T407" s="103">
        <v>0</v>
      </c>
      <c r="U407" s="103">
        <v>0</v>
      </c>
      <c r="V407" s="103">
        <v>0</v>
      </c>
      <c r="W407" s="103">
        <v>0</v>
      </c>
      <c r="X407" s="103">
        <f t="shared" ref="X407:AO407" si="384">+(0.95-0.0497)/18</f>
        <v>5.0016666666666668E-2</v>
      </c>
      <c r="Y407" s="103">
        <f t="shared" si="384"/>
        <v>5.0016666666666668E-2</v>
      </c>
      <c r="Z407" s="103">
        <f t="shared" si="384"/>
        <v>5.0016666666666668E-2</v>
      </c>
      <c r="AA407" s="103">
        <f t="shared" si="384"/>
        <v>5.0016666666666668E-2</v>
      </c>
      <c r="AB407" s="103">
        <f t="shared" si="384"/>
        <v>5.0016666666666668E-2</v>
      </c>
      <c r="AC407" s="103">
        <f t="shared" si="384"/>
        <v>5.0016666666666668E-2</v>
      </c>
      <c r="AD407" s="103">
        <f t="shared" si="384"/>
        <v>5.0016666666666668E-2</v>
      </c>
      <c r="AE407" s="103">
        <f t="shared" si="384"/>
        <v>5.0016666666666668E-2</v>
      </c>
      <c r="AF407" s="103">
        <f t="shared" si="384"/>
        <v>5.0016666666666668E-2</v>
      </c>
      <c r="AG407" s="103">
        <f t="shared" si="384"/>
        <v>5.0016666666666668E-2</v>
      </c>
      <c r="AH407" s="82">
        <f t="shared" si="384"/>
        <v>5.0016666666666668E-2</v>
      </c>
      <c r="AI407" s="103">
        <f t="shared" si="384"/>
        <v>5.0016666666666668E-2</v>
      </c>
      <c r="AJ407" s="103">
        <f t="shared" si="384"/>
        <v>5.0016666666666668E-2</v>
      </c>
      <c r="AK407" s="103">
        <f t="shared" si="384"/>
        <v>5.0016666666666668E-2</v>
      </c>
      <c r="AL407" s="103">
        <f t="shared" si="384"/>
        <v>5.0016666666666668E-2</v>
      </c>
      <c r="AM407" s="103">
        <f t="shared" si="384"/>
        <v>5.0016666666666668E-2</v>
      </c>
      <c r="AN407" s="103">
        <f t="shared" si="384"/>
        <v>5.0016666666666668E-2</v>
      </c>
      <c r="AO407" s="103">
        <f t="shared" si="384"/>
        <v>5.0016666666666668E-2</v>
      </c>
      <c r="AP407" s="103">
        <v>0</v>
      </c>
      <c r="AQ407" s="103">
        <v>0</v>
      </c>
      <c r="AR407" s="103">
        <v>0</v>
      </c>
      <c r="AS407" s="103">
        <v>0</v>
      </c>
      <c r="AT407" s="103">
        <v>0.05</v>
      </c>
      <c r="AU407" s="103">
        <v>0</v>
      </c>
      <c r="AV407" s="103">
        <v>0</v>
      </c>
      <c r="AW407" s="103">
        <v>0</v>
      </c>
      <c r="AX407" s="103">
        <v>0</v>
      </c>
      <c r="AY407" s="103">
        <v>0</v>
      </c>
      <c r="AZ407" s="103">
        <v>0</v>
      </c>
      <c r="BA407" s="103">
        <v>0</v>
      </c>
      <c r="BB407" s="103">
        <v>0</v>
      </c>
      <c r="BC407" s="104">
        <f>SUM(D407:BB407)</f>
        <v>1.0000023809523813</v>
      </c>
      <c r="BD407" s="101"/>
    </row>
    <row r="408" spans="1:89" s="105" customFormat="1" x14ac:dyDescent="0.2">
      <c r="A408" s="282"/>
      <c r="B408" s="101" t="s">
        <v>109</v>
      </c>
      <c r="C408" s="285"/>
      <c r="D408" s="103">
        <f>D407</f>
        <v>0</v>
      </c>
      <c r="E408" s="103">
        <f t="shared" ref="E408:AJ408" si="385">+D408+E407</f>
        <v>0</v>
      </c>
      <c r="F408" s="103">
        <f t="shared" si="385"/>
        <v>0</v>
      </c>
      <c r="G408" s="103">
        <f t="shared" si="385"/>
        <v>0</v>
      </c>
      <c r="H408" s="103">
        <f t="shared" si="385"/>
        <v>0</v>
      </c>
      <c r="I408" s="103">
        <f t="shared" si="385"/>
        <v>0</v>
      </c>
      <c r="J408" s="103">
        <f t="shared" si="385"/>
        <v>0</v>
      </c>
      <c r="K408" s="103">
        <f t="shared" si="385"/>
        <v>0</v>
      </c>
      <c r="L408" s="103">
        <f t="shared" si="385"/>
        <v>0</v>
      </c>
      <c r="M408" s="103">
        <f t="shared" si="385"/>
        <v>0</v>
      </c>
      <c r="N408" s="103">
        <f t="shared" si="385"/>
        <v>4.9702380952380949E-2</v>
      </c>
      <c r="O408" s="103">
        <f t="shared" si="385"/>
        <v>4.9702380952380949E-2</v>
      </c>
      <c r="P408" s="103">
        <f t="shared" si="385"/>
        <v>4.9702380952380949E-2</v>
      </c>
      <c r="Q408" s="103">
        <f t="shared" si="385"/>
        <v>4.9702380952380949E-2</v>
      </c>
      <c r="R408" s="103">
        <f t="shared" si="385"/>
        <v>4.9702380952380949E-2</v>
      </c>
      <c r="S408" s="103">
        <f t="shared" si="385"/>
        <v>4.9702380952380949E-2</v>
      </c>
      <c r="T408" s="103">
        <f t="shared" si="385"/>
        <v>4.9702380952380949E-2</v>
      </c>
      <c r="U408" s="103">
        <f t="shared" si="385"/>
        <v>4.9702380952380949E-2</v>
      </c>
      <c r="V408" s="103">
        <f t="shared" si="385"/>
        <v>4.9702380952380949E-2</v>
      </c>
      <c r="W408" s="103">
        <f t="shared" si="385"/>
        <v>4.9702380952380949E-2</v>
      </c>
      <c r="X408" s="103">
        <f t="shared" si="385"/>
        <v>9.9719047619047624E-2</v>
      </c>
      <c r="Y408" s="103">
        <f t="shared" si="385"/>
        <v>0.14973571428571431</v>
      </c>
      <c r="Z408" s="103">
        <f t="shared" si="385"/>
        <v>0.19975238095238096</v>
      </c>
      <c r="AA408" s="103">
        <f t="shared" si="385"/>
        <v>0.24976904761904761</v>
      </c>
      <c r="AB408" s="103">
        <f t="shared" si="385"/>
        <v>0.29978571428571427</v>
      </c>
      <c r="AC408" s="103">
        <f t="shared" si="385"/>
        <v>0.34980238095238092</v>
      </c>
      <c r="AD408" s="103">
        <f t="shared" si="385"/>
        <v>0.39981904761904757</v>
      </c>
      <c r="AE408" s="103">
        <f t="shared" si="385"/>
        <v>0.44983571428571423</v>
      </c>
      <c r="AF408" s="103">
        <f t="shared" si="385"/>
        <v>0.49985238095238088</v>
      </c>
      <c r="AG408" s="103">
        <f t="shared" si="385"/>
        <v>0.54986904761904754</v>
      </c>
      <c r="AH408" s="82">
        <f t="shared" si="385"/>
        <v>0.59988571428571424</v>
      </c>
      <c r="AI408" s="103">
        <f t="shared" si="385"/>
        <v>0.64990238095238095</v>
      </c>
      <c r="AJ408" s="103">
        <f t="shared" si="385"/>
        <v>0.69991904761904766</v>
      </c>
      <c r="AK408" s="103">
        <f t="shared" ref="AK408:BB408" si="386">+AJ408+AK407</f>
        <v>0.74993571428571437</v>
      </c>
      <c r="AL408" s="103">
        <f t="shared" si="386"/>
        <v>0.79995238095238108</v>
      </c>
      <c r="AM408" s="103">
        <f t="shared" si="386"/>
        <v>0.84996904761904779</v>
      </c>
      <c r="AN408" s="103">
        <f t="shared" si="386"/>
        <v>0.8999857142857145</v>
      </c>
      <c r="AO408" s="103">
        <f t="shared" si="386"/>
        <v>0.95000238095238121</v>
      </c>
      <c r="AP408" s="103">
        <f t="shared" si="386"/>
        <v>0.95000238095238121</v>
      </c>
      <c r="AQ408" s="103">
        <f t="shared" si="386"/>
        <v>0.95000238095238121</v>
      </c>
      <c r="AR408" s="103">
        <f t="shared" si="386"/>
        <v>0.95000238095238121</v>
      </c>
      <c r="AS408" s="103">
        <f t="shared" si="386"/>
        <v>0.95000238095238121</v>
      </c>
      <c r="AT408" s="103">
        <f t="shared" si="386"/>
        <v>1.0000023809523813</v>
      </c>
      <c r="AU408" s="103">
        <f t="shared" si="386"/>
        <v>1.0000023809523813</v>
      </c>
      <c r="AV408" s="103">
        <f t="shared" si="386"/>
        <v>1.0000023809523813</v>
      </c>
      <c r="AW408" s="103">
        <f t="shared" si="386"/>
        <v>1.0000023809523813</v>
      </c>
      <c r="AX408" s="103">
        <f t="shared" si="386"/>
        <v>1.0000023809523813</v>
      </c>
      <c r="AY408" s="103">
        <f t="shared" si="386"/>
        <v>1.0000023809523813</v>
      </c>
      <c r="AZ408" s="103">
        <f t="shared" si="386"/>
        <v>1.0000023809523813</v>
      </c>
      <c r="BA408" s="103">
        <f t="shared" si="386"/>
        <v>1.0000023809523813</v>
      </c>
      <c r="BB408" s="103">
        <f t="shared" si="386"/>
        <v>1.0000023809523813</v>
      </c>
      <c r="BC408" s="104"/>
      <c r="BD408" s="101"/>
    </row>
    <row r="409" spans="1:89" s="105" customFormat="1" x14ac:dyDescent="0.2">
      <c r="A409" s="282"/>
      <c r="B409" s="101" t="s">
        <v>110</v>
      </c>
      <c r="C409" s="285"/>
      <c r="D409" s="103">
        <v>0</v>
      </c>
      <c r="E409" s="103">
        <v>0</v>
      </c>
      <c r="F409" s="103">
        <v>0</v>
      </c>
      <c r="G409" s="103">
        <v>0</v>
      </c>
      <c r="H409" s="103">
        <v>0</v>
      </c>
      <c r="I409" s="103">
        <v>0</v>
      </c>
      <c r="J409" s="103">
        <v>0</v>
      </c>
      <c r="K409" s="103">
        <v>0</v>
      </c>
      <c r="L409" s="103">
        <v>0</v>
      </c>
      <c r="M409" s="103">
        <v>0</v>
      </c>
      <c r="N409" s="103">
        <v>0.05</v>
      </c>
      <c r="O409" s="103">
        <v>0</v>
      </c>
      <c r="P409" s="103">
        <v>0</v>
      </c>
      <c r="Q409" s="103">
        <v>0</v>
      </c>
      <c r="R409" s="103">
        <v>0</v>
      </c>
      <c r="S409" s="103">
        <v>0</v>
      </c>
      <c r="T409" s="103">
        <v>0</v>
      </c>
      <c r="U409" s="103">
        <v>0</v>
      </c>
      <c r="V409" s="103">
        <v>0</v>
      </c>
      <c r="W409" s="103">
        <v>0</v>
      </c>
      <c r="X409" s="103">
        <f t="shared" ref="X409:AO409" si="387">+(0.34-0.05)/18</f>
        <v>1.6111111111111114E-2</v>
      </c>
      <c r="Y409" s="103">
        <f t="shared" si="387"/>
        <v>1.6111111111111114E-2</v>
      </c>
      <c r="Z409" s="103">
        <f t="shared" si="387"/>
        <v>1.6111111111111114E-2</v>
      </c>
      <c r="AA409" s="103">
        <f t="shared" si="387"/>
        <v>1.6111111111111114E-2</v>
      </c>
      <c r="AB409" s="103">
        <f t="shared" si="387"/>
        <v>1.6111111111111114E-2</v>
      </c>
      <c r="AC409" s="103">
        <f t="shared" si="387"/>
        <v>1.6111111111111114E-2</v>
      </c>
      <c r="AD409" s="103">
        <f t="shared" si="387"/>
        <v>1.6111111111111114E-2</v>
      </c>
      <c r="AE409" s="103">
        <f t="shared" si="387"/>
        <v>1.6111111111111114E-2</v>
      </c>
      <c r="AF409" s="103">
        <f t="shared" si="387"/>
        <v>1.6111111111111114E-2</v>
      </c>
      <c r="AG409" s="103">
        <f t="shared" si="387"/>
        <v>1.6111111111111114E-2</v>
      </c>
      <c r="AH409" s="82">
        <f t="shared" si="387"/>
        <v>1.6111111111111114E-2</v>
      </c>
      <c r="AI409" s="103">
        <f t="shared" si="387"/>
        <v>1.6111111111111114E-2</v>
      </c>
      <c r="AJ409" s="103">
        <f t="shared" si="387"/>
        <v>1.6111111111111114E-2</v>
      </c>
      <c r="AK409" s="103">
        <f t="shared" si="387"/>
        <v>1.6111111111111114E-2</v>
      </c>
      <c r="AL409" s="103">
        <f t="shared" si="387"/>
        <v>1.6111111111111114E-2</v>
      </c>
      <c r="AM409" s="103">
        <f t="shared" si="387"/>
        <v>1.6111111111111114E-2</v>
      </c>
      <c r="AN409" s="103">
        <f t="shared" si="387"/>
        <v>1.6111111111111114E-2</v>
      </c>
      <c r="AO409" s="103">
        <f t="shared" si="387"/>
        <v>1.6111111111111114E-2</v>
      </c>
      <c r="AP409" s="103">
        <v>0.66</v>
      </c>
      <c r="AQ409" s="103">
        <v>0</v>
      </c>
      <c r="AR409" s="103">
        <v>0</v>
      </c>
      <c r="AS409" s="103">
        <v>0</v>
      </c>
      <c r="AT409" s="103">
        <v>0</v>
      </c>
      <c r="AU409" s="103">
        <v>0</v>
      </c>
      <c r="AV409" s="103">
        <v>0</v>
      </c>
      <c r="AW409" s="103">
        <v>0</v>
      </c>
      <c r="AX409" s="103">
        <v>0</v>
      </c>
      <c r="AY409" s="103">
        <v>0</v>
      </c>
      <c r="AZ409" s="103">
        <v>0</v>
      </c>
      <c r="BA409" s="103">
        <v>0</v>
      </c>
      <c r="BB409" s="103">
        <v>0</v>
      </c>
      <c r="BC409" s="104">
        <f>SUM(D409:BB409)</f>
        <v>1</v>
      </c>
      <c r="BD409" s="101"/>
    </row>
    <row r="410" spans="1:89" s="105" customFormat="1" x14ac:dyDescent="0.2">
      <c r="A410" s="282"/>
      <c r="B410" s="101" t="s">
        <v>111</v>
      </c>
      <c r="C410" s="285"/>
      <c r="D410" s="103">
        <f>D409</f>
        <v>0</v>
      </c>
      <c r="E410" s="103">
        <f t="shared" ref="E410:AJ410" si="388">+D410+E409</f>
        <v>0</v>
      </c>
      <c r="F410" s="103">
        <f t="shared" si="388"/>
        <v>0</v>
      </c>
      <c r="G410" s="103">
        <f t="shared" si="388"/>
        <v>0</v>
      </c>
      <c r="H410" s="103">
        <f t="shared" si="388"/>
        <v>0</v>
      </c>
      <c r="I410" s="103">
        <f t="shared" si="388"/>
        <v>0</v>
      </c>
      <c r="J410" s="103">
        <f t="shared" si="388"/>
        <v>0</v>
      </c>
      <c r="K410" s="103">
        <f t="shared" si="388"/>
        <v>0</v>
      </c>
      <c r="L410" s="103">
        <f t="shared" si="388"/>
        <v>0</v>
      </c>
      <c r="M410" s="103">
        <f t="shared" si="388"/>
        <v>0</v>
      </c>
      <c r="N410" s="103">
        <f t="shared" si="388"/>
        <v>0.05</v>
      </c>
      <c r="O410" s="103">
        <f t="shared" si="388"/>
        <v>0.05</v>
      </c>
      <c r="P410" s="103">
        <f t="shared" si="388"/>
        <v>0.05</v>
      </c>
      <c r="Q410" s="103">
        <f t="shared" si="388"/>
        <v>0.05</v>
      </c>
      <c r="R410" s="103">
        <f t="shared" si="388"/>
        <v>0.05</v>
      </c>
      <c r="S410" s="103">
        <f t="shared" si="388"/>
        <v>0.05</v>
      </c>
      <c r="T410" s="103">
        <f t="shared" si="388"/>
        <v>0.05</v>
      </c>
      <c r="U410" s="103">
        <f t="shared" si="388"/>
        <v>0.05</v>
      </c>
      <c r="V410" s="103">
        <f t="shared" si="388"/>
        <v>0.05</v>
      </c>
      <c r="W410" s="103">
        <f t="shared" si="388"/>
        <v>0.05</v>
      </c>
      <c r="X410" s="103">
        <f t="shared" si="388"/>
        <v>6.611111111111112E-2</v>
      </c>
      <c r="Y410" s="103">
        <f t="shared" si="388"/>
        <v>8.2222222222222238E-2</v>
      </c>
      <c r="Z410" s="103">
        <f t="shared" si="388"/>
        <v>9.8333333333333356E-2</v>
      </c>
      <c r="AA410" s="103">
        <f t="shared" si="388"/>
        <v>0.11444444444444447</v>
      </c>
      <c r="AB410" s="103">
        <f t="shared" si="388"/>
        <v>0.13055555555555559</v>
      </c>
      <c r="AC410" s="103">
        <f t="shared" si="388"/>
        <v>0.1466666666666667</v>
      </c>
      <c r="AD410" s="103">
        <f t="shared" si="388"/>
        <v>0.1627777777777778</v>
      </c>
      <c r="AE410" s="103">
        <f t="shared" si="388"/>
        <v>0.1788888888888889</v>
      </c>
      <c r="AF410" s="103">
        <f t="shared" si="388"/>
        <v>0.19500000000000001</v>
      </c>
      <c r="AG410" s="103">
        <f t="shared" si="388"/>
        <v>0.21111111111111111</v>
      </c>
      <c r="AH410" s="82">
        <f t="shared" si="388"/>
        <v>0.22722222222222221</v>
      </c>
      <c r="AI410" s="103">
        <f t="shared" si="388"/>
        <v>0.24333333333333332</v>
      </c>
      <c r="AJ410" s="103">
        <f t="shared" si="388"/>
        <v>0.25944444444444442</v>
      </c>
      <c r="AK410" s="103">
        <f t="shared" ref="AK410:BB410" si="389">+AJ410+AK409</f>
        <v>0.27555555555555555</v>
      </c>
      <c r="AL410" s="103">
        <f t="shared" si="389"/>
        <v>0.29166666666666669</v>
      </c>
      <c r="AM410" s="103">
        <f t="shared" si="389"/>
        <v>0.30777777777777782</v>
      </c>
      <c r="AN410" s="103">
        <f t="shared" si="389"/>
        <v>0.32388888888888895</v>
      </c>
      <c r="AO410" s="103">
        <f t="shared" si="389"/>
        <v>0.34000000000000008</v>
      </c>
      <c r="AP410" s="103">
        <f t="shared" si="389"/>
        <v>1</v>
      </c>
      <c r="AQ410" s="103">
        <f t="shared" si="389"/>
        <v>1</v>
      </c>
      <c r="AR410" s="103">
        <f t="shared" si="389"/>
        <v>1</v>
      </c>
      <c r="AS410" s="103">
        <f t="shared" si="389"/>
        <v>1</v>
      </c>
      <c r="AT410" s="103">
        <f t="shared" si="389"/>
        <v>1</v>
      </c>
      <c r="AU410" s="103">
        <f t="shared" si="389"/>
        <v>1</v>
      </c>
      <c r="AV410" s="103">
        <f t="shared" si="389"/>
        <v>1</v>
      </c>
      <c r="AW410" s="103">
        <f t="shared" si="389"/>
        <v>1</v>
      </c>
      <c r="AX410" s="103">
        <f t="shared" si="389"/>
        <v>1</v>
      </c>
      <c r="AY410" s="103">
        <f t="shared" si="389"/>
        <v>1</v>
      </c>
      <c r="AZ410" s="103">
        <f t="shared" si="389"/>
        <v>1</v>
      </c>
      <c r="BA410" s="103">
        <f t="shared" si="389"/>
        <v>1</v>
      </c>
      <c r="BB410" s="103">
        <f t="shared" si="389"/>
        <v>1</v>
      </c>
      <c r="BC410" s="104"/>
      <c r="BD410" s="101"/>
    </row>
    <row r="411" spans="1:89" s="109" customFormat="1" x14ac:dyDescent="0.2">
      <c r="A411" s="282"/>
      <c r="B411" s="106"/>
      <c r="C411" s="285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83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8"/>
      <c r="BD411" s="106"/>
    </row>
    <row r="412" spans="1:89" s="91" customFormat="1" x14ac:dyDescent="0.2">
      <c r="A412" s="282"/>
      <c r="B412" s="91" t="s">
        <v>112</v>
      </c>
      <c r="C412" s="93">
        <v>14.2</v>
      </c>
      <c r="D412" s="94">
        <f t="shared" ref="D412:AI412" si="390">+D408*$C412</f>
        <v>0</v>
      </c>
      <c r="E412" s="94">
        <f t="shared" si="390"/>
        <v>0</v>
      </c>
      <c r="F412" s="94">
        <f t="shared" si="390"/>
        <v>0</v>
      </c>
      <c r="G412" s="94">
        <f t="shared" si="390"/>
        <v>0</v>
      </c>
      <c r="H412" s="94">
        <f t="shared" si="390"/>
        <v>0</v>
      </c>
      <c r="I412" s="94">
        <f t="shared" si="390"/>
        <v>0</v>
      </c>
      <c r="J412" s="94">
        <f t="shared" si="390"/>
        <v>0</v>
      </c>
      <c r="K412" s="94">
        <f t="shared" si="390"/>
        <v>0</v>
      </c>
      <c r="L412" s="94">
        <f t="shared" si="390"/>
        <v>0</v>
      </c>
      <c r="M412" s="94">
        <f t="shared" si="390"/>
        <v>0</v>
      </c>
      <c r="N412" s="94">
        <f t="shared" si="390"/>
        <v>0.70577380952380941</v>
      </c>
      <c r="O412" s="94">
        <f t="shared" si="390"/>
        <v>0.70577380952380941</v>
      </c>
      <c r="P412" s="94">
        <f t="shared" si="390"/>
        <v>0.70577380952380941</v>
      </c>
      <c r="Q412" s="94">
        <f t="shared" si="390"/>
        <v>0.70577380952380941</v>
      </c>
      <c r="R412" s="94">
        <f t="shared" si="390"/>
        <v>0.70577380952380941</v>
      </c>
      <c r="S412" s="94">
        <f t="shared" si="390"/>
        <v>0.70577380952380941</v>
      </c>
      <c r="T412" s="94">
        <f t="shared" si="390"/>
        <v>0.70577380952380941</v>
      </c>
      <c r="U412" s="94">
        <f t="shared" si="390"/>
        <v>0.70577380952380941</v>
      </c>
      <c r="V412" s="94">
        <f t="shared" si="390"/>
        <v>0.70577380952380941</v>
      </c>
      <c r="W412" s="94">
        <f t="shared" si="390"/>
        <v>0.70577380952380941</v>
      </c>
      <c r="X412" s="94">
        <f t="shared" si="390"/>
        <v>1.4160104761904762</v>
      </c>
      <c r="Y412" s="94">
        <f t="shared" si="390"/>
        <v>2.1262471428571432</v>
      </c>
      <c r="Z412" s="94">
        <f t="shared" si="390"/>
        <v>2.8364838095238096</v>
      </c>
      <c r="AA412" s="94">
        <f t="shared" si="390"/>
        <v>3.546720476190476</v>
      </c>
      <c r="AB412" s="94">
        <f t="shared" si="390"/>
        <v>4.256957142857142</v>
      </c>
      <c r="AC412" s="94">
        <f t="shared" si="390"/>
        <v>4.9671938095238088</v>
      </c>
      <c r="AD412" s="94">
        <f t="shared" si="390"/>
        <v>5.6774304761904757</v>
      </c>
      <c r="AE412" s="94">
        <f t="shared" si="390"/>
        <v>6.3876671428571417</v>
      </c>
      <c r="AF412" s="94">
        <f t="shared" si="390"/>
        <v>7.0979038095238085</v>
      </c>
      <c r="AG412" s="94">
        <f t="shared" si="390"/>
        <v>7.8081404761904745</v>
      </c>
      <c r="AH412" s="90">
        <f t="shared" si="390"/>
        <v>8.5183771428571422</v>
      </c>
      <c r="AI412" s="94">
        <f t="shared" si="390"/>
        <v>9.2286138095238091</v>
      </c>
      <c r="AJ412" s="94">
        <f t="shared" ref="AJ412:BB412" si="391">+AJ408*$C412</f>
        <v>9.9388504761904759</v>
      </c>
      <c r="AK412" s="94">
        <f t="shared" si="391"/>
        <v>10.649087142857143</v>
      </c>
      <c r="AL412" s="94">
        <f t="shared" si="391"/>
        <v>11.359323809523811</v>
      </c>
      <c r="AM412" s="94">
        <f t="shared" si="391"/>
        <v>12.069560476190478</v>
      </c>
      <c r="AN412" s="94">
        <f t="shared" si="391"/>
        <v>12.779797142857145</v>
      </c>
      <c r="AO412" s="94">
        <f t="shared" si="391"/>
        <v>13.490033809523812</v>
      </c>
      <c r="AP412" s="94">
        <f t="shared" si="391"/>
        <v>13.490033809523812</v>
      </c>
      <c r="AQ412" s="94">
        <f t="shared" si="391"/>
        <v>13.490033809523812</v>
      </c>
      <c r="AR412" s="94">
        <f t="shared" si="391"/>
        <v>13.490033809523812</v>
      </c>
      <c r="AS412" s="94">
        <f t="shared" si="391"/>
        <v>13.490033809523812</v>
      </c>
      <c r="AT412" s="94">
        <f t="shared" si="391"/>
        <v>14.200033809523813</v>
      </c>
      <c r="AU412" s="94">
        <f t="shared" si="391"/>
        <v>14.200033809523813</v>
      </c>
      <c r="AV412" s="94">
        <f t="shared" si="391"/>
        <v>14.200033809523813</v>
      </c>
      <c r="AW412" s="94">
        <f t="shared" si="391"/>
        <v>14.200033809523813</v>
      </c>
      <c r="AX412" s="94">
        <f t="shared" si="391"/>
        <v>14.200033809523813</v>
      </c>
      <c r="AY412" s="94">
        <f t="shared" si="391"/>
        <v>14.200033809523813</v>
      </c>
      <c r="AZ412" s="94">
        <f t="shared" si="391"/>
        <v>14.200033809523813</v>
      </c>
      <c r="BA412" s="94">
        <f t="shared" si="391"/>
        <v>14.200033809523813</v>
      </c>
      <c r="BB412" s="94">
        <f t="shared" si="391"/>
        <v>14.200033809523813</v>
      </c>
      <c r="BC412" s="95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</row>
    <row r="413" spans="1:89" s="133" customFormat="1" ht="13.5" thickBot="1" x14ac:dyDescent="0.25">
      <c r="A413" s="283"/>
      <c r="B413" s="133" t="s">
        <v>113</v>
      </c>
      <c r="C413" s="134" t="e">
        <f>+'Detail by Turbine'!#REF!</f>
        <v>#REF!</v>
      </c>
      <c r="D413" s="135">
        <f t="shared" ref="D413:AI413" si="392">+D410*$C412</f>
        <v>0</v>
      </c>
      <c r="E413" s="135">
        <f t="shared" si="392"/>
        <v>0</v>
      </c>
      <c r="F413" s="135">
        <f t="shared" si="392"/>
        <v>0</v>
      </c>
      <c r="G413" s="135">
        <f t="shared" si="392"/>
        <v>0</v>
      </c>
      <c r="H413" s="135">
        <f t="shared" si="392"/>
        <v>0</v>
      </c>
      <c r="I413" s="135">
        <f t="shared" si="392"/>
        <v>0</v>
      </c>
      <c r="J413" s="135">
        <f t="shared" si="392"/>
        <v>0</v>
      </c>
      <c r="K413" s="135">
        <f t="shared" si="392"/>
        <v>0</v>
      </c>
      <c r="L413" s="135">
        <f t="shared" si="392"/>
        <v>0</v>
      </c>
      <c r="M413" s="135">
        <f t="shared" si="392"/>
        <v>0</v>
      </c>
      <c r="N413" s="135">
        <f t="shared" si="392"/>
        <v>0.71</v>
      </c>
      <c r="O413" s="135">
        <f t="shared" si="392"/>
        <v>0.71</v>
      </c>
      <c r="P413" s="135">
        <f t="shared" si="392"/>
        <v>0.71</v>
      </c>
      <c r="Q413" s="135">
        <f t="shared" si="392"/>
        <v>0.71</v>
      </c>
      <c r="R413" s="135">
        <f t="shared" si="392"/>
        <v>0.71</v>
      </c>
      <c r="S413" s="135">
        <f t="shared" si="392"/>
        <v>0.71</v>
      </c>
      <c r="T413" s="135">
        <f t="shared" si="392"/>
        <v>0.71</v>
      </c>
      <c r="U413" s="135">
        <f t="shared" si="392"/>
        <v>0.71</v>
      </c>
      <c r="V413" s="135">
        <f t="shared" si="392"/>
        <v>0.71</v>
      </c>
      <c r="W413" s="135">
        <f t="shared" si="392"/>
        <v>0.71</v>
      </c>
      <c r="X413" s="135">
        <f t="shared" si="392"/>
        <v>0.93877777777777782</v>
      </c>
      <c r="Y413" s="135">
        <f t="shared" si="392"/>
        <v>1.1675555555555557</v>
      </c>
      <c r="Z413" s="135">
        <f t="shared" si="392"/>
        <v>1.3963333333333336</v>
      </c>
      <c r="AA413" s="135">
        <f t="shared" si="392"/>
        <v>1.6251111111111114</v>
      </c>
      <c r="AB413" s="135">
        <f t="shared" si="392"/>
        <v>1.8538888888888894</v>
      </c>
      <c r="AC413" s="135">
        <f t="shared" si="392"/>
        <v>2.0826666666666669</v>
      </c>
      <c r="AD413" s="135">
        <f t="shared" si="392"/>
        <v>2.3114444444444446</v>
      </c>
      <c r="AE413" s="135">
        <f t="shared" si="392"/>
        <v>2.5402222222222224</v>
      </c>
      <c r="AF413" s="135">
        <f t="shared" si="392"/>
        <v>2.7690000000000001</v>
      </c>
      <c r="AG413" s="135">
        <f t="shared" si="392"/>
        <v>2.9977777777777774</v>
      </c>
      <c r="AH413" s="136">
        <f t="shared" si="392"/>
        <v>3.2265555555555552</v>
      </c>
      <c r="AI413" s="135">
        <f t="shared" si="392"/>
        <v>3.4553333333333329</v>
      </c>
      <c r="AJ413" s="135">
        <f t="shared" ref="AJ413:BB413" si="393">+AJ410*$C412</f>
        <v>3.6841111111111107</v>
      </c>
      <c r="AK413" s="135">
        <f t="shared" si="393"/>
        <v>3.9128888888888889</v>
      </c>
      <c r="AL413" s="135">
        <f t="shared" si="393"/>
        <v>4.1416666666666666</v>
      </c>
      <c r="AM413" s="135">
        <f t="shared" si="393"/>
        <v>4.3704444444444448</v>
      </c>
      <c r="AN413" s="135">
        <f t="shared" si="393"/>
        <v>4.599222222222223</v>
      </c>
      <c r="AO413" s="135">
        <f t="shared" si="393"/>
        <v>4.8280000000000012</v>
      </c>
      <c r="AP413" s="135">
        <f t="shared" si="393"/>
        <v>14.2</v>
      </c>
      <c r="AQ413" s="135">
        <f t="shared" si="393"/>
        <v>14.2</v>
      </c>
      <c r="AR413" s="135">
        <f t="shared" si="393"/>
        <v>14.2</v>
      </c>
      <c r="AS413" s="135">
        <f t="shared" si="393"/>
        <v>14.2</v>
      </c>
      <c r="AT413" s="135">
        <f t="shared" si="393"/>
        <v>14.2</v>
      </c>
      <c r="AU413" s="135">
        <f t="shared" si="393"/>
        <v>14.2</v>
      </c>
      <c r="AV413" s="135">
        <f t="shared" si="393"/>
        <v>14.2</v>
      </c>
      <c r="AW413" s="135">
        <f t="shared" si="393"/>
        <v>14.2</v>
      </c>
      <c r="AX413" s="135">
        <f t="shared" si="393"/>
        <v>14.2</v>
      </c>
      <c r="AY413" s="135">
        <f t="shared" si="393"/>
        <v>14.2</v>
      </c>
      <c r="AZ413" s="135">
        <f t="shared" si="393"/>
        <v>14.2</v>
      </c>
      <c r="BA413" s="135">
        <f t="shared" si="393"/>
        <v>14.2</v>
      </c>
      <c r="BB413" s="135">
        <f t="shared" si="393"/>
        <v>14.2</v>
      </c>
      <c r="BC413" s="137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</row>
    <row r="414" spans="1:89" s="92" customFormat="1" ht="15" customHeight="1" thickTop="1" x14ac:dyDescent="0.2">
      <c r="A414" s="281">
        <f>+A406+1</f>
        <v>9</v>
      </c>
      <c r="B414" s="98" t="e">
        <f>'Detail by Turbine'!#REF!</f>
        <v>#REF!</v>
      </c>
      <c r="C414" s="284" t="e">
        <f>'Detail by Turbine'!#REF!</f>
        <v>#REF!</v>
      </c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84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100"/>
    </row>
    <row r="415" spans="1:89" s="105" customFormat="1" x14ac:dyDescent="0.2">
      <c r="A415" s="282"/>
      <c r="B415" s="101" t="s">
        <v>108</v>
      </c>
      <c r="C415" s="285"/>
      <c r="D415" s="103">
        <v>0</v>
      </c>
      <c r="E415" s="103">
        <v>0</v>
      </c>
      <c r="F415" s="103">
        <v>0</v>
      </c>
      <c r="G415" s="103">
        <v>0</v>
      </c>
      <c r="H415" s="103">
        <v>0</v>
      </c>
      <c r="I415" s="103">
        <v>0</v>
      </c>
      <c r="J415" s="103">
        <v>0</v>
      </c>
      <c r="K415" s="103">
        <v>0</v>
      </c>
      <c r="L415" s="103">
        <v>0</v>
      </c>
      <c r="M415" s="103">
        <v>0</v>
      </c>
      <c r="N415" s="103">
        <f>16.7/336</f>
        <v>4.9702380952380949E-2</v>
      </c>
      <c r="O415" s="103">
        <v>0</v>
      </c>
      <c r="P415" s="103">
        <v>0</v>
      </c>
      <c r="Q415" s="103">
        <v>0</v>
      </c>
      <c r="R415" s="103">
        <v>0</v>
      </c>
      <c r="S415" s="103">
        <v>0</v>
      </c>
      <c r="T415" s="103">
        <v>0</v>
      </c>
      <c r="U415" s="103">
        <v>0</v>
      </c>
      <c r="V415" s="103">
        <v>0</v>
      </c>
      <c r="W415" s="103">
        <v>0</v>
      </c>
      <c r="X415" s="103">
        <f t="shared" ref="X415:AO415" si="394">+(0.95-0.0497)/18</f>
        <v>5.0016666666666668E-2</v>
      </c>
      <c r="Y415" s="103">
        <f t="shared" si="394"/>
        <v>5.0016666666666668E-2</v>
      </c>
      <c r="Z415" s="103">
        <f t="shared" si="394"/>
        <v>5.0016666666666668E-2</v>
      </c>
      <c r="AA415" s="103">
        <f t="shared" si="394"/>
        <v>5.0016666666666668E-2</v>
      </c>
      <c r="AB415" s="103">
        <f t="shared" si="394"/>
        <v>5.0016666666666668E-2</v>
      </c>
      <c r="AC415" s="103">
        <f t="shared" si="394"/>
        <v>5.0016666666666668E-2</v>
      </c>
      <c r="AD415" s="103">
        <f t="shared" si="394"/>
        <v>5.0016666666666668E-2</v>
      </c>
      <c r="AE415" s="103">
        <f t="shared" si="394"/>
        <v>5.0016666666666668E-2</v>
      </c>
      <c r="AF415" s="103">
        <f t="shared" si="394"/>
        <v>5.0016666666666668E-2</v>
      </c>
      <c r="AG415" s="103">
        <f t="shared" si="394"/>
        <v>5.0016666666666668E-2</v>
      </c>
      <c r="AH415" s="82">
        <f t="shared" si="394"/>
        <v>5.0016666666666668E-2</v>
      </c>
      <c r="AI415" s="103">
        <f t="shared" si="394"/>
        <v>5.0016666666666668E-2</v>
      </c>
      <c r="AJ415" s="103">
        <f t="shared" si="394"/>
        <v>5.0016666666666668E-2</v>
      </c>
      <c r="AK415" s="103">
        <f t="shared" si="394"/>
        <v>5.0016666666666668E-2</v>
      </c>
      <c r="AL415" s="103">
        <f t="shared" si="394"/>
        <v>5.0016666666666668E-2</v>
      </c>
      <c r="AM415" s="103">
        <f t="shared" si="394"/>
        <v>5.0016666666666668E-2</v>
      </c>
      <c r="AN415" s="103">
        <f t="shared" si="394"/>
        <v>5.0016666666666668E-2</v>
      </c>
      <c r="AO415" s="103">
        <f t="shared" si="394"/>
        <v>5.0016666666666668E-2</v>
      </c>
      <c r="AP415" s="103">
        <v>0</v>
      </c>
      <c r="AQ415" s="103">
        <v>0</v>
      </c>
      <c r="AR415" s="103">
        <v>0</v>
      </c>
      <c r="AS415" s="103">
        <v>0</v>
      </c>
      <c r="AT415" s="103">
        <v>0.05</v>
      </c>
      <c r="AU415" s="103">
        <v>0</v>
      </c>
      <c r="AV415" s="103">
        <v>0</v>
      </c>
      <c r="AW415" s="103">
        <v>0</v>
      </c>
      <c r="AX415" s="103">
        <v>0</v>
      </c>
      <c r="AY415" s="103">
        <v>0</v>
      </c>
      <c r="AZ415" s="103">
        <v>0</v>
      </c>
      <c r="BA415" s="103">
        <v>0</v>
      </c>
      <c r="BB415" s="103">
        <v>0</v>
      </c>
      <c r="BC415" s="104">
        <f>SUM(D415:BB415)</f>
        <v>1.0000023809523813</v>
      </c>
      <c r="BD415" s="101"/>
    </row>
    <row r="416" spans="1:89" s="105" customFormat="1" x14ac:dyDescent="0.2">
      <c r="A416" s="282"/>
      <c r="B416" s="101" t="s">
        <v>109</v>
      </c>
      <c r="C416" s="285"/>
      <c r="D416" s="103">
        <f>D415</f>
        <v>0</v>
      </c>
      <c r="E416" s="103">
        <f t="shared" ref="E416:AJ416" si="395">+D416+E415</f>
        <v>0</v>
      </c>
      <c r="F416" s="103">
        <f t="shared" si="395"/>
        <v>0</v>
      </c>
      <c r="G416" s="103">
        <f t="shared" si="395"/>
        <v>0</v>
      </c>
      <c r="H416" s="103">
        <f t="shared" si="395"/>
        <v>0</v>
      </c>
      <c r="I416" s="103">
        <f t="shared" si="395"/>
        <v>0</v>
      </c>
      <c r="J416" s="103">
        <f t="shared" si="395"/>
        <v>0</v>
      </c>
      <c r="K416" s="103">
        <f t="shared" si="395"/>
        <v>0</v>
      </c>
      <c r="L416" s="103">
        <f t="shared" si="395"/>
        <v>0</v>
      </c>
      <c r="M416" s="103">
        <f t="shared" si="395"/>
        <v>0</v>
      </c>
      <c r="N416" s="103">
        <f t="shared" si="395"/>
        <v>4.9702380952380949E-2</v>
      </c>
      <c r="O416" s="103">
        <f t="shared" si="395"/>
        <v>4.9702380952380949E-2</v>
      </c>
      <c r="P416" s="103">
        <f t="shared" si="395"/>
        <v>4.9702380952380949E-2</v>
      </c>
      <c r="Q416" s="103">
        <f t="shared" si="395"/>
        <v>4.9702380952380949E-2</v>
      </c>
      <c r="R416" s="103">
        <f t="shared" si="395"/>
        <v>4.9702380952380949E-2</v>
      </c>
      <c r="S416" s="103">
        <f t="shared" si="395"/>
        <v>4.9702380952380949E-2</v>
      </c>
      <c r="T416" s="103">
        <f t="shared" si="395"/>
        <v>4.9702380952380949E-2</v>
      </c>
      <c r="U416" s="103">
        <f t="shared" si="395"/>
        <v>4.9702380952380949E-2</v>
      </c>
      <c r="V416" s="103">
        <f t="shared" si="395"/>
        <v>4.9702380952380949E-2</v>
      </c>
      <c r="W416" s="103">
        <f t="shared" si="395"/>
        <v>4.9702380952380949E-2</v>
      </c>
      <c r="X416" s="103">
        <f t="shared" si="395"/>
        <v>9.9719047619047624E-2</v>
      </c>
      <c r="Y416" s="103">
        <f t="shared" si="395"/>
        <v>0.14973571428571431</v>
      </c>
      <c r="Z416" s="103">
        <f t="shared" si="395"/>
        <v>0.19975238095238096</v>
      </c>
      <c r="AA416" s="103">
        <f t="shared" si="395"/>
        <v>0.24976904761904761</v>
      </c>
      <c r="AB416" s="103">
        <f t="shared" si="395"/>
        <v>0.29978571428571427</v>
      </c>
      <c r="AC416" s="103">
        <f t="shared" si="395"/>
        <v>0.34980238095238092</v>
      </c>
      <c r="AD416" s="103">
        <f t="shared" si="395"/>
        <v>0.39981904761904757</v>
      </c>
      <c r="AE416" s="103">
        <f t="shared" si="395"/>
        <v>0.44983571428571423</v>
      </c>
      <c r="AF416" s="103">
        <f t="shared" si="395"/>
        <v>0.49985238095238088</v>
      </c>
      <c r="AG416" s="103">
        <f t="shared" si="395"/>
        <v>0.54986904761904754</v>
      </c>
      <c r="AH416" s="82">
        <f t="shared" si="395"/>
        <v>0.59988571428571424</v>
      </c>
      <c r="AI416" s="103">
        <f t="shared" si="395"/>
        <v>0.64990238095238095</v>
      </c>
      <c r="AJ416" s="103">
        <f t="shared" si="395"/>
        <v>0.69991904761904766</v>
      </c>
      <c r="AK416" s="103">
        <f t="shared" ref="AK416:BB416" si="396">+AJ416+AK415</f>
        <v>0.74993571428571437</v>
      </c>
      <c r="AL416" s="103">
        <f t="shared" si="396"/>
        <v>0.79995238095238108</v>
      </c>
      <c r="AM416" s="103">
        <f t="shared" si="396"/>
        <v>0.84996904761904779</v>
      </c>
      <c r="AN416" s="103">
        <f t="shared" si="396"/>
        <v>0.8999857142857145</v>
      </c>
      <c r="AO416" s="103">
        <f t="shared" si="396"/>
        <v>0.95000238095238121</v>
      </c>
      <c r="AP416" s="103">
        <f t="shared" si="396"/>
        <v>0.95000238095238121</v>
      </c>
      <c r="AQ416" s="103">
        <f t="shared" si="396"/>
        <v>0.95000238095238121</v>
      </c>
      <c r="AR416" s="103">
        <f t="shared" si="396"/>
        <v>0.95000238095238121</v>
      </c>
      <c r="AS416" s="103">
        <f t="shared" si="396"/>
        <v>0.95000238095238121</v>
      </c>
      <c r="AT416" s="103">
        <f t="shared" si="396"/>
        <v>1.0000023809523813</v>
      </c>
      <c r="AU416" s="103">
        <f t="shared" si="396"/>
        <v>1.0000023809523813</v>
      </c>
      <c r="AV416" s="103">
        <f t="shared" si="396"/>
        <v>1.0000023809523813</v>
      </c>
      <c r="AW416" s="103">
        <f t="shared" si="396"/>
        <v>1.0000023809523813</v>
      </c>
      <c r="AX416" s="103">
        <f t="shared" si="396"/>
        <v>1.0000023809523813</v>
      </c>
      <c r="AY416" s="103">
        <f t="shared" si="396"/>
        <v>1.0000023809523813</v>
      </c>
      <c r="AZ416" s="103">
        <f t="shared" si="396"/>
        <v>1.0000023809523813</v>
      </c>
      <c r="BA416" s="103">
        <f t="shared" si="396"/>
        <v>1.0000023809523813</v>
      </c>
      <c r="BB416" s="103">
        <f t="shared" si="396"/>
        <v>1.0000023809523813</v>
      </c>
      <c r="BC416" s="104"/>
      <c r="BD416" s="101"/>
    </row>
    <row r="417" spans="1:89" s="105" customFormat="1" x14ac:dyDescent="0.2">
      <c r="A417" s="282"/>
      <c r="B417" s="101" t="s">
        <v>110</v>
      </c>
      <c r="C417" s="285"/>
      <c r="D417" s="103">
        <v>0</v>
      </c>
      <c r="E417" s="103">
        <v>0</v>
      </c>
      <c r="F417" s="103">
        <v>0</v>
      </c>
      <c r="G417" s="103">
        <v>0</v>
      </c>
      <c r="H417" s="103">
        <v>0</v>
      </c>
      <c r="I417" s="103">
        <v>0</v>
      </c>
      <c r="J417" s="103">
        <v>0</v>
      </c>
      <c r="K417" s="103">
        <v>0</v>
      </c>
      <c r="L417" s="103">
        <v>0</v>
      </c>
      <c r="M417" s="103">
        <v>0</v>
      </c>
      <c r="N417" s="103">
        <v>0.05</v>
      </c>
      <c r="O417" s="103">
        <v>0</v>
      </c>
      <c r="P417" s="103">
        <v>0</v>
      </c>
      <c r="Q417" s="103">
        <v>0</v>
      </c>
      <c r="R417" s="103">
        <v>0</v>
      </c>
      <c r="S417" s="103">
        <v>0</v>
      </c>
      <c r="T417" s="103">
        <v>0</v>
      </c>
      <c r="U417" s="103">
        <v>0</v>
      </c>
      <c r="V417" s="103">
        <v>0</v>
      </c>
      <c r="W417" s="103">
        <v>0</v>
      </c>
      <c r="X417" s="103">
        <f t="shared" ref="X417:AO417" si="397">+(0.34-0.05)/18</f>
        <v>1.6111111111111114E-2</v>
      </c>
      <c r="Y417" s="103">
        <f t="shared" si="397"/>
        <v>1.6111111111111114E-2</v>
      </c>
      <c r="Z417" s="103">
        <f t="shared" si="397"/>
        <v>1.6111111111111114E-2</v>
      </c>
      <c r="AA417" s="103">
        <f t="shared" si="397"/>
        <v>1.6111111111111114E-2</v>
      </c>
      <c r="AB417" s="103">
        <f t="shared" si="397"/>
        <v>1.6111111111111114E-2</v>
      </c>
      <c r="AC417" s="103">
        <f t="shared" si="397"/>
        <v>1.6111111111111114E-2</v>
      </c>
      <c r="AD417" s="103">
        <f t="shared" si="397"/>
        <v>1.6111111111111114E-2</v>
      </c>
      <c r="AE417" s="103">
        <f t="shared" si="397"/>
        <v>1.6111111111111114E-2</v>
      </c>
      <c r="AF417" s="103">
        <f t="shared" si="397"/>
        <v>1.6111111111111114E-2</v>
      </c>
      <c r="AG417" s="103">
        <f t="shared" si="397"/>
        <v>1.6111111111111114E-2</v>
      </c>
      <c r="AH417" s="82">
        <f t="shared" si="397"/>
        <v>1.6111111111111114E-2</v>
      </c>
      <c r="AI417" s="103">
        <f t="shared" si="397"/>
        <v>1.6111111111111114E-2</v>
      </c>
      <c r="AJ417" s="103">
        <f t="shared" si="397"/>
        <v>1.6111111111111114E-2</v>
      </c>
      <c r="AK417" s="103">
        <f t="shared" si="397"/>
        <v>1.6111111111111114E-2</v>
      </c>
      <c r="AL417" s="103">
        <f t="shared" si="397"/>
        <v>1.6111111111111114E-2</v>
      </c>
      <c r="AM417" s="103">
        <f t="shared" si="397"/>
        <v>1.6111111111111114E-2</v>
      </c>
      <c r="AN417" s="103">
        <f t="shared" si="397"/>
        <v>1.6111111111111114E-2</v>
      </c>
      <c r="AO417" s="103">
        <f t="shared" si="397"/>
        <v>1.6111111111111114E-2</v>
      </c>
      <c r="AP417" s="103">
        <v>0.66</v>
      </c>
      <c r="AQ417" s="103">
        <v>0</v>
      </c>
      <c r="AR417" s="103">
        <v>0</v>
      </c>
      <c r="AS417" s="103">
        <v>0</v>
      </c>
      <c r="AT417" s="103">
        <v>0</v>
      </c>
      <c r="AU417" s="103">
        <v>0</v>
      </c>
      <c r="AV417" s="103">
        <v>0</v>
      </c>
      <c r="AW417" s="103">
        <v>0</v>
      </c>
      <c r="AX417" s="103">
        <v>0</v>
      </c>
      <c r="AY417" s="103">
        <v>0</v>
      </c>
      <c r="AZ417" s="103">
        <v>0</v>
      </c>
      <c r="BA417" s="103">
        <v>0</v>
      </c>
      <c r="BB417" s="103">
        <v>0</v>
      </c>
      <c r="BC417" s="104">
        <f>SUM(D417:BB417)</f>
        <v>1</v>
      </c>
      <c r="BD417" s="101"/>
    </row>
    <row r="418" spans="1:89" s="105" customFormat="1" x14ac:dyDescent="0.2">
      <c r="A418" s="282"/>
      <c r="B418" s="101" t="s">
        <v>111</v>
      </c>
      <c r="C418" s="285"/>
      <c r="D418" s="103">
        <f>D417</f>
        <v>0</v>
      </c>
      <c r="E418" s="103">
        <f t="shared" ref="E418:AJ418" si="398">+D418+E417</f>
        <v>0</v>
      </c>
      <c r="F418" s="103">
        <f t="shared" si="398"/>
        <v>0</v>
      </c>
      <c r="G418" s="103">
        <f t="shared" si="398"/>
        <v>0</v>
      </c>
      <c r="H418" s="103">
        <f t="shared" si="398"/>
        <v>0</v>
      </c>
      <c r="I418" s="103">
        <f t="shared" si="398"/>
        <v>0</v>
      </c>
      <c r="J418" s="103">
        <f t="shared" si="398"/>
        <v>0</v>
      </c>
      <c r="K418" s="103">
        <f t="shared" si="398"/>
        <v>0</v>
      </c>
      <c r="L418" s="103">
        <f t="shared" si="398"/>
        <v>0</v>
      </c>
      <c r="M418" s="103">
        <f t="shared" si="398"/>
        <v>0</v>
      </c>
      <c r="N418" s="103">
        <f t="shared" si="398"/>
        <v>0.05</v>
      </c>
      <c r="O418" s="103">
        <f t="shared" si="398"/>
        <v>0.05</v>
      </c>
      <c r="P418" s="103">
        <f t="shared" si="398"/>
        <v>0.05</v>
      </c>
      <c r="Q418" s="103">
        <f t="shared" si="398"/>
        <v>0.05</v>
      </c>
      <c r="R418" s="103">
        <f t="shared" si="398"/>
        <v>0.05</v>
      </c>
      <c r="S418" s="103">
        <f t="shared" si="398"/>
        <v>0.05</v>
      </c>
      <c r="T418" s="103">
        <f t="shared" si="398"/>
        <v>0.05</v>
      </c>
      <c r="U418" s="103">
        <f t="shared" si="398"/>
        <v>0.05</v>
      </c>
      <c r="V418" s="103">
        <f t="shared" si="398"/>
        <v>0.05</v>
      </c>
      <c r="W418" s="103">
        <f t="shared" si="398"/>
        <v>0.05</v>
      </c>
      <c r="X418" s="103">
        <f t="shared" si="398"/>
        <v>6.611111111111112E-2</v>
      </c>
      <c r="Y418" s="103">
        <f t="shared" si="398"/>
        <v>8.2222222222222238E-2</v>
      </c>
      <c r="Z418" s="103">
        <f t="shared" si="398"/>
        <v>9.8333333333333356E-2</v>
      </c>
      <c r="AA418" s="103">
        <f t="shared" si="398"/>
        <v>0.11444444444444447</v>
      </c>
      <c r="AB418" s="103">
        <f t="shared" si="398"/>
        <v>0.13055555555555559</v>
      </c>
      <c r="AC418" s="103">
        <f t="shared" si="398"/>
        <v>0.1466666666666667</v>
      </c>
      <c r="AD418" s="103">
        <f t="shared" si="398"/>
        <v>0.1627777777777778</v>
      </c>
      <c r="AE418" s="103">
        <f t="shared" si="398"/>
        <v>0.1788888888888889</v>
      </c>
      <c r="AF418" s="103">
        <f t="shared" si="398"/>
        <v>0.19500000000000001</v>
      </c>
      <c r="AG418" s="103">
        <f t="shared" si="398"/>
        <v>0.21111111111111111</v>
      </c>
      <c r="AH418" s="82">
        <f t="shared" si="398"/>
        <v>0.22722222222222221</v>
      </c>
      <c r="AI418" s="103">
        <f t="shared" si="398"/>
        <v>0.24333333333333332</v>
      </c>
      <c r="AJ418" s="103">
        <f t="shared" si="398"/>
        <v>0.25944444444444442</v>
      </c>
      <c r="AK418" s="103">
        <f t="shared" ref="AK418:BB418" si="399">+AJ418+AK417</f>
        <v>0.27555555555555555</v>
      </c>
      <c r="AL418" s="103">
        <f t="shared" si="399"/>
        <v>0.29166666666666669</v>
      </c>
      <c r="AM418" s="103">
        <f t="shared" si="399"/>
        <v>0.30777777777777782</v>
      </c>
      <c r="AN418" s="103">
        <f t="shared" si="399"/>
        <v>0.32388888888888895</v>
      </c>
      <c r="AO418" s="103">
        <f t="shared" si="399"/>
        <v>0.34000000000000008</v>
      </c>
      <c r="AP418" s="103">
        <f t="shared" si="399"/>
        <v>1</v>
      </c>
      <c r="AQ418" s="103">
        <f t="shared" si="399"/>
        <v>1</v>
      </c>
      <c r="AR418" s="103">
        <f t="shared" si="399"/>
        <v>1</v>
      </c>
      <c r="AS418" s="103">
        <f t="shared" si="399"/>
        <v>1</v>
      </c>
      <c r="AT418" s="103">
        <f t="shared" si="399"/>
        <v>1</v>
      </c>
      <c r="AU418" s="103">
        <f t="shared" si="399"/>
        <v>1</v>
      </c>
      <c r="AV418" s="103">
        <f t="shared" si="399"/>
        <v>1</v>
      </c>
      <c r="AW418" s="103">
        <f t="shared" si="399"/>
        <v>1</v>
      </c>
      <c r="AX418" s="103">
        <f t="shared" si="399"/>
        <v>1</v>
      </c>
      <c r="AY418" s="103">
        <f t="shared" si="399"/>
        <v>1</v>
      </c>
      <c r="AZ418" s="103">
        <f t="shared" si="399"/>
        <v>1</v>
      </c>
      <c r="BA418" s="103">
        <f t="shared" si="399"/>
        <v>1</v>
      </c>
      <c r="BB418" s="103">
        <f t="shared" si="399"/>
        <v>1</v>
      </c>
      <c r="BC418" s="104"/>
      <c r="BD418" s="101"/>
    </row>
    <row r="419" spans="1:89" s="109" customFormat="1" x14ac:dyDescent="0.2">
      <c r="A419" s="282"/>
      <c r="B419" s="106"/>
      <c r="C419" s="285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83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8"/>
      <c r="BD419" s="106"/>
    </row>
    <row r="420" spans="1:89" s="91" customFormat="1" x14ac:dyDescent="0.2">
      <c r="A420" s="282"/>
      <c r="B420" s="91" t="s">
        <v>112</v>
      </c>
      <c r="C420" s="93">
        <v>14.2</v>
      </c>
      <c r="D420" s="94">
        <f t="shared" ref="D420:AI420" si="400">+D416*$C420</f>
        <v>0</v>
      </c>
      <c r="E420" s="94">
        <f t="shared" si="400"/>
        <v>0</v>
      </c>
      <c r="F420" s="94">
        <f t="shared" si="400"/>
        <v>0</v>
      </c>
      <c r="G420" s="94">
        <f t="shared" si="400"/>
        <v>0</v>
      </c>
      <c r="H420" s="94">
        <f t="shared" si="400"/>
        <v>0</v>
      </c>
      <c r="I420" s="94">
        <f t="shared" si="400"/>
        <v>0</v>
      </c>
      <c r="J420" s="94">
        <f t="shared" si="400"/>
        <v>0</v>
      </c>
      <c r="K420" s="94">
        <f t="shared" si="400"/>
        <v>0</v>
      </c>
      <c r="L420" s="94">
        <f t="shared" si="400"/>
        <v>0</v>
      </c>
      <c r="M420" s="94">
        <f t="shared" si="400"/>
        <v>0</v>
      </c>
      <c r="N420" s="94">
        <f t="shared" si="400"/>
        <v>0.70577380952380941</v>
      </c>
      <c r="O420" s="94">
        <f t="shared" si="400"/>
        <v>0.70577380952380941</v>
      </c>
      <c r="P420" s="94">
        <f t="shared" si="400"/>
        <v>0.70577380952380941</v>
      </c>
      <c r="Q420" s="94">
        <f t="shared" si="400"/>
        <v>0.70577380952380941</v>
      </c>
      <c r="R420" s="94">
        <f t="shared" si="400"/>
        <v>0.70577380952380941</v>
      </c>
      <c r="S420" s="94">
        <f t="shared" si="400"/>
        <v>0.70577380952380941</v>
      </c>
      <c r="T420" s="94">
        <f t="shared" si="400"/>
        <v>0.70577380952380941</v>
      </c>
      <c r="U420" s="94">
        <f t="shared" si="400"/>
        <v>0.70577380952380941</v>
      </c>
      <c r="V420" s="94">
        <f t="shared" si="400"/>
        <v>0.70577380952380941</v>
      </c>
      <c r="W420" s="94">
        <f t="shared" si="400"/>
        <v>0.70577380952380941</v>
      </c>
      <c r="X420" s="94">
        <f t="shared" si="400"/>
        <v>1.4160104761904762</v>
      </c>
      <c r="Y420" s="94">
        <f t="shared" si="400"/>
        <v>2.1262471428571432</v>
      </c>
      <c r="Z420" s="94">
        <f t="shared" si="400"/>
        <v>2.8364838095238096</v>
      </c>
      <c r="AA420" s="94">
        <f t="shared" si="400"/>
        <v>3.546720476190476</v>
      </c>
      <c r="AB420" s="94">
        <f t="shared" si="400"/>
        <v>4.256957142857142</v>
      </c>
      <c r="AC420" s="94">
        <f t="shared" si="400"/>
        <v>4.9671938095238088</v>
      </c>
      <c r="AD420" s="94">
        <f t="shared" si="400"/>
        <v>5.6774304761904757</v>
      </c>
      <c r="AE420" s="94">
        <f t="shared" si="400"/>
        <v>6.3876671428571417</v>
      </c>
      <c r="AF420" s="94">
        <f t="shared" si="400"/>
        <v>7.0979038095238085</v>
      </c>
      <c r="AG420" s="94">
        <f t="shared" si="400"/>
        <v>7.8081404761904745</v>
      </c>
      <c r="AH420" s="90">
        <f t="shared" si="400"/>
        <v>8.5183771428571422</v>
      </c>
      <c r="AI420" s="94">
        <f t="shared" si="400"/>
        <v>9.2286138095238091</v>
      </c>
      <c r="AJ420" s="94">
        <f t="shared" ref="AJ420:BB420" si="401">+AJ416*$C420</f>
        <v>9.9388504761904759</v>
      </c>
      <c r="AK420" s="94">
        <f t="shared" si="401"/>
        <v>10.649087142857143</v>
      </c>
      <c r="AL420" s="94">
        <f t="shared" si="401"/>
        <v>11.359323809523811</v>
      </c>
      <c r="AM420" s="94">
        <f t="shared" si="401"/>
        <v>12.069560476190478</v>
      </c>
      <c r="AN420" s="94">
        <f t="shared" si="401"/>
        <v>12.779797142857145</v>
      </c>
      <c r="AO420" s="94">
        <f t="shared" si="401"/>
        <v>13.490033809523812</v>
      </c>
      <c r="AP420" s="94">
        <f t="shared" si="401"/>
        <v>13.490033809523812</v>
      </c>
      <c r="AQ420" s="94">
        <f t="shared" si="401"/>
        <v>13.490033809523812</v>
      </c>
      <c r="AR420" s="94">
        <f t="shared" si="401"/>
        <v>13.490033809523812</v>
      </c>
      <c r="AS420" s="94">
        <f t="shared" si="401"/>
        <v>13.490033809523812</v>
      </c>
      <c r="AT420" s="94">
        <f t="shared" si="401"/>
        <v>14.200033809523813</v>
      </c>
      <c r="AU420" s="94">
        <f t="shared" si="401"/>
        <v>14.200033809523813</v>
      </c>
      <c r="AV420" s="94">
        <f t="shared" si="401"/>
        <v>14.200033809523813</v>
      </c>
      <c r="AW420" s="94">
        <f t="shared" si="401"/>
        <v>14.200033809523813</v>
      </c>
      <c r="AX420" s="94">
        <f t="shared" si="401"/>
        <v>14.200033809523813</v>
      </c>
      <c r="AY420" s="94">
        <f t="shared" si="401"/>
        <v>14.200033809523813</v>
      </c>
      <c r="AZ420" s="94">
        <f t="shared" si="401"/>
        <v>14.200033809523813</v>
      </c>
      <c r="BA420" s="94">
        <f t="shared" si="401"/>
        <v>14.200033809523813</v>
      </c>
      <c r="BB420" s="94">
        <f t="shared" si="401"/>
        <v>14.200033809523813</v>
      </c>
      <c r="BC420" s="95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</row>
    <row r="421" spans="1:89" s="133" customFormat="1" ht="13.5" thickBot="1" x14ac:dyDescent="0.25">
      <c r="A421" s="283"/>
      <c r="B421" s="133" t="s">
        <v>113</v>
      </c>
      <c r="C421" s="134" t="e">
        <f>+'Detail by Turbine'!#REF!</f>
        <v>#REF!</v>
      </c>
      <c r="D421" s="135">
        <f t="shared" ref="D421:AI421" si="402">+D418*$C420</f>
        <v>0</v>
      </c>
      <c r="E421" s="135">
        <f t="shared" si="402"/>
        <v>0</v>
      </c>
      <c r="F421" s="135">
        <f t="shared" si="402"/>
        <v>0</v>
      </c>
      <c r="G421" s="135">
        <f t="shared" si="402"/>
        <v>0</v>
      </c>
      <c r="H421" s="135">
        <f t="shared" si="402"/>
        <v>0</v>
      </c>
      <c r="I421" s="135">
        <f t="shared" si="402"/>
        <v>0</v>
      </c>
      <c r="J421" s="135">
        <f t="shared" si="402"/>
        <v>0</v>
      </c>
      <c r="K421" s="135">
        <f t="shared" si="402"/>
        <v>0</v>
      </c>
      <c r="L421" s="135">
        <f t="shared" si="402"/>
        <v>0</v>
      </c>
      <c r="M421" s="135">
        <f t="shared" si="402"/>
        <v>0</v>
      </c>
      <c r="N421" s="135">
        <f t="shared" si="402"/>
        <v>0.71</v>
      </c>
      <c r="O421" s="135">
        <f t="shared" si="402"/>
        <v>0.71</v>
      </c>
      <c r="P421" s="135">
        <f t="shared" si="402"/>
        <v>0.71</v>
      </c>
      <c r="Q421" s="135">
        <f t="shared" si="402"/>
        <v>0.71</v>
      </c>
      <c r="R421" s="135">
        <f t="shared" si="402"/>
        <v>0.71</v>
      </c>
      <c r="S421" s="135">
        <f t="shared" si="402"/>
        <v>0.71</v>
      </c>
      <c r="T421" s="135">
        <f t="shared" si="402"/>
        <v>0.71</v>
      </c>
      <c r="U421" s="135">
        <f t="shared" si="402"/>
        <v>0.71</v>
      </c>
      <c r="V421" s="135">
        <f t="shared" si="402"/>
        <v>0.71</v>
      </c>
      <c r="W421" s="135">
        <f t="shared" si="402"/>
        <v>0.71</v>
      </c>
      <c r="X421" s="135">
        <f t="shared" si="402"/>
        <v>0.93877777777777782</v>
      </c>
      <c r="Y421" s="135">
        <f t="shared" si="402"/>
        <v>1.1675555555555557</v>
      </c>
      <c r="Z421" s="135">
        <f t="shared" si="402"/>
        <v>1.3963333333333336</v>
      </c>
      <c r="AA421" s="135">
        <f t="shared" si="402"/>
        <v>1.6251111111111114</v>
      </c>
      <c r="AB421" s="135">
        <f t="shared" si="402"/>
        <v>1.8538888888888894</v>
      </c>
      <c r="AC421" s="135">
        <f t="shared" si="402"/>
        <v>2.0826666666666669</v>
      </c>
      <c r="AD421" s="135">
        <f t="shared" si="402"/>
        <v>2.3114444444444446</v>
      </c>
      <c r="AE421" s="135">
        <f t="shared" si="402"/>
        <v>2.5402222222222224</v>
      </c>
      <c r="AF421" s="135">
        <f t="shared" si="402"/>
        <v>2.7690000000000001</v>
      </c>
      <c r="AG421" s="135">
        <f t="shared" si="402"/>
        <v>2.9977777777777774</v>
      </c>
      <c r="AH421" s="136">
        <f t="shared" si="402"/>
        <v>3.2265555555555552</v>
      </c>
      <c r="AI421" s="135">
        <f t="shared" si="402"/>
        <v>3.4553333333333329</v>
      </c>
      <c r="AJ421" s="135">
        <f t="shared" ref="AJ421:BB421" si="403">+AJ418*$C420</f>
        <v>3.6841111111111107</v>
      </c>
      <c r="AK421" s="135">
        <f t="shared" si="403"/>
        <v>3.9128888888888889</v>
      </c>
      <c r="AL421" s="135">
        <f t="shared" si="403"/>
        <v>4.1416666666666666</v>
      </c>
      <c r="AM421" s="135">
        <f t="shared" si="403"/>
        <v>4.3704444444444448</v>
      </c>
      <c r="AN421" s="135">
        <f t="shared" si="403"/>
        <v>4.599222222222223</v>
      </c>
      <c r="AO421" s="135">
        <f t="shared" si="403"/>
        <v>4.8280000000000012</v>
      </c>
      <c r="AP421" s="135">
        <f t="shared" si="403"/>
        <v>14.2</v>
      </c>
      <c r="AQ421" s="135">
        <f t="shared" si="403"/>
        <v>14.2</v>
      </c>
      <c r="AR421" s="135">
        <f t="shared" si="403"/>
        <v>14.2</v>
      </c>
      <c r="AS421" s="135">
        <f t="shared" si="403"/>
        <v>14.2</v>
      </c>
      <c r="AT421" s="135">
        <f t="shared" si="403"/>
        <v>14.2</v>
      </c>
      <c r="AU421" s="135">
        <f t="shared" si="403"/>
        <v>14.2</v>
      </c>
      <c r="AV421" s="135">
        <f t="shared" si="403"/>
        <v>14.2</v>
      </c>
      <c r="AW421" s="135">
        <f t="shared" si="403"/>
        <v>14.2</v>
      </c>
      <c r="AX421" s="135">
        <f t="shared" si="403"/>
        <v>14.2</v>
      </c>
      <c r="AY421" s="135">
        <f t="shared" si="403"/>
        <v>14.2</v>
      </c>
      <c r="AZ421" s="135">
        <f t="shared" si="403"/>
        <v>14.2</v>
      </c>
      <c r="BA421" s="135">
        <f t="shared" si="403"/>
        <v>14.2</v>
      </c>
      <c r="BB421" s="135">
        <f t="shared" si="403"/>
        <v>14.2</v>
      </c>
      <c r="BC421" s="137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</row>
    <row r="422" spans="1:89" s="92" customFormat="1" ht="15" customHeight="1" thickTop="1" x14ac:dyDescent="0.2">
      <c r="A422" s="281">
        <f>+A414+1</f>
        <v>10</v>
      </c>
      <c r="B422" s="98" t="e">
        <f>'Detail by Turbine'!#REF!</f>
        <v>#REF!</v>
      </c>
      <c r="C422" s="284" t="e">
        <f>'Detail by Turbine'!#REF!</f>
        <v>#REF!</v>
      </c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84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100"/>
    </row>
    <row r="423" spans="1:89" s="105" customFormat="1" x14ac:dyDescent="0.2">
      <c r="A423" s="282"/>
      <c r="B423" s="101" t="s">
        <v>108</v>
      </c>
      <c r="C423" s="285"/>
      <c r="D423" s="103">
        <v>0</v>
      </c>
      <c r="E423" s="103">
        <v>0</v>
      </c>
      <c r="F423" s="103">
        <v>0</v>
      </c>
      <c r="G423" s="103">
        <v>0</v>
      </c>
      <c r="H423" s="103">
        <v>0</v>
      </c>
      <c r="I423" s="103">
        <v>0</v>
      </c>
      <c r="J423" s="103">
        <v>0</v>
      </c>
      <c r="K423" s="103">
        <v>0</v>
      </c>
      <c r="L423" s="103">
        <v>0</v>
      </c>
      <c r="M423" s="103">
        <v>0</v>
      </c>
      <c r="N423" s="103">
        <f>16.7/336</f>
        <v>4.9702380952380949E-2</v>
      </c>
      <c r="O423" s="103">
        <v>0</v>
      </c>
      <c r="P423" s="103">
        <v>0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03">
        <f t="shared" ref="X423:AO423" si="404">+(0.95-0.0497)/18</f>
        <v>5.0016666666666668E-2</v>
      </c>
      <c r="Y423" s="103">
        <f t="shared" si="404"/>
        <v>5.0016666666666668E-2</v>
      </c>
      <c r="Z423" s="103">
        <f t="shared" si="404"/>
        <v>5.0016666666666668E-2</v>
      </c>
      <c r="AA423" s="103">
        <f t="shared" si="404"/>
        <v>5.0016666666666668E-2</v>
      </c>
      <c r="AB423" s="103">
        <f t="shared" si="404"/>
        <v>5.0016666666666668E-2</v>
      </c>
      <c r="AC423" s="103">
        <f t="shared" si="404"/>
        <v>5.0016666666666668E-2</v>
      </c>
      <c r="AD423" s="103">
        <f t="shared" si="404"/>
        <v>5.0016666666666668E-2</v>
      </c>
      <c r="AE423" s="103">
        <f t="shared" si="404"/>
        <v>5.0016666666666668E-2</v>
      </c>
      <c r="AF423" s="103">
        <f t="shared" si="404"/>
        <v>5.0016666666666668E-2</v>
      </c>
      <c r="AG423" s="103">
        <f t="shared" si="404"/>
        <v>5.0016666666666668E-2</v>
      </c>
      <c r="AH423" s="82">
        <f t="shared" si="404"/>
        <v>5.0016666666666668E-2</v>
      </c>
      <c r="AI423" s="103">
        <f t="shared" si="404"/>
        <v>5.0016666666666668E-2</v>
      </c>
      <c r="AJ423" s="103">
        <f t="shared" si="404"/>
        <v>5.0016666666666668E-2</v>
      </c>
      <c r="AK423" s="103">
        <f t="shared" si="404"/>
        <v>5.0016666666666668E-2</v>
      </c>
      <c r="AL423" s="103">
        <f t="shared" si="404"/>
        <v>5.0016666666666668E-2</v>
      </c>
      <c r="AM423" s="103">
        <f t="shared" si="404"/>
        <v>5.0016666666666668E-2</v>
      </c>
      <c r="AN423" s="103">
        <f t="shared" si="404"/>
        <v>5.0016666666666668E-2</v>
      </c>
      <c r="AO423" s="103">
        <f t="shared" si="404"/>
        <v>5.0016666666666668E-2</v>
      </c>
      <c r="AP423" s="103">
        <v>0</v>
      </c>
      <c r="AQ423" s="103">
        <v>0</v>
      </c>
      <c r="AR423" s="103">
        <v>0</v>
      </c>
      <c r="AS423" s="103">
        <v>0</v>
      </c>
      <c r="AT423" s="103">
        <v>0.05</v>
      </c>
      <c r="AU423" s="103">
        <v>0</v>
      </c>
      <c r="AV423" s="103">
        <v>0</v>
      </c>
      <c r="AW423" s="103">
        <v>0</v>
      </c>
      <c r="AX423" s="103">
        <v>0</v>
      </c>
      <c r="AY423" s="103">
        <v>0</v>
      </c>
      <c r="AZ423" s="103">
        <v>0</v>
      </c>
      <c r="BA423" s="103">
        <v>0</v>
      </c>
      <c r="BB423" s="103">
        <v>0</v>
      </c>
      <c r="BC423" s="104">
        <f>SUM(D423:BB423)</f>
        <v>1.0000023809523813</v>
      </c>
      <c r="BD423" s="101"/>
    </row>
    <row r="424" spans="1:89" s="105" customFormat="1" x14ac:dyDescent="0.2">
      <c r="A424" s="282"/>
      <c r="B424" s="101" t="s">
        <v>109</v>
      </c>
      <c r="C424" s="285"/>
      <c r="D424" s="103">
        <f>D423</f>
        <v>0</v>
      </c>
      <c r="E424" s="103">
        <f t="shared" ref="E424:AJ424" si="405">+D424+E423</f>
        <v>0</v>
      </c>
      <c r="F424" s="103">
        <f t="shared" si="405"/>
        <v>0</v>
      </c>
      <c r="G424" s="103">
        <f t="shared" si="405"/>
        <v>0</v>
      </c>
      <c r="H424" s="103">
        <f t="shared" si="405"/>
        <v>0</v>
      </c>
      <c r="I424" s="103">
        <f t="shared" si="405"/>
        <v>0</v>
      </c>
      <c r="J424" s="103">
        <f t="shared" si="405"/>
        <v>0</v>
      </c>
      <c r="K424" s="103">
        <f t="shared" si="405"/>
        <v>0</v>
      </c>
      <c r="L424" s="103">
        <f t="shared" si="405"/>
        <v>0</v>
      </c>
      <c r="M424" s="103">
        <f t="shared" si="405"/>
        <v>0</v>
      </c>
      <c r="N424" s="103">
        <f t="shared" si="405"/>
        <v>4.9702380952380949E-2</v>
      </c>
      <c r="O424" s="103">
        <f t="shared" si="405"/>
        <v>4.9702380952380949E-2</v>
      </c>
      <c r="P424" s="103">
        <f t="shared" si="405"/>
        <v>4.9702380952380949E-2</v>
      </c>
      <c r="Q424" s="103">
        <f t="shared" si="405"/>
        <v>4.9702380952380949E-2</v>
      </c>
      <c r="R424" s="103">
        <f t="shared" si="405"/>
        <v>4.9702380952380949E-2</v>
      </c>
      <c r="S424" s="103">
        <f t="shared" si="405"/>
        <v>4.9702380952380949E-2</v>
      </c>
      <c r="T424" s="103">
        <f t="shared" si="405"/>
        <v>4.9702380952380949E-2</v>
      </c>
      <c r="U424" s="103">
        <f t="shared" si="405"/>
        <v>4.9702380952380949E-2</v>
      </c>
      <c r="V424" s="103">
        <f t="shared" si="405"/>
        <v>4.9702380952380949E-2</v>
      </c>
      <c r="W424" s="103">
        <f t="shared" si="405"/>
        <v>4.9702380952380949E-2</v>
      </c>
      <c r="X424" s="103">
        <f t="shared" si="405"/>
        <v>9.9719047619047624E-2</v>
      </c>
      <c r="Y424" s="103">
        <f t="shared" si="405"/>
        <v>0.14973571428571431</v>
      </c>
      <c r="Z424" s="103">
        <f t="shared" si="405"/>
        <v>0.19975238095238096</v>
      </c>
      <c r="AA424" s="103">
        <f t="shared" si="405"/>
        <v>0.24976904761904761</v>
      </c>
      <c r="AB424" s="103">
        <f t="shared" si="405"/>
        <v>0.29978571428571427</v>
      </c>
      <c r="AC424" s="103">
        <f t="shared" si="405"/>
        <v>0.34980238095238092</v>
      </c>
      <c r="AD424" s="103">
        <f t="shared" si="405"/>
        <v>0.39981904761904757</v>
      </c>
      <c r="AE424" s="103">
        <f t="shared" si="405"/>
        <v>0.44983571428571423</v>
      </c>
      <c r="AF424" s="103">
        <f t="shared" si="405"/>
        <v>0.49985238095238088</v>
      </c>
      <c r="AG424" s="103">
        <f t="shared" si="405"/>
        <v>0.54986904761904754</v>
      </c>
      <c r="AH424" s="82">
        <f t="shared" si="405"/>
        <v>0.59988571428571424</v>
      </c>
      <c r="AI424" s="103">
        <f t="shared" si="405"/>
        <v>0.64990238095238095</v>
      </c>
      <c r="AJ424" s="103">
        <f t="shared" si="405"/>
        <v>0.69991904761904766</v>
      </c>
      <c r="AK424" s="103">
        <f t="shared" ref="AK424:BB424" si="406">+AJ424+AK423</f>
        <v>0.74993571428571437</v>
      </c>
      <c r="AL424" s="103">
        <f t="shared" si="406"/>
        <v>0.79995238095238108</v>
      </c>
      <c r="AM424" s="103">
        <f t="shared" si="406"/>
        <v>0.84996904761904779</v>
      </c>
      <c r="AN424" s="103">
        <f t="shared" si="406"/>
        <v>0.8999857142857145</v>
      </c>
      <c r="AO424" s="103">
        <f t="shared" si="406"/>
        <v>0.95000238095238121</v>
      </c>
      <c r="AP424" s="103">
        <f t="shared" si="406"/>
        <v>0.95000238095238121</v>
      </c>
      <c r="AQ424" s="103">
        <f t="shared" si="406"/>
        <v>0.95000238095238121</v>
      </c>
      <c r="AR424" s="103">
        <f t="shared" si="406"/>
        <v>0.95000238095238121</v>
      </c>
      <c r="AS424" s="103">
        <f t="shared" si="406"/>
        <v>0.95000238095238121</v>
      </c>
      <c r="AT424" s="103">
        <f t="shared" si="406"/>
        <v>1.0000023809523813</v>
      </c>
      <c r="AU424" s="103">
        <f t="shared" si="406"/>
        <v>1.0000023809523813</v>
      </c>
      <c r="AV424" s="103">
        <f t="shared" si="406"/>
        <v>1.0000023809523813</v>
      </c>
      <c r="AW424" s="103">
        <f t="shared" si="406"/>
        <v>1.0000023809523813</v>
      </c>
      <c r="AX424" s="103">
        <f t="shared" si="406"/>
        <v>1.0000023809523813</v>
      </c>
      <c r="AY424" s="103">
        <f t="shared" si="406"/>
        <v>1.0000023809523813</v>
      </c>
      <c r="AZ424" s="103">
        <f t="shared" si="406"/>
        <v>1.0000023809523813</v>
      </c>
      <c r="BA424" s="103">
        <f t="shared" si="406"/>
        <v>1.0000023809523813</v>
      </c>
      <c r="BB424" s="103">
        <f t="shared" si="406"/>
        <v>1.0000023809523813</v>
      </c>
      <c r="BC424" s="104"/>
      <c r="BD424" s="101"/>
    </row>
    <row r="425" spans="1:89" s="105" customFormat="1" x14ac:dyDescent="0.2">
      <c r="A425" s="282"/>
      <c r="B425" s="101" t="s">
        <v>110</v>
      </c>
      <c r="C425" s="285"/>
      <c r="D425" s="103">
        <v>0</v>
      </c>
      <c r="E425" s="103">
        <v>0</v>
      </c>
      <c r="F425" s="103">
        <v>0</v>
      </c>
      <c r="G425" s="103">
        <v>0</v>
      </c>
      <c r="H425" s="103">
        <v>0</v>
      </c>
      <c r="I425" s="103">
        <v>0</v>
      </c>
      <c r="J425" s="103">
        <v>0</v>
      </c>
      <c r="K425" s="103">
        <v>0</v>
      </c>
      <c r="L425" s="103">
        <v>0</v>
      </c>
      <c r="M425" s="103">
        <v>0</v>
      </c>
      <c r="N425" s="103">
        <v>0.05</v>
      </c>
      <c r="O425" s="103">
        <v>0</v>
      </c>
      <c r="P425" s="103">
        <v>0</v>
      </c>
      <c r="Q425" s="103">
        <v>0</v>
      </c>
      <c r="R425" s="103">
        <v>0</v>
      </c>
      <c r="S425" s="103">
        <v>0</v>
      </c>
      <c r="T425" s="103">
        <v>0</v>
      </c>
      <c r="U425" s="103">
        <v>0</v>
      </c>
      <c r="V425" s="103">
        <v>0</v>
      </c>
      <c r="W425" s="103">
        <v>0</v>
      </c>
      <c r="X425" s="103">
        <f t="shared" ref="X425:AO425" si="407">+(0.34-0.05)/18</f>
        <v>1.6111111111111114E-2</v>
      </c>
      <c r="Y425" s="103">
        <f t="shared" si="407"/>
        <v>1.6111111111111114E-2</v>
      </c>
      <c r="Z425" s="103">
        <f t="shared" si="407"/>
        <v>1.6111111111111114E-2</v>
      </c>
      <c r="AA425" s="103">
        <f t="shared" si="407"/>
        <v>1.6111111111111114E-2</v>
      </c>
      <c r="AB425" s="103">
        <f t="shared" si="407"/>
        <v>1.6111111111111114E-2</v>
      </c>
      <c r="AC425" s="103">
        <f t="shared" si="407"/>
        <v>1.6111111111111114E-2</v>
      </c>
      <c r="AD425" s="103">
        <f t="shared" si="407"/>
        <v>1.6111111111111114E-2</v>
      </c>
      <c r="AE425" s="103">
        <f t="shared" si="407"/>
        <v>1.6111111111111114E-2</v>
      </c>
      <c r="AF425" s="103">
        <f t="shared" si="407"/>
        <v>1.6111111111111114E-2</v>
      </c>
      <c r="AG425" s="103">
        <f t="shared" si="407"/>
        <v>1.6111111111111114E-2</v>
      </c>
      <c r="AH425" s="82">
        <f t="shared" si="407"/>
        <v>1.6111111111111114E-2</v>
      </c>
      <c r="AI425" s="103">
        <f t="shared" si="407"/>
        <v>1.6111111111111114E-2</v>
      </c>
      <c r="AJ425" s="103">
        <f t="shared" si="407"/>
        <v>1.6111111111111114E-2</v>
      </c>
      <c r="AK425" s="103">
        <f t="shared" si="407"/>
        <v>1.6111111111111114E-2</v>
      </c>
      <c r="AL425" s="103">
        <f t="shared" si="407"/>
        <v>1.6111111111111114E-2</v>
      </c>
      <c r="AM425" s="103">
        <f t="shared" si="407"/>
        <v>1.6111111111111114E-2</v>
      </c>
      <c r="AN425" s="103">
        <f t="shared" si="407"/>
        <v>1.6111111111111114E-2</v>
      </c>
      <c r="AO425" s="103">
        <f t="shared" si="407"/>
        <v>1.6111111111111114E-2</v>
      </c>
      <c r="AP425" s="103">
        <v>0.66</v>
      </c>
      <c r="AQ425" s="103">
        <v>0</v>
      </c>
      <c r="AR425" s="103">
        <v>0</v>
      </c>
      <c r="AS425" s="103">
        <v>0</v>
      </c>
      <c r="AT425" s="103">
        <v>0</v>
      </c>
      <c r="AU425" s="103">
        <v>0</v>
      </c>
      <c r="AV425" s="103">
        <v>0</v>
      </c>
      <c r="AW425" s="103">
        <v>0</v>
      </c>
      <c r="AX425" s="103">
        <v>0</v>
      </c>
      <c r="AY425" s="103">
        <v>0</v>
      </c>
      <c r="AZ425" s="103">
        <v>0</v>
      </c>
      <c r="BA425" s="103">
        <v>0</v>
      </c>
      <c r="BB425" s="103">
        <v>0</v>
      </c>
      <c r="BC425" s="104">
        <f>SUM(D425:BB425)</f>
        <v>1</v>
      </c>
      <c r="BD425" s="101"/>
    </row>
    <row r="426" spans="1:89" s="105" customFormat="1" x14ac:dyDescent="0.2">
      <c r="A426" s="282"/>
      <c r="B426" s="101" t="s">
        <v>111</v>
      </c>
      <c r="C426" s="285"/>
      <c r="D426" s="103">
        <f>D425</f>
        <v>0</v>
      </c>
      <c r="E426" s="103">
        <f t="shared" ref="E426:AJ426" si="408">+D426+E425</f>
        <v>0</v>
      </c>
      <c r="F426" s="103">
        <f t="shared" si="408"/>
        <v>0</v>
      </c>
      <c r="G426" s="103">
        <f t="shared" si="408"/>
        <v>0</v>
      </c>
      <c r="H426" s="103">
        <f t="shared" si="408"/>
        <v>0</v>
      </c>
      <c r="I426" s="103">
        <f t="shared" si="408"/>
        <v>0</v>
      </c>
      <c r="J426" s="103">
        <f t="shared" si="408"/>
        <v>0</v>
      </c>
      <c r="K426" s="103">
        <f t="shared" si="408"/>
        <v>0</v>
      </c>
      <c r="L426" s="103">
        <f t="shared" si="408"/>
        <v>0</v>
      </c>
      <c r="M426" s="103">
        <f t="shared" si="408"/>
        <v>0</v>
      </c>
      <c r="N426" s="103">
        <f t="shared" si="408"/>
        <v>0.05</v>
      </c>
      <c r="O426" s="103">
        <f t="shared" si="408"/>
        <v>0.05</v>
      </c>
      <c r="P426" s="103">
        <f t="shared" si="408"/>
        <v>0.05</v>
      </c>
      <c r="Q426" s="103">
        <f t="shared" si="408"/>
        <v>0.05</v>
      </c>
      <c r="R426" s="103">
        <f t="shared" si="408"/>
        <v>0.05</v>
      </c>
      <c r="S426" s="103">
        <f t="shared" si="408"/>
        <v>0.05</v>
      </c>
      <c r="T426" s="103">
        <f t="shared" si="408"/>
        <v>0.05</v>
      </c>
      <c r="U426" s="103">
        <f t="shared" si="408"/>
        <v>0.05</v>
      </c>
      <c r="V426" s="103">
        <f t="shared" si="408"/>
        <v>0.05</v>
      </c>
      <c r="W426" s="103">
        <f t="shared" si="408"/>
        <v>0.05</v>
      </c>
      <c r="X426" s="103">
        <f t="shared" si="408"/>
        <v>6.611111111111112E-2</v>
      </c>
      <c r="Y426" s="103">
        <f t="shared" si="408"/>
        <v>8.2222222222222238E-2</v>
      </c>
      <c r="Z426" s="103">
        <f t="shared" si="408"/>
        <v>9.8333333333333356E-2</v>
      </c>
      <c r="AA426" s="103">
        <f t="shared" si="408"/>
        <v>0.11444444444444447</v>
      </c>
      <c r="AB426" s="103">
        <f t="shared" si="408"/>
        <v>0.13055555555555559</v>
      </c>
      <c r="AC426" s="103">
        <f t="shared" si="408"/>
        <v>0.1466666666666667</v>
      </c>
      <c r="AD426" s="103">
        <f t="shared" si="408"/>
        <v>0.1627777777777778</v>
      </c>
      <c r="AE426" s="103">
        <f t="shared" si="408"/>
        <v>0.1788888888888889</v>
      </c>
      <c r="AF426" s="103">
        <f t="shared" si="408"/>
        <v>0.19500000000000001</v>
      </c>
      <c r="AG426" s="103">
        <f t="shared" si="408"/>
        <v>0.21111111111111111</v>
      </c>
      <c r="AH426" s="82">
        <f t="shared" si="408"/>
        <v>0.22722222222222221</v>
      </c>
      <c r="AI426" s="103">
        <f t="shared" si="408"/>
        <v>0.24333333333333332</v>
      </c>
      <c r="AJ426" s="103">
        <f t="shared" si="408"/>
        <v>0.25944444444444442</v>
      </c>
      <c r="AK426" s="103">
        <f t="shared" ref="AK426:BB426" si="409">+AJ426+AK425</f>
        <v>0.27555555555555555</v>
      </c>
      <c r="AL426" s="103">
        <f t="shared" si="409"/>
        <v>0.29166666666666669</v>
      </c>
      <c r="AM426" s="103">
        <f t="shared" si="409"/>
        <v>0.30777777777777782</v>
      </c>
      <c r="AN426" s="103">
        <f t="shared" si="409"/>
        <v>0.32388888888888895</v>
      </c>
      <c r="AO426" s="103">
        <f t="shared" si="409"/>
        <v>0.34000000000000008</v>
      </c>
      <c r="AP426" s="103">
        <f t="shared" si="409"/>
        <v>1</v>
      </c>
      <c r="AQ426" s="103">
        <f t="shared" si="409"/>
        <v>1</v>
      </c>
      <c r="AR426" s="103">
        <f t="shared" si="409"/>
        <v>1</v>
      </c>
      <c r="AS426" s="103">
        <f t="shared" si="409"/>
        <v>1</v>
      </c>
      <c r="AT426" s="103">
        <f t="shared" si="409"/>
        <v>1</v>
      </c>
      <c r="AU426" s="103">
        <f t="shared" si="409"/>
        <v>1</v>
      </c>
      <c r="AV426" s="103">
        <f t="shared" si="409"/>
        <v>1</v>
      </c>
      <c r="AW426" s="103">
        <f t="shared" si="409"/>
        <v>1</v>
      </c>
      <c r="AX426" s="103">
        <f t="shared" si="409"/>
        <v>1</v>
      </c>
      <c r="AY426" s="103">
        <f t="shared" si="409"/>
        <v>1</v>
      </c>
      <c r="AZ426" s="103">
        <f t="shared" si="409"/>
        <v>1</v>
      </c>
      <c r="BA426" s="103">
        <f t="shared" si="409"/>
        <v>1</v>
      </c>
      <c r="BB426" s="103">
        <f t="shared" si="409"/>
        <v>1</v>
      </c>
      <c r="BC426" s="104"/>
      <c r="BD426" s="101"/>
    </row>
    <row r="427" spans="1:89" s="109" customFormat="1" x14ac:dyDescent="0.2">
      <c r="A427" s="282"/>
      <c r="B427" s="106"/>
      <c r="C427" s="285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83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8"/>
      <c r="BD427" s="106"/>
    </row>
    <row r="428" spans="1:89" s="91" customFormat="1" x14ac:dyDescent="0.2">
      <c r="A428" s="282"/>
      <c r="B428" s="91" t="s">
        <v>112</v>
      </c>
      <c r="C428" s="93">
        <v>14.2</v>
      </c>
      <c r="D428" s="94">
        <f t="shared" ref="D428:AI428" si="410">+D424*$C428</f>
        <v>0</v>
      </c>
      <c r="E428" s="94">
        <f t="shared" si="410"/>
        <v>0</v>
      </c>
      <c r="F428" s="94">
        <f t="shared" si="410"/>
        <v>0</v>
      </c>
      <c r="G428" s="94">
        <f t="shared" si="410"/>
        <v>0</v>
      </c>
      <c r="H428" s="94">
        <f t="shared" si="410"/>
        <v>0</v>
      </c>
      <c r="I428" s="94">
        <f t="shared" si="410"/>
        <v>0</v>
      </c>
      <c r="J428" s="94">
        <f t="shared" si="410"/>
        <v>0</v>
      </c>
      <c r="K428" s="94">
        <f t="shared" si="410"/>
        <v>0</v>
      </c>
      <c r="L428" s="94">
        <f t="shared" si="410"/>
        <v>0</v>
      </c>
      <c r="M428" s="94">
        <f t="shared" si="410"/>
        <v>0</v>
      </c>
      <c r="N428" s="94">
        <f t="shared" si="410"/>
        <v>0.70577380952380941</v>
      </c>
      <c r="O428" s="94">
        <f t="shared" si="410"/>
        <v>0.70577380952380941</v>
      </c>
      <c r="P428" s="94">
        <f t="shared" si="410"/>
        <v>0.70577380952380941</v>
      </c>
      <c r="Q428" s="94">
        <f t="shared" si="410"/>
        <v>0.70577380952380941</v>
      </c>
      <c r="R428" s="94">
        <f t="shared" si="410"/>
        <v>0.70577380952380941</v>
      </c>
      <c r="S428" s="94">
        <f t="shared" si="410"/>
        <v>0.70577380952380941</v>
      </c>
      <c r="T428" s="94">
        <f t="shared" si="410"/>
        <v>0.70577380952380941</v>
      </c>
      <c r="U428" s="94">
        <f t="shared" si="410"/>
        <v>0.70577380952380941</v>
      </c>
      <c r="V428" s="94">
        <f t="shared" si="410"/>
        <v>0.70577380952380941</v>
      </c>
      <c r="W428" s="94">
        <f t="shared" si="410"/>
        <v>0.70577380952380941</v>
      </c>
      <c r="X428" s="94">
        <f t="shared" si="410"/>
        <v>1.4160104761904762</v>
      </c>
      <c r="Y428" s="94">
        <f t="shared" si="410"/>
        <v>2.1262471428571432</v>
      </c>
      <c r="Z428" s="94">
        <f t="shared" si="410"/>
        <v>2.8364838095238096</v>
      </c>
      <c r="AA428" s="94">
        <f t="shared" si="410"/>
        <v>3.546720476190476</v>
      </c>
      <c r="AB428" s="94">
        <f t="shared" si="410"/>
        <v>4.256957142857142</v>
      </c>
      <c r="AC428" s="94">
        <f t="shared" si="410"/>
        <v>4.9671938095238088</v>
      </c>
      <c r="AD428" s="94">
        <f t="shared" si="410"/>
        <v>5.6774304761904757</v>
      </c>
      <c r="AE428" s="94">
        <f t="shared" si="410"/>
        <v>6.3876671428571417</v>
      </c>
      <c r="AF428" s="94">
        <f t="shared" si="410"/>
        <v>7.0979038095238085</v>
      </c>
      <c r="AG428" s="94">
        <f t="shared" si="410"/>
        <v>7.8081404761904745</v>
      </c>
      <c r="AH428" s="90">
        <f t="shared" si="410"/>
        <v>8.5183771428571422</v>
      </c>
      <c r="AI428" s="94">
        <f t="shared" si="410"/>
        <v>9.2286138095238091</v>
      </c>
      <c r="AJ428" s="94">
        <f t="shared" ref="AJ428:BB428" si="411">+AJ424*$C428</f>
        <v>9.9388504761904759</v>
      </c>
      <c r="AK428" s="94">
        <f t="shared" si="411"/>
        <v>10.649087142857143</v>
      </c>
      <c r="AL428" s="94">
        <f t="shared" si="411"/>
        <v>11.359323809523811</v>
      </c>
      <c r="AM428" s="94">
        <f t="shared" si="411"/>
        <v>12.069560476190478</v>
      </c>
      <c r="AN428" s="94">
        <f t="shared" si="411"/>
        <v>12.779797142857145</v>
      </c>
      <c r="AO428" s="94">
        <f t="shared" si="411"/>
        <v>13.490033809523812</v>
      </c>
      <c r="AP428" s="94">
        <f t="shared" si="411"/>
        <v>13.490033809523812</v>
      </c>
      <c r="AQ428" s="94">
        <f t="shared" si="411"/>
        <v>13.490033809523812</v>
      </c>
      <c r="AR428" s="94">
        <f t="shared" si="411"/>
        <v>13.490033809523812</v>
      </c>
      <c r="AS428" s="94">
        <f t="shared" si="411"/>
        <v>13.490033809523812</v>
      </c>
      <c r="AT428" s="94">
        <f t="shared" si="411"/>
        <v>14.200033809523813</v>
      </c>
      <c r="AU428" s="94">
        <f t="shared" si="411"/>
        <v>14.200033809523813</v>
      </c>
      <c r="AV428" s="94">
        <f t="shared" si="411"/>
        <v>14.200033809523813</v>
      </c>
      <c r="AW428" s="94">
        <f t="shared" si="411"/>
        <v>14.200033809523813</v>
      </c>
      <c r="AX428" s="94">
        <f t="shared" si="411"/>
        <v>14.200033809523813</v>
      </c>
      <c r="AY428" s="94">
        <f t="shared" si="411"/>
        <v>14.200033809523813</v>
      </c>
      <c r="AZ428" s="94">
        <f t="shared" si="411"/>
        <v>14.200033809523813</v>
      </c>
      <c r="BA428" s="94">
        <f t="shared" si="411"/>
        <v>14.200033809523813</v>
      </c>
      <c r="BB428" s="94">
        <f t="shared" si="411"/>
        <v>14.200033809523813</v>
      </c>
      <c r="BC428" s="95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6"/>
    </row>
    <row r="429" spans="1:89" s="133" customFormat="1" ht="13.5" thickBot="1" x14ac:dyDescent="0.25">
      <c r="A429" s="283"/>
      <c r="B429" s="133" t="s">
        <v>113</v>
      </c>
      <c r="C429" s="134" t="e">
        <f>+'Detail by Turbine'!#REF!</f>
        <v>#REF!</v>
      </c>
      <c r="D429" s="135">
        <f t="shared" ref="D429:AI429" si="412">+D426*$C428</f>
        <v>0</v>
      </c>
      <c r="E429" s="135">
        <f t="shared" si="412"/>
        <v>0</v>
      </c>
      <c r="F429" s="135">
        <f t="shared" si="412"/>
        <v>0</v>
      </c>
      <c r="G429" s="135">
        <f t="shared" si="412"/>
        <v>0</v>
      </c>
      <c r="H429" s="135">
        <f t="shared" si="412"/>
        <v>0</v>
      </c>
      <c r="I429" s="135">
        <f t="shared" si="412"/>
        <v>0</v>
      </c>
      <c r="J429" s="135">
        <f t="shared" si="412"/>
        <v>0</v>
      </c>
      <c r="K429" s="135">
        <f t="shared" si="412"/>
        <v>0</v>
      </c>
      <c r="L429" s="135">
        <f t="shared" si="412"/>
        <v>0</v>
      </c>
      <c r="M429" s="135">
        <f t="shared" si="412"/>
        <v>0</v>
      </c>
      <c r="N429" s="135">
        <f t="shared" si="412"/>
        <v>0.71</v>
      </c>
      <c r="O429" s="135">
        <f t="shared" si="412"/>
        <v>0.71</v>
      </c>
      <c r="P429" s="135">
        <f t="shared" si="412"/>
        <v>0.71</v>
      </c>
      <c r="Q429" s="135">
        <f t="shared" si="412"/>
        <v>0.71</v>
      </c>
      <c r="R429" s="135">
        <f t="shared" si="412"/>
        <v>0.71</v>
      </c>
      <c r="S429" s="135">
        <f t="shared" si="412"/>
        <v>0.71</v>
      </c>
      <c r="T429" s="135">
        <f t="shared" si="412"/>
        <v>0.71</v>
      </c>
      <c r="U429" s="135">
        <f t="shared" si="412"/>
        <v>0.71</v>
      </c>
      <c r="V429" s="135">
        <f t="shared" si="412"/>
        <v>0.71</v>
      </c>
      <c r="W429" s="135">
        <f t="shared" si="412"/>
        <v>0.71</v>
      </c>
      <c r="X429" s="135">
        <f t="shared" si="412"/>
        <v>0.93877777777777782</v>
      </c>
      <c r="Y429" s="135">
        <f t="shared" si="412"/>
        <v>1.1675555555555557</v>
      </c>
      <c r="Z429" s="135">
        <f t="shared" si="412"/>
        <v>1.3963333333333336</v>
      </c>
      <c r="AA429" s="135">
        <f t="shared" si="412"/>
        <v>1.6251111111111114</v>
      </c>
      <c r="AB429" s="135">
        <f t="shared" si="412"/>
        <v>1.8538888888888894</v>
      </c>
      <c r="AC429" s="135">
        <f t="shared" si="412"/>
        <v>2.0826666666666669</v>
      </c>
      <c r="AD429" s="135">
        <f t="shared" si="412"/>
        <v>2.3114444444444446</v>
      </c>
      <c r="AE429" s="135">
        <f t="shared" si="412"/>
        <v>2.5402222222222224</v>
      </c>
      <c r="AF429" s="135">
        <f t="shared" si="412"/>
        <v>2.7690000000000001</v>
      </c>
      <c r="AG429" s="135">
        <f t="shared" si="412"/>
        <v>2.9977777777777774</v>
      </c>
      <c r="AH429" s="136">
        <f t="shared" si="412"/>
        <v>3.2265555555555552</v>
      </c>
      <c r="AI429" s="135">
        <f t="shared" si="412"/>
        <v>3.4553333333333329</v>
      </c>
      <c r="AJ429" s="135">
        <f t="shared" ref="AJ429:BB429" si="413">+AJ426*$C428</f>
        <v>3.6841111111111107</v>
      </c>
      <c r="AK429" s="135">
        <f t="shared" si="413"/>
        <v>3.9128888888888889</v>
      </c>
      <c r="AL429" s="135">
        <f t="shared" si="413"/>
        <v>4.1416666666666666</v>
      </c>
      <c r="AM429" s="135">
        <f t="shared" si="413"/>
        <v>4.3704444444444448</v>
      </c>
      <c r="AN429" s="135">
        <f t="shared" si="413"/>
        <v>4.599222222222223</v>
      </c>
      <c r="AO429" s="135">
        <f t="shared" si="413"/>
        <v>4.8280000000000012</v>
      </c>
      <c r="AP429" s="135">
        <f t="shared" si="413"/>
        <v>14.2</v>
      </c>
      <c r="AQ429" s="135">
        <f t="shared" si="413"/>
        <v>14.2</v>
      </c>
      <c r="AR429" s="135">
        <f t="shared" si="413"/>
        <v>14.2</v>
      </c>
      <c r="AS429" s="135">
        <f t="shared" si="413"/>
        <v>14.2</v>
      </c>
      <c r="AT429" s="135">
        <f t="shared" si="413"/>
        <v>14.2</v>
      </c>
      <c r="AU429" s="135">
        <f t="shared" si="413"/>
        <v>14.2</v>
      </c>
      <c r="AV429" s="135">
        <f t="shared" si="413"/>
        <v>14.2</v>
      </c>
      <c r="AW429" s="135">
        <f t="shared" si="413"/>
        <v>14.2</v>
      </c>
      <c r="AX429" s="135">
        <f t="shared" si="413"/>
        <v>14.2</v>
      </c>
      <c r="AY429" s="135">
        <f t="shared" si="413"/>
        <v>14.2</v>
      </c>
      <c r="AZ429" s="135">
        <f t="shared" si="413"/>
        <v>14.2</v>
      </c>
      <c r="BA429" s="135">
        <f t="shared" si="413"/>
        <v>14.2</v>
      </c>
      <c r="BB429" s="135">
        <f t="shared" si="413"/>
        <v>14.2</v>
      </c>
      <c r="BC429" s="137"/>
      <c r="BD429" s="138"/>
      <c r="BE429" s="138"/>
      <c r="BF429" s="138"/>
      <c r="BG429" s="138"/>
      <c r="BH429" s="138"/>
      <c r="BI429" s="138"/>
      <c r="BJ429" s="138"/>
      <c r="BK429" s="138"/>
      <c r="BL429" s="138"/>
      <c r="BM429" s="138"/>
      <c r="BN429" s="138"/>
      <c r="BO429" s="138"/>
      <c r="BP429" s="138"/>
      <c r="BQ429" s="138"/>
      <c r="BR429" s="138"/>
      <c r="BS429" s="138"/>
      <c r="BT429" s="138"/>
      <c r="BU429" s="138"/>
      <c r="BV429" s="138"/>
      <c r="BW429" s="138"/>
      <c r="BX429" s="138"/>
      <c r="BY429" s="138"/>
      <c r="BZ429" s="138"/>
      <c r="CA429" s="138"/>
      <c r="CB429" s="138"/>
      <c r="CC429" s="138"/>
      <c r="CD429" s="138"/>
      <c r="CE429" s="138"/>
      <c r="CF429" s="138"/>
      <c r="CG429" s="138"/>
      <c r="CH429" s="138"/>
      <c r="CI429" s="138"/>
      <c r="CJ429" s="138"/>
      <c r="CK429" s="138"/>
    </row>
    <row r="430" spans="1:89" s="192" customFormat="1" ht="15" customHeight="1" thickTop="1" x14ac:dyDescent="0.2">
      <c r="A430" s="281">
        <f>+'Cost Cancel Details'!A12+1</f>
        <v>3</v>
      </c>
      <c r="B430" s="189" t="str">
        <f>'NTP or Sold'!G45</f>
        <v>LM6000</v>
      </c>
      <c r="C430" s="288" t="str">
        <f>'NTP or Sold'!S45</f>
        <v>Las Vegas CoGen II</v>
      </c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190"/>
      <c r="O430" s="190"/>
      <c r="P430" s="190"/>
      <c r="Q430" s="190"/>
      <c r="R430" s="190"/>
      <c r="S430" s="190"/>
      <c r="T430" s="190"/>
      <c r="U430" s="190"/>
      <c r="V430" s="190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84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0"/>
      <c r="AT430" s="190"/>
      <c r="AU430" s="190"/>
      <c r="AV430" s="190"/>
      <c r="AW430" s="190"/>
      <c r="AX430" s="190"/>
      <c r="AY430" s="190"/>
      <c r="AZ430" s="190"/>
      <c r="BA430" s="190"/>
      <c r="BB430" s="190"/>
      <c r="BC430" s="191"/>
    </row>
    <row r="431" spans="1:89" s="196" customFormat="1" x14ac:dyDescent="0.2">
      <c r="A431" s="282"/>
      <c r="B431" s="193" t="s">
        <v>108</v>
      </c>
      <c r="C431" s="289"/>
      <c r="D431" s="194">
        <v>0</v>
      </c>
      <c r="E431" s="194">
        <v>0</v>
      </c>
      <c r="F431" s="194">
        <v>0</v>
      </c>
      <c r="G431" s="194">
        <v>0</v>
      </c>
      <c r="H431" s="194">
        <v>0</v>
      </c>
      <c r="I431" s="194">
        <v>0</v>
      </c>
      <c r="J431" s="194">
        <v>0</v>
      </c>
      <c r="K431" s="194">
        <v>0</v>
      </c>
      <c r="L431" s="194">
        <v>0</v>
      </c>
      <c r="M431" s="194">
        <v>0</v>
      </c>
      <c r="N431" s="194">
        <v>0</v>
      </c>
      <c r="O431" s="194">
        <v>0</v>
      </c>
      <c r="P431" s="194">
        <v>0</v>
      </c>
      <c r="Q431" s="194">
        <v>0</v>
      </c>
      <c r="R431" s="194">
        <v>0</v>
      </c>
      <c r="S431" s="194">
        <v>0</v>
      </c>
      <c r="T431" s="194">
        <v>0</v>
      </c>
      <c r="U431" s="194">
        <v>0</v>
      </c>
      <c r="V431" s="194">
        <v>0</v>
      </c>
      <c r="W431" s="194">
        <v>0</v>
      </c>
      <c r="X431" s="194">
        <v>0</v>
      </c>
      <c r="Y431" s="194">
        <v>0</v>
      </c>
      <c r="Z431" s="194">
        <v>0</v>
      </c>
      <c r="AA431" s="194">
        <v>0</v>
      </c>
      <c r="AB431" s="194">
        <v>0</v>
      </c>
      <c r="AC431" s="194">
        <v>0</v>
      </c>
      <c r="AD431" s="194">
        <v>0</v>
      </c>
      <c r="AE431" s="194">
        <v>0</v>
      </c>
      <c r="AF431" s="194">
        <v>0</v>
      </c>
      <c r="AG431" s="194">
        <f>0.05+0.1</f>
        <v>0.15000000000000002</v>
      </c>
      <c r="AH431" s="194">
        <v>0.1</v>
      </c>
      <c r="AI431" s="82">
        <v>0.1</v>
      </c>
      <c r="AJ431" s="194">
        <v>0.1</v>
      </c>
      <c r="AK431" s="194">
        <v>0.1</v>
      </c>
      <c r="AL431" s="194">
        <v>0.1</v>
      </c>
      <c r="AM431" s="194">
        <v>0.1</v>
      </c>
      <c r="AN431" s="194">
        <v>0.1</v>
      </c>
      <c r="AO431" s="194">
        <v>0</v>
      </c>
      <c r="AP431" s="194">
        <v>0.1</v>
      </c>
      <c r="AQ431" s="194">
        <v>0</v>
      </c>
      <c r="AR431" s="194">
        <v>0.05</v>
      </c>
      <c r="AS431" s="194">
        <v>0</v>
      </c>
      <c r="AT431" s="194">
        <v>0</v>
      </c>
      <c r="AU431" s="194">
        <v>0</v>
      </c>
      <c r="AV431" s="194">
        <v>0</v>
      </c>
      <c r="AW431" s="194">
        <v>0</v>
      </c>
      <c r="AX431" s="194">
        <v>0</v>
      </c>
      <c r="AY431" s="194">
        <v>0</v>
      </c>
      <c r="AZ431" s="194">
        <v>0</v>
      </c>
      <c r="BA431" s="194">
        <v>0</v>
      </c>
      <c r="BB431" s="194">
        <v>0</v>
      </c>
      <c r="BC431" s="195">
        <f>SUM(D431:BB431)</f>
        <v>0.99999999999999989</v>
      </c>
      <c r="BD431" s="193"/>
    </row>
    <row r="432" spans="1:89" s="196" customFormat="1" x14ac:dyDescent="0.2">
      <c r="A432" s="282"/>
      <c r="B432" s="193" t="s">
        <v>109</v>
      </c>
      <c r="C432" s="289"/>
      <c r="D432" s="194">
        <f>D431</f>
        <v>0</v>
      </c>
      <c r="E432" s="194">
        <f t="shared" ref="E432:AJ432" si="414">+D432+E431</f>
        <v>0</v>
      </c>
      <c r="F432" s="194">
        <f t="shared" si="414"/>
        <v>0</v>
      </c>
      <c r="G432" s="194">
        <f t="shared" si="414"/>
        <v>0</v>
      </c>
      <c r="H432" s="194">
        <f t="shared" si="414"/>
        <v>0</v>
      </c>
      <c r="I432" s="194">
        <f t="shared" si="414"/>
        <v>0</v>
      </c>
      <c r="J432" s="194">
        <f t="shared" si="414"/>
        <v>0</v>
      </c>
      <c r="K432" s="194">
        <f t="shared" si="414"/>
        <v>0</v>
      </c>
      <c r="L432" s="194">
        <f t="shared" si="414"/>
        <v>0</v>
      </c>
      <c r="M432" s="194">
        <f t="shared" si="414"/>
        <v>0</v>
      </c>
      <c r="N432" s="194">
        <f t="shared" si="414"/>
        <v>0</v>
      </c>
      <c r="O432" s="194">
        <f t="shared" si="414"/>
        <v>0</v>
      </c>
      <c r="P432" s="194">
        <f t="shared" si="414"/>
        <v>0</v>
      </c>
      <c r="Q432" s="194">
        <f t="shared" si="414"/>
        <v>0</v>
      </c>
      <c r="R432" s="194">
        <f t="shared" si="414"/>
        <v>0</v>
      </c>
      <c r="S432" s="194">
        <f t="shared" si="414"/>
        <v>0</v>
      </c>
      <c r="T432" s="194">
        <f t="shared" si="414"/>
        <v>0</v>
      </c>
      <c r="U432" s="194">
        <f t="shared" si="414"/>
        <v>0</v>
      </c>
      <c r="V432" s="194">
        <f t="shared" si="414"/>
        <v>0</v>
      </c>
      <c r="W432" s="194">
        <f t="shared" si="414"/>
        <v>0</v>
      </c>
      <c r="X432" s="194">
        <f t="shared" si="414"/>
        <v>0</v>
      </c>
      <c r="Y432" s="194">
        <f t="shared" si="414"/>
        <v>0</v>
      </c>
      <c r="Z432" s="194">
        <f t="shared" si="414"/>
        <v>0</v>
      </c>
      <c r="AA432" s="194">
        <f t="shared" si="414"/>
        <v>0</v>
      </c>
      <c r="AB432" s="194">
        <f t="shared" si="414"/>
        <v>0</v>
      </c>
      <c r="AC432" s="194">
        <f t="shared" si="414"/>
        <v>0</v>
      </c>
      <c r="AD432" s="194">
        <f t="shared" si="414"/>
        <v>0</v>
      </c>
      <c r="AE432" s="194">
        <f t="shared" si="414"/>
        <v>0</v>
      </c>
      <c r="AF432" s="194">
        <f t="shared" si="414"/>
        <v>0</v>
      </c>
      <c r="AG432" s="194">
        <f t="shared" si="414"/>
        <v>0.15000000000000002</v>
      </c>
      <c r="AH432" s="194">
        <f t="shared" si="414"/>
        <v>0.25</v>
      </c>
      <c r="AI432" s="82">
        <f t="shared" si="414"/>
        <v>0.35</v>
      </c>
      <c r="AJ432" s="194">
        <f t="shared" si="414"/>
        <v>0.44999999999999996</v>
      </c>
      <c r="AK432" s="194">
        <f t="shared" ref="AK432:BB432" si="415">+AJ432+AK431</f>
        <v>0.54999999999999993</v>
      </c>
      <c r="AL432" s="194">
        <f t="shared" si="415"/>
        <v>0.64999999999999991</v>
      </c>
      <c r="AM432" s="194">
        <f t="shared" si="415"/>
        <v>0.74999999999999989</v>
      </c>
      <c r="AN432" s="194">
        <f t="shared" si="415"/>
        <v>0.84999999999999987</v>
      </c>
      <c r="AO432" s="194">
        <f t="shared" si="415"/>
        <v>0.84999999999999987</v>
      </c>
      <c r="AP432" s="194">
        <f t="shared" si="415"/>
        <v>0.94999999999999984</v>
      </c>
      <c r="AQ432" s="194">
        <f t="shared" si="415"/>
        <v>0.94999999999999984</v>
      </c>
      <c r="AR432" s="194">
        <f t="shared" si="415"/>
        <v>0.99999999999999989</v>
      </c>
      <c r="AS432" s="194">
        <f t="shared" si="415"/>
        <v>0.99999999999999989</v>
      </c>
      <c r="AT432" s="194">
        <f t="shared" si="415"/>
        <v>0.99999999999999989</v>
      </c>
      <c r="AU432" s="194">
        <f t="shared" si="415"/>
        <v>0.99999999999999989</v>
      </c>
      <c r="AV432" s="194">
        <f t="shared" si="415"/>
        <v>0.99999999999999989</v>
      </c>
      <c r="AW432" s="194">
        <f t="shared" si="415"/>
        <v>0.99999999999999989</v>
      </c>
      <c r="AX432" s="194">
        <f t="shared" si="415"/>
        <v>0.99999999999999989</v>
      </c>
      <c r="AY432" s="194">
        <f t="shared" si="415"/>
        <v>0.99999999999999989</v>
      </c>
      <c r="AZ432" s="194">
        <f t="shared" si="415"/>
        <v>0.99999999999999989</v>
      </c>
      <c r="BA432" s="194">
        <f t="shared" si="415"/>
        <v>0.99999999999999989</v>
      </c>
      <c r="BB432" s="194">
        <f t="shared" si="415"/>
        <v>0.99999999999999989</v>
      </c>
      <c r="BC432" s="195"/>
      <c r="BD432" s="193"/>
    </row>
    <row r="433" spans="1:89" s="196" customFormat="1" x14ac:dyDescent="0.2">
      <c r="A433" s="282"/>
      <c r="B433" s="193" t="s">
        <v>110</v>
      </c>
      <c r="C433" s="289"/>
      <c r="D433" s="194">
        <v>0</v>
      </c>
      <c r="E433" s="194">
        <v>0</v>
      </c>
      <c r="F433" s="194">
        <v>0</v>
      </c>
      <c r="G433" s="194">
        <v>0</v>
      </c>
      <c r="H433" s="194">
        <v>0</v>
      </c>
      <c r="I433" s="194">
        <v>0</v>
      </c>
      <c r="J433" s="194">
        <v>0</v>
      </c>
      <c r="K433" s="194">
        <v>0</v>
      </c>
      <c r="L433" s="194">
        <v>0</v>
      </c>
      <c r="M433" s="194">
        <v>0</v>
      </c>
      <c r="N433" s="194">
        <v>0</v>
      </c>
      <c r="O433" s="194">
        <v>0</v>
      </c>
      <c r="P433" s="194">
        <v>0</v>
      </c>
      <c r="Q433" s="194">
        <v>0</v>
      </c>
      <c r="R433" s="194">
        <v>0</v>
      </c>
      <c r="S433" s="194">
        <v>0</v>
      </c>
      <c r="T433" s="194">
        <v>0</v>
      </c>
      <c r="U433" s="194">
        <v>0</v>
      </c>
      <c r="V433" s="194">
        <v>0</v>
      </c>
      <c r="W433" s="194">
        <v>0</v>
      </c>
      <c r="X433" s="194">
        <v>0</v>
      </c>
      <c r="Y433" s="194">
        <v>0</v>
      </c>
      <c r="Z433" s="194">
        <v>0</v>
      </c>
      <c r="AA433" s="194">
        <v>0</v>
      </c>
      <c r="AB433" s="194">
        <v>0</v>
      </c>
      <c r="AC433" s="194">
        <v>0</v>
      </c>
      <c r="AD433" s="194">
        <v>0</v>
      </c>
      <c r="AE433" s="194">
        <v>0</v>
      </c>
      <c r="AF433" s="194">
        <v>0</v>
      </c>
      <c r="AG433" s="194">
        <v>0.1</v>
      </c>
      <c r="AH433" s="194">
        <v>0.1</v>
      </c>
      <c r="AI433" s="82">
        <v>0.1</v>
      </c>
      <c r="AJ433" s="194">
        <v>0.1</v>
      </c>
      <c r="AK433" s="194">
        <v>0.1</v>
      </c>
      <c r="AL433" s="194">
        <v>0.1</v>
      </c>
      <c r="AM433" s="194">
        <v>0.1</v>
      </c>
      <c r="AN433" s="194">
        <v>0.1</v>
      </c>
      <c r="AO433" s="194">
        <v>0</v>
      </c>
      <c r="AP433" s="194">
        <v>0.1</v>
      </c>
      <c r="AQ433" s="194">
        <v>0.1</v>
      </c>
      <c r="AR433" s="194">
        <v>0</v>
      </c>
      <c r="AS433" s="194">
        <v>0</v>
      </c>
      <c r="AT433" s="194">
        <v>0</v>
      </c>
      <c r="AU433" s="194">
        <v>0</v>
      </c>
      <c r="AV433" s="194">
        <v>0</v>
      </c>
      <c r="AW433" s="194">
        <v>0</v>
      </c>
      <c r="AX433" s="194">
        <v>0</v>
      </c>
      <c r="AY433" s="194">
        <v>0</v>
      </c>
      <c r="AZ433" s="194">
        <v>0</v>
      </c>
      <c r="BA433" s="194">
        <v>0</v>
      </c>
      <c r="BB433" s="194">
        <v>0</v>
      </c>
      <c r="BC433" s="195">
        <f>SUM(D433:BB433)</f>
        <v>0.99999999999999989</v>
      </c>
      <c r="BD433" s="193"/>
    </row>
    <row r="434" spans="1:89" s="196" customFormat="1" x14ac:dyDescent="0.2">
      <c r="A434" s="282"/>
      <c r="B434" s="193" t="s">
        <v>111</v>
      </c>
      <c r="C434" s="289"/>
      <c r="D434" s="194">
        <f>D433</f>
        <v>0</v>
      </c>
      <c r="E434" s="194">
        <f t="shared" ref="E434:AJ434" si="416">+D434+E433</f>
        <v>0</v>
      </c>
      <c r="F434" s="194">
        <f t="shared" si="416"/>
        <v>0</v>
      </c>
      <c r="G434" s="194">
        <f t="shared" si="416"/>
        <v>0</v>
      </c>
      <c r="H434" s="194">
        <f t="shared" si="416"/>
        <v>0</v>
      </c>
      <c r="I434" s="194">
        <f t="shared" si="416"/>
        <v>0</v>
      </c>
      <c r="J434" s="194">
        <f t="shared" si="416"/>
        <v>0</v>
      </c>
      <c r="K434" s="194">
        <f t="shared" si="416"/>
        <v>0</v>
      </c>
      <c r="L434" s="194">
        <f t="shared" si="416"/>
        <v>0</v>
      </c>
      <c r="M434" s="194">
        <f t="shared" si="416"/>
        <v>0</v>
      </c>
      <c r="N434" s="194">
        <f t="shared" si="416"/>
        <v>0</v>
      </c>
      <c r="O434" s="194">
        <f t="shared" si="416"/>
        <v>0</v>
      </c>
      <c r="P434" s="194">
        <f t="shared" si="416"/>
        <v>0</v>
      </c>
      <c r="Q434" s="194">
        <f t="shared" si="416"/>
        <v>0</v>
      </c>
      <c r="R434" s="194">
        <f t="shared" si="416"/>
        <v>0</v>
      </c>
      <c r="S434" s="194">
        <f t="shared" si="416"/>
        <v>0</v>
      </c>
      <c r="T434" s="194">
        <f t="shared" si="416"/>
        <v>0</v>
      </c>
      <c r="U434" s="194">
        <f t="shared" si="416"/>
        <v>0</v>
      </c>
      <c r="V434" s="194">
        <f t="shared" si="416"/>
        <v>0</v>
      </c>
      <c r="W434" s="194">
        <f t="shared" si="416"/>
        <v>0</v>
      </c>
      <c r="X434" s="194">
        <f t="shared" si="416"/>
        <v>0</v>
      </c>
      <c r="Y434" s="194">
        <f t="shared" si="416"/>
        <v>0</v>
      </c>
      <c r="Z434" s="194">
        <f t="shared" si="416"/>
        <v>0</v>
      </c>
      <c r="AA434" s="194">
        <f t="shared" si="416"/>
        <v>0</v>
      </c>
      <c r="AB434" s="194">
        <f t="shared" si="416"/>
        <v>0</v>
      </c>
      <c r="AC434" s="194">
        <f t="shared" si="416"/>
        <v>0</v>
      </c>
      <c r="AD434" s="194">
        <f t="shared" si="416"/>
        <v>0</v>
      </c>
      <c r="AE434" s="194">
        <f t="shared" si="416"/>
        <v>0</v>
      </c>
      <c r="AF434" s="194">
        <f t="shared" si="416"/>
        <v>0</v>
      </c>
      <c r="AG434" s="194">
        <f t="shared" si="416"/>
        <v>0.1</v>
      </c>
      <c r="AH434" s="194">
        <f t="shared" si="416"/>
        <v>0.2</v>
      </c>
      <c r="AI434" s="82">
        <f t="shared" si="416"/>
        <v>0.30000000000000004</v>
      </c>
      <c r="AJ434" s="194">
        <f t="shared" si="416"/>
        <v>0.4</v>
      </c>
      <c r="AK434" s="194">
        <f t="shared" ref="AK434:BB434" si="417">+AJ434+AK433</f>
        <v>0.5</v>
      </c>
      <c r="AL434" s="194">
        <f t="shared" si="417"/>
        <v>0.6</v>
      </c>
      <c r="AM434" s="194">
        <f t="shared" si="417"/>
        <v>0.7</v>
      </c>
      <c r="AN434" s="194">
        <f t="shared" si="417"/>
        <v>0.79999999999999993</v>
      </c>
      <c r="AO434" s="194">
        <f t="shared" si="417"/>
        <v>0.79999999999999993</v>
      </c>
      <c r="AP434" s="194">
        <f t="shared" si="417"/>
        <v>0.89999999999999991</v>
      </c>
      <c r="AQ434" s="194">
        <f t="shared" si="417"/>
        <v>0.99999999999999989</v>
      </c>
      <c r="AR434" s="194">
        <f t="shared" si="417"/>
        <v>0.99999999999999989</v>
      </c>
      <c r="AS434" s="194">
        <f t="shared" si="417"/>
        <v>0.99999999999999989</v>
      </c>
      <c r="AT434" s="194">
        <f t="shared" si="417"/>
        <v>0.99999999999999989</v>
      </c>
      <c r="AU434" s="194">
        <f t="shared" si="417"/>
        <v>0.99999999999999989</v>
      </c>
      <c r="AV434" s="194">
        <f t="shared" si="417"/>
        <v>0.99999999999999989</v>
      </c>
      <c r="AW434" s="194">
        <f t="shared" si="417"/>
        <v>0.99999999999999989</v>
      </c>
      <c r="AX434" s="194">
        <f t="shared" si="417"/>
        <v>0.99999999999999989</v>
      </c>
      <c r="AY434" s="194">
        <f t="shared" si="417"/>
        <v>0.99999999999999989</v>
      </c>
      <c r="AZ434" s="194">
        <f t="shared" si="417"/>
        <v>0.99999999999999989</v>
      </c>
      <c r="BA434" s="194">
        <f t="shared" si="417"/>
        <v>0.99999999999999989</v>
      </c>
      <c r="BB434" s="194">
        <f t="shared" si="417"/>
        <v>0.99999999999999989</v>
      </c>
      <c r="BC434" s="195"/>
      <c r="BD434" s="193"/>
    </row>
    <row r="435" spans="1:89" s="211" customFormat="1" x14ac:dyDescent="0.2">
      <c r="A435" s="282"/>
      <c r="B435" s="208"/>
      <c r="C435" s="28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  <c r="AA435" s="209"/>
      <c r="AB435" s="209"/>
      <c r="AC435" s="209"/>
      <c r="AD435" s="209"/>
      <c r="AE435" s="209"/>
      <c r="AF435" s="209"/>
      <c r="AG435" s="209"/>
      <c r="AH435" s="209"/>
      <c r="AI435" s="83"/>
      <c r="AJ435" s="209"/>
      <c r="AK435" s="209"/>
      <c r="AL435" s="209"/>
      <c r="AM435" s="209"/>
      <c r="AN435" s="209"/>
      <c r="AO435" s="209"/>
      <c r="AP435" s="209"/>
      <c r="AQ435" s="209"/>
      <c r="AR435" s="209"/>
      <c r="AS435" s="209"/>
      <c r="AT435" s="209"/>
      <c r="AU435" s="209"/>
      <c r="AV435" s="209"/>
      <c r="AW435" s="209"/>
      <c r="AX435" s="209"/>
      <c r="AY435" s="209"/>
      <c r="AZ435" s="209"/>
      <c r="BA435" s="209"/>
      <c r="BB435" s="209"/>
      <c r="BC435" s="210"/>
      <c r="BD435" s="208"/>
    </row>
    <row r="436" spans="1:89" s="197" customFormat="1" x14ac:dyDescent="0.2">
      <c r="A436" s="282"/>
      <c r="B436" s="197" t="s">
        <v>112</v>
      </c>
      <c r="C436" s="198">
        <v>15.769724999999999</v>
      </c>
      <c r="D436" s="199">
        <f t="shared" ref="D436:AI436" si="418">+D432*$C436</f>
        <v>0</v>
      </c>
      <c r="E436" s="199">
        <f t="shared" si="418"/>
        <v>0</v>
      </c>
      <c r="F436" s="199">
        <f t="shared" si="418"/>
        <v>0</v>
      </c>
      <c r="G436" s="199">
        <f t="shared" si="418"/>
        <v>0</v>
      </c>
      <c r="H436" s="199">
        <f t="shared" si="418"/>
        <v>0</v>
      </c>
      <c r="I436" s="199">
        <f t="shared" si="418"/>
        <v>0</v>
      </c>
      <c r="J436" s="199">
        <f t="shared" si="418"/>
        <v>0</v>
      </c>
      <c r="K436" s="199">
        <f t="shared" si="418"/>
        <v>0</v>
      </c>
      <c r="L436" s="199">
        <f t="shared" si="418"/>
        <v>0</v>
      </c>
      <c r="M436" s="199">
        <f t="shared" si="418"/>
        <v>0</v>
      </c>
      <c r="N436" s="199">
        <f t="shared" si="418"/>
        <v>0</v>
      </c>
      <c r="O436" s="199">
        <f t="shared" si="418"/>
        <v>0</v>
      </c>
      <c r="P436" s="199">
        <f t="shared" si="418"/>
        <v>0</v>
      </c>
      <c r="Q436" s="199">
        <f t="shared" si="418"/>
        <v>0</v>
      </c>
      <c r="R436" s="199">
        <f t="shared" si="418"/>
        <v>0</v>
      </c>
      <c r="S436" s="199">
        <f t="shared" si="418"/>
        <v>0</v>
      </c>
      <c r="T436" s="199">
        <f t="shared" si="418"/>
        <v>0</v>
      </c>
      <c r="U436" s="199">
        <f t="shared" si="418"/>
        <v>0</v>
      </c>
      <c r="V436" s="199">
        <f t="shared" si="418"/>
        <v>0</v>
      </c>
      <c r="W436" s="199">
        <f t="shared" si="418"/>
        <v>0</v>
      </c>
      <c r="X436" s="199">
        <f t="shared" si="418"/>
        <v>0</v>
      </c>
      <c r="Y436" s="199">
        <f t="shared" si="418"/>
        <v>0</v>
      </c>
      <c r="Z436" s="199">
        <f t="shared" si="418"/>
        <v>0</v>
      </c>
      <c r="AA436" s="199">
        <f t="shared" si="418"/>
        <v>0</v>
      </c>
      <c r="AB436" s="199">
        <f t="shared" si="418"/>
        <v>0</v>
      </c>
      <c r="AC436" s="199">
        <f t="shared" si="418"/>
        <v>0</v>
      </c>
      <c r="AD436" s="199">
        <f t="shared" si="418"/>
        <v>0</v>
      </c>
      <c r="AE436" s="199">
        <f t="shared" si="418"/>
        <v>0</v>
      </c>
      <c r="AF436" s="199">
        <f t="shared" si="418"/>
        <v>0</v>
      </c>
      <c r="AG436" s="199">
        <f t="shared" si="418"/>
        <v>2.3654587500000002</v>
      </c>
      <c r="AH436" s="199">
        <f t="shared" si="418"/>
        <v>3.9424312499999998</v>
      </c>
      <c r="AI436" s="90">
        <f t="shared" si="418"/>
        <v>5.5194037499999995</v>
      </c>
      <c r="AJ436" s="199">
        <f t="shared" ref="AJ436:BB436" si="419">+AJ432*$C436</f>
        <v>7.0963762499999987</v>
      </c>
      <c r="AK436" s="199">
        <f t="shared" si="419"/>
        <v>8.6733487499999988</v>
      </c>
      <c r="AL436" s="199">
        <f t="shared" si="419"/>
        <v>10.250321249999999</v>
      </c>
      <c r="AM436" s="199">
        <f t="shared" si="419"/>
        <v>11.827293749999997</v>
      </c>
      <c r="AN436" s="199">
        <f t="shared" si="419"/>
        <v>13.404266249999997</v>
      </c>
      <c r="AO436" s="199">
        <f t="shared" si="419"/>
        <v>13.404266249999997</v>
      </c>
      <c r="AP436" s="199">
        <f t="shared" si="419"/>
        <v>14.981238749999997</v>
      </c>
      <c r="AQ436" s="199">
        <f t="shared" si="419"/>
        <v>14.981238749999997</v>
      </c>
      <c r="AR436" s="199">
        <f t="shared" si="419"/>
        <v>15.769724999999998</v>
      </c>
      <c r="AS436" s="199">
        <f t="shared" si="419"/>
        <v>15.769724999999998</v>
      </c>
      <c r="AT436" s="199">
        <f t="shared" si="419"/>
        <v>15.769724999999998</v>
      </c>
      <c r="AU436" s="199">
        <f t="shared" si="419"/>
        <v>15.769724999999998</v>
      </c>
      <c r="AV436" s="199">
        <f t="shared" si="419"/>
        <v>15.769724999999998</v>
      </c>
      <c r="AW436" s="199">
        <f t="shared" si="419"/>
        <v>15.769724999999998</v>
      </c>
      <c r="AX436" s="199">
        <f t="shared" si="419"/>
        <v>15.769724999999998</v>
      </c>
      <c r="AY436" s="199">
        <f t="shared" si="419"/>
        <v>15.769724999999998</v>
      </c>
      <c r="AZ436" s="199">
        <f t="shared" si="419"/>
        <v>15.769724999999998</v>
      </c>
      <c r="BA436" s="199">
        <f t="shared" si="419"/>
        <v>15.769724999999998</v>
      </c>
      <c r="BB436" s="199">
        <f t="shared" si="419"/>
        <v>15.769724999999998</v>
      </c>
      <c r="BC436" s="200"/>
      <c r="BD436" s="201"/>
      <c r="BE436" s="201"/>
      <c r="BF436" s="201"/>
      <c r="BG436" s="201"/>
      <c r="BH436" s="201"/>
      <c r="BI436" s="201"/>
      <c r="BJ436" s="201"/>
      <c r="BK436" s="201"/>
      <c r="BL436" s="201"/>
      <c r="BM436" s="201"/>
      <c r="BN436" s="201"/>
      <c r="BO436" s="201"/>
      <c r="BP436" s="201"/>
      <c r="BQ436" s="201"/>
      <c r="BR436" s="201"/>
      <c r="BS436" s="201"/>
      <c r="BT436" s="201"/>
      <c r="BU436" s="201"/>
      <c r="BV436" s="201"/>
      <c r="BW436" s="201"/>
      <c r="BX436" s="201"/>
      <c r="BY436" s="201"/>
      <c r="BZ436" s="201"/>
      <c r="CA436" s="201"/>
      <c r="CB436" s="201"/>
      <c r="CC436" s="201"/>
      <c r="CD436" s="201"/>
      <c r="CE436" s="201"/>
      <c r="CF436" s="201"/>
      <c r="CG436" s="201"/>
      <c r="CH436" s="201"/>
      <c r="CI436" s="201"/>
      <c r="CJ436" s="201"/>
      <c r="CK436" s="201"/>
    </row>
    <row r="437" spans="1:89" s="202" customFormat="1" ht="13.5" thickBot="1" x14ac:dyDescent="0.25">
      <c r="A437" s="283"/>
      <c r="B437" s="202" t="s">
        <v>113</v>
      </c>
      <c r="C437" s="203" t="str">
        <f>+'NTP or Sold'!B45</f>
        <v>Committed</v>
      </c>
      <c r="D437" s="204">
        <f t="shared" ref="D437:AI437" si="420">+D434*$C436</f>
        <v>0</v>
      </c>
      <c r="E437" s="204">
        <f t="shared" si="420"/>
        <v>0</v>
      </c>
      <c r="F437" s="204">
        <f t="shared" si="420"/>
        <v>0</v>
      </c>
      <c r="G437" s="204">
        <f t="shared" si="420"/>
        <v>0</v>
      </c>
      <c r="H437" s="204">
        <f t="shared" si="420"/>
        <v>0</v>
      </c>
      <c r="I437" s="204">
        <f t="shared" si="420"/>
        <v>0</v>
      </c>
      <c r="J437" s="204">
        <f t="shared" si="420"/>
        <v>0</v>
      </c>
      <c r="K437" s="204">
        <f t="shared" si="420"/>
        <v>0</v>
      </c>
      <c r="L437" s="204">
        <f t="shared" si="420"/>
        <v>0</v>
      </c>
      <c r="M437" s="204">
        <f t="shared" si="420"/>
        <v>0</v>
      </c>
      <c r="N437" s="204">
        <f t="shared" si="420"/>
        <v>0</v>
      </c>
      <c r="O437" s="204">
        <f t="shared" si="420"/>
        <v>0</v>
      </c>
      <c r="P437" s="204">
        <f t="shared" si="420"/>
        <v>0</v>
      </c>
      <c r="Q437" s="204">
        <f t="shared" si="420"/>
        <v>0</v>
      </c>
      <c r="R437" s="204">
        <f t="shared" si="420"/>
        <v>0</v>
      </c>
      <c r="S437" s="204">
        <f t="shared" si="420"/>
        <v>0</v>
      </c>
      <c r="T437" s="204">
        <f t="shared" si="420"/>
        <v>0</v>
      </c>
      <c r="U437" s="204">
        <f t="shared" si="420"/>
        <v>0</v>
      </c>
      <c r="V437" s="204">
        <f t="shared" si="420"/>
        <v>0</v>
      </c>
      <c r="W437" s="204">
        <f t="shared" si="420"/>
        <v>0</v>
      </c>
      <c r="X437" s="204">
        <f t="shared" si="420"/>
        <v>0</v>
      </c>
      <c r="Y437" s="204">
        <f t="shared" si="420"/>
        <v>0</v>
      </c>
      <c r="Z437" s="204">
        <f t="shared" si="420"/>
        <v>0</v>
      </c>
      <c r="AA437" s="204">
        <f t="shared" si="420"/>
        <v>0</v>
      </c>
      <c r="AB437" s="204">
        <f t="shared" si="420"/>
        <v>0</v>
      </c>
      <c r="AC437" s="204">
        <f t="shared" si="420"/>
        <v>0</v>
      </c>
      <c r="AD437" s="204">
        <f t="shared" si="420"/>
        <v>0</v>
      </c>
      <c r="AE437" s="204">
        <f t="shared" si="420"/>
        <v>0</v>
      </c>
      <c r="AF437" s="204">
        <f t="shared" si="420"/>
        <v>0</v>
      </c>
      <c r="AG437" s="204">
        <f t="shared" si="420"/>
        <v>1.5769725000000001</v>
      </c>
      <c r="AH437" s="204">
        <f t="shared" si="420"/>
        <v>3.1539450000000002</v>
      </c>
      <c r="AI437" s="136">
        <f t="shared" si="420"/>
        <v>4.7309175000000003</v>
      </c>
      <c r="AJ437" s="204">
        <f t="shared" ref="AJ437:BB437" si="421">+AJ434*$C436</f>
        <v>6.3078900000000004</v>
      </c>
      <c r="AK437" s="204">
        <f t="shared" si="421"/>
        <v>7.8848624999999997</v>
      </c>
      <c r="AL437" s="204">
        <f t="shared" si="421"/>
        <v>9.4618349999999989</v>
      </c>
      <c r="AM437" s="204">
        <f t="shared" si="421"/>
        <v>11.038807499999999</v>
      </c>
      <c r="AN437" s="204">
        <f t="shared" si="421"/>
        <v>12.615779999999999</v>
      </c>
      <c r="AO437" s="204">
        <f t="shared" si="421"/>
        <v>12.615779999999999</v>
      </c>
      <c r="AP437" s="204">
        <f t="shared" si="421"/>
        <v>14.192752499999997</v>
      </c>
      <c r="AQ437" s="204">
        <f t="shared" si="421"/>
        <v>15.769724999999998</v>
      </c>
      <c r="AR437" s="204">
        <f t="shared" si="421"/>
        <v>15.769724999999998</v>
      </c>
      <c r="AS437" s="204">
        <f t="shared" si="421"/>
        <v>15.769724999999998</v>
      </c>
      <c r="AT437" s="204">
        <f t="shared" si="421"/>
        <v>15.769724999999998</v>
      </c>
      <c r="AU437" s="204">
        <f t="shared" si="421"/>
        <v>15.769724999999998</v>
      </c>
      <c r="AV437" s="204">
        <f t="shared" si="421"/>
        <v>15.769724999999998</v>
      </c>
      <c r="AW437" s="204">
        <f t="shared" si="421"/>
        <v>15.769724999999998</v>
      </c>
      <c r="AX437" s="204">
        <f t="shared" si="421"/>
        <v>15.769724999999998</v>
      </c>
      <c r="AY437" s="204">
        <f t="shared" si="421"/>
        <v>15.769724999999998</v>
      </c>
      <c r="AZ437" s="204">
        <f t="shared" si="421"/>
        <v>15.769724999999998</v>
      </c>
      <c r="BA437" s="204">
        <f t="shared" si="421"/>
        <v>15.769724999999998</v>
      </c>
      <c r="BB437" s="204">
        <f t="shared" si="421"/>
        <v>15.769724999999998</v>
      </c>
      <c r="BC437" s="205"/>
      <c r="BD437" s="206"/>
      <c r="BE437" s="206"/>
      <c r="BF437" s="206"/>
      <c r="BG437" s="206"/>
      <c r="BH437" s="206"/>
      <c r="BI437" s="206"/>
      <c r="BJ437" s="206"/>
      <c r="BK437" s="206"/>
      <c r="BL437" s="206"/>
      <c r="BM437" s="206"/>
      <c r="BN437" s="206"/>
      <c r="BO437" s="206"/>
      <c r="BP437" s="206"/>
      <c r="BQ437" s="206"/>
      <c r="BR437" s="206"/>
      <c r="BS437" s="206"/>
      <c r="BT437" s="206"/>
      <c r="BU437" s="206"/>
      <c r="BV437" s="206"/>
      <c r="BW437" s="206"/>
      <c r="BX437" s="206"/>
      <c r="BY437" s="206"/>
      <c r="BZ437" s="206"/>
      <c r="CA437" s="206"/>
      <c r="CB437" s="206"/>
      <c r="CC437" s="206"/>
      <c r="CD437" s="206"/>
      <c r="CE437" s="206"/>
      <c r="CF437" s="206"/>
      <c r="CG437" s="206"/>
      <c r="CH437" s="206"/>
      <c r="CI437" s="206"/>
      <c r="CJ437" s="206"/>
      <c r="CK437" s="206"/>
    </row>
    <row r="438" spans="1:89" s="192" customFormat="1" ht="15" customHeight="1" thickTop="1" x14ac:dyDescent="0.2">
      <c r="A438" s="281">
        <f>+A430+1</f>
        <v>4</v>
      </c>
      <c r="B438" s="189" t="str">
        <f>'NTP or Sold'!G46</f>
        <v>LM6000</v>
      </c>
      <c r="C438" s="288" t="str">
        <f>'NTP or Sold'!S46</f>
        <v>Las Vegas CoGen II</v>
      </c>
      <c r="D438" s="190"/>
      <c r="E438" s="190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0"/>
      <c r="Z438" s="190"/>
      <c r="AA438" s="190"/>
      <c r="AB438" s="190"/>
      <c r="AC438" s="190"/>
      <c r="AD438" s="190"/>
      <c r="AE438" s="190"/>
      <c r="AF438" s="190"/>
      <c r="AG438" s="190"/>
      <c r="AH438" s="190"/>
      <c r="AI438" s="84"/>
      <c r="AJ438" s="190"/>
      <c r="AK438" s="190"/>
      <c r="AL438" s="190"/>
      <c r="AM438" s="190"/>
      <c r="AN438" s="190"/>
      <c r="AO438" s="190"/>
      <c r="AP438" s="190"/>
      <c r="AQ438" s="190"/>
      <c r="AR438" s="190"/>
      <c r="AS438" s="190"/>
      <c r="AT438" s="190"/>
      <c r="AU438" s="190"/>
      <c r="AV438" s="190"/>
      <c r="AW438" s="190"/>
      <c r="AX438" s="190"/>
      <c r="AY438" s="190"/>
      <c r="AZ438" s="190"/>
      <c r="BA438" s="190"/>
      <c r="BB438" s="190"/>
      <c r="BC438" s="191"/>
    </row>
    <row r="439" spans="1:89" s="196" customFormat="1" x14ac:dyDescent="0.2">
      <c r="A439" s="282"/>
      <c r="B439" s="193" t="s">
        <v>108</v>
      </c>
      <c r="C439" s="289"/>
      <c r="D439" s="194">
        <v>0</v>
      </c>
      <c r="E439" s="194">
        <v>0</v>
      </c>
      <c r="F439" s="194">
        <v>0</v>
      </c>
      <c r="G439" s="194">
        <v>0</v>
      </c>
      <c r="H439" s="194">
        <v>0</v>
      </c>
      <c r="I439" s="194">
        <v>0</v>
      </c>
      <c r="J439" s="194">
        <v>0</v>
      </c>
      <c r="K439" s="194">
        <v>0</v>
      </c>
      <c r="L439" s="194">
        <v>0</v>
      </c>
      <c r="M439" s="194">
        <v>0</v>
      </c>
      <c r="N439" s="194">
        <v>0</v>
      </c>
      <c r="O439" s="194">
        <v>0</v>
      </c>
      <c r="P439" s="194">
        <v>0</v>
      </c>
      <c r="Q439" s="194">
        <v>0</v>
      </c>
      <c r="R439" s="194">
        <v>0</v>
      </c>
      <c r="S439" s="194">
        <v>0</v>
      </c>
      <c r="T439" s="194">
        <v>0</v>
      </c>
      <c r="U439" s="194">
        <v>0</v>
      </c>
      <c r="V439" s="194">
        <v>0</v>
      </c>
      <c r="W439" s="194">
        <v>0</v>
      </c>
      <c r="X439" s="194">
        <v>0</v>
      </c>
      <c r="Y439" s="194">
        <v>0</v>
      </c>
      <c r="Z439" s="194">
        <v>0</v>
      </c>
      <c r="AA439" s="194">
        <v>0</v>
      </c>
      <c r="AB439" s="194">
        <v>0</v>
      </c>
      <c r="AC439" s="194">
        <v>0</v>
      </c>
      <c r="AD439" s="194">
        <v>0</v>
      </c>
      <c r="AE439" s="194">
        <v>0</v>
      </c>
      <c r="AF439" s="194">
        <v>0</v>
      </c>
      <c r="AG439" s="194">
        <f>0.05+0.1</f>
        <v>0.15000000000000002</v>
      </c>
      <c r="AH439" s="194">
        <v>0.1</v>
      </c>
      <c r="AI439" s="82">
        <v>0.1</v>
      </c>
      <c r="AJ439" s="194">
        <v>0.1</v>
      </c>
      <c r="AK439" s="194">
        <v>0.1</v>
      </c>
      <c r="AL439" s="194">
        <v>0.1</v>
      </c>
      <c r="AM439" s="194">
        <v>0.1</v>
      </c>
      <c r="AN439" s="194">
        <v>0.1</v>
      </c>
      <c r="AO439" s="194">
        <v>0</v>
      </c>
      <c r="AP439" s="194">
        <v>0.1</v>
      </c>
      <c r="AQ439" s="194">
        <v>0</v>
      </c>
      <c r="AR439" s="194">
        <v>0.05</v>
      </c>
      <c r="AS439" s="194">
        <v>0</v>
      </c>
      <c r="AT439" s="194">
        <v>0</v>
      </c>
      <c r="AU439" s="194">
        <v>0</v>
      </c>
      <c r="AV439" s="194">
        <v>0</v>
      </c>
      <c r="AW439" s="194">
        <v>0</v>
      </c>
      <c r="AX439" s="194">
        <v>0</v>
      </c>
      <c r="AY439" s="194">
        <v>0</v>
      </c>
      <c r="AZ439" s="194">
        <v>0</v>
      </c>
      <c r="BA439" s="194">
        <v>0</v>
      </c>
      <c r="BB439" s="194">
        <v>0</v>
      </c>
      <c r="BC439" s="195">
        <f>SUM(D439:BB439)</f>
        <v>0.99999999999999989</v>
      </c>
      <c r="BD439" s="193"/>
    </row>
    <row r="440" spans="1:89" s="196" customFormat="1" x14ac:dyDescent="0.2">
      <c r="A440" s="282"/>
      <c r="B440" s="193" t="s">
        <v>109</v>
      </c>
      <c r="C440" s="289"/>
      <c r="D440" s="194">
        <f>D439</f>
        <v>0</v>
      </c>
      <c r="E440" s="194">
        <f t="shared" ref="E440:AJ440" si="422">+D440+E439</f>
        <v>0</v>
      </c>
      <c r="F440" s="194">
        <f t="shared" si="422"/>
        <v>0</v>
      </c>
      <c r="G440" s="194">
        <f t="shared" si="422"/>
        <v>0</v>
      </c>
      <c r="H440" s="194">
        <f t="shared" si="422"/>
        <v>0</v>
      </c>
      <c r="I440" s="194">
        <f t="shared" si="422"/>
        <v>0</v>
      </c>
      <c r="J440" s="194">
        <f t="shared" si="422"/>
        <v>0</v>
      </c>
      <c r="K440" s="194">
        <f t="shared" si="422"/>
        <v>0</v>
      </c>
      <c r="L440" s="194">
        <f t="shared" si="422"/>
        <v>0</v>
      </c>
      <c r="M440" s="194">
        <f t="shared" si="422"/>
        <v>0</v>
      </c>
      <c r="N440" s="194">
        <f t="shared" si="422"/>
        <v>0</v>
      </c>
      <c r="O440" s="194">
        <f t="shared" si="422"/>
        <v>0</v>
      </c>
      <c r="P440" s="194">
        <f t="shared" si="422"/>
        <v>0</v>
      </c>
      <c r="Q440" s="194">
        <f t="shared" si="422"/>
        <v>0</v>
      </c>
      <c r="R440" s="194">
        <f t="shared" si="422"/>
        <v>0</v>
      </c>
      <c r="S440" s="194">
        <f t="shared" si="422"/>
        <v>0</v>
      </c>
      <c r="T440" s="194">
        <f t="shared" si="422"/>
        <v>0</v>
      </c>
      <c r="U440" s="194">
        <f t="shared" si="422"/>
        <v>0</v>
      </c>
      <c r="V440" s="194">
        <f t="shared" si="422"/>
        <v>0</v>
      </c>
      <c r="W440" s="194">
        <f t="shared" si="422"/>
        <v>0</v>
      </c>
      <c r="X440" s="194">
        <f t="shared" si="422"/>
        <v>0</v>
      </c>
      <c r="Y440" s="194">
        <f t="shared" si="422"/>
        <v>0</v>
      </c>
      <c r="Z440" s="194">
        <f t="shared" si="422"/>
        <v>0</v>
      </c>
      <c r="AA440" s="194">
        <f t="shared" si="422"/>
        <v>0</v>
      </c>
      <c r="AB440" s="194">
        <f t="shared" si="422"/>
        <v>0</v>
      </c>
      <c r="AC440" s="194">
        <f t="shared" si="422"/>
        <v>0</v>
      </c>
      <c r="AD440" s="194">
        <f t="shared" si="422"/>
        <v>0</v>
      </c>
      <c r="AE440" s="194">
        <f t="shared" si="422"/>
        <v>0</v>
      </c>
      <c r="AF440" s="194">
        <f t="shared" si="422"/>
        <v>0</v>
      </c>
      <c r="AG440" s="194">
        <f t="shared" si="422"/>
        <v>0.15000000000000002</v>
      </c>
      <c r="AH440" s="194">
        <f t="shared" si="422"/>
        <v>0.25</v>
      </c>
      <c r="AI440" s="82">
        <f t="shared" si="422"/>
        <v>0.35</v>
      </c>
      <c r="AJ440" s="194">
        <f t="shared" si="422"/>
        <v>0.44999999999999996</v>
      </c>
      <c r="AK440" s="194">
        <f t="shared" ref="AK440:BB440" si="423">+AJ440+AK439</f>
        <v>0.54999999999999993</v>
      </c>
      <c r="AL440" s="194">
        <f t="shared" si="423"/>
        <v>0.64999999999999991</v>
      </c>
      <c r="AM440" s="194">
        <f t="shared" si="423"/>
        <v>0.74999999999999989</v>
      </c>
      <c r="AN440" s="194">
        <f t="shared" si="423"/>
        <v>0.84999999999999987</v>
      </c>
      <c r="AO440" s="194">
        <f t="shared" si="423"/>
        <v>0.84999999999999987</v>
      </c>
      <c r="AP440" s="194">
        <f t="shared" si="423"/>
        <v>0.94999999999999984</v>
      </c>
      <c r="AQ440" s="194">
        <f t="shared" si="423"/>
        <v>0.94999999999999984</v>
      </c>
      <c r="AR440" s="194">
        <f t="shared" si="423"/>
        <v>0.99999999999999989</v>
      </c>
      <c r="AS440" s="194">
        <f t="shared" si="423"/>
        <v>0.99999999999999989</v>
      </c>
      <c r="AT440" s="194">
        <f t="shared" si="423"/>
        <v>0.99999999999999989</v>
      </c>
      <c r="AU440" s="194">
        <f t="shared" si="423"/>
        <v>0.99999999999999989</v>
      </c>
      <c r="AV440" s="194">
        <f t="shared" si="423"/>
        <v>0.99999999999999989</v>
      </c>
      <c r="AW440" s="194">
        <f t="shared" si="423"/>
        <v>0.99999999999999989</v>
      </c>
      <c r="AX440" s="194">
        <f t="shared" si="423"/>
        <v>0.99999999999999989</v>
      </c>
      <c r="AY440" s="194">
        <f t="shared" si="423"/>
        <v>0.99999999999999989</v>
      </c>
      <c r="AZ440" s="194">
        <f t="shared" si="423"/>
        <v>0.99999999999999989</v>
      </c>
      <c r="BA440" s="194">
        <f t="shared" si="423"/>
        <v>0.99999999999999989</v>
      </c>
      <c r="BB440" s="194">
        <f t="shared" si="423"/>
        <v>0.99999999999999989</v>
      </c>
      <c r="BC440" s="195"/>
      <c r="BD440" s="193"/>
    </row>
    <row r="441" spans="1:89" s="196" customFormat="1" x14ac:dyDescent="0.2">
      <c r="A441" s="282"/>
      <c r="B441" s="193" t="s">
        <v>110</v>
      </c>
      <c r="C441" s="289"/>
      <c r="D441" s="194">
        <v>0</v>
      </c>
      <c r="E441" s="194">
        <v>0</v>
      </c>
      <c r="F441" s="194">
        <v>0</v>
      </c>
      <c r="G441" s="194">
        <v>0</v>
      </c>
      <c r="H441" s="194">
        <v>0</v>
      </c>
      <c r="I441" s="194">
        <v>0</v>
      </c>
      <c r="J441" s="194">
        <v>0</v>
      </c>
      <c r="K441" s="194">
        <v>0</v>
      </c>
      <c r="L441" s="194">
        <v>0</v>
      </c>
      <c r="M441" s="194">
        <v>0</v>
      </c>
      <c r="N441" s="194">
        <v>0</v>
      </c>
      <c r="O441" s="194">
        <v>0</v>
      </c>
      <c r="P441" s="194">
        <v>0</v>
      </c>
      <c r="Q441" s="194">
        <v>0</v>
      </c>
      <c r="R441" s="194">
        <v>0</v>
      </c>
      <c r="S441" s="194">
        <v>0</v>
      </c>
      <c r="T441" s="194">
        <v>0</v>
      </c>
      <c r="U441" s="194">
        <v>0</v>
      </c>
      <c r="V441" s="194">
        <v>0</v>
      </c>
      <c r="W441" s="194">
        <v>0</v>
      </c>
      <c r="X441" s="194">
        <v>0</v>
      </c>
      <c r="Y441" s="194">
        <v>0</v>
      </c>
      <c r="Z441" s="194">
        <v>0</v>
      </c>
      <c r="AA441" s="194">
        <v>0</v>
      </c>
      <c r="AB441" s="194">
        <v>0</v>
      </c>
      <c r="AC441" s="194">
        <v>0</v>
      </c>
      <c r="AD441" s="194">
        <v>0</v>
      </c>
      <c r="AE441" s="194">
        <v>0</v>
      </c>
      <c r="AF441" s="194">
        <v>0</v>
      </c>
      <c r="AG441" s="194">
        <v>0.1</v>
      </c>
      <c r="AH441" s="194">
        <v>0.1</v>
      </c>
      <c r="AI441" s="82">
        <v>0.1</v>
      </c>
      <c r="AJ441" s="194">
        <v>0.1</v>
      </c>
      <c r="AK441" s="194">
        <v>0.1</v>
      </c>
      <c r="AL441" s="194">
        <v>0.1</v>
      </c>
      <c r="AM441" s="194">
        <v>0.1</v>
      </c>
      <c r="AN441" s="194">
        <v>0.1</v>
      </c>
      <c r="AO441" s="194">
        <v>0</v>
      </c>
      <c r="AP441" s="194">
        <v>0.1</v>
      </c>
      <c r="AQ441" s="194">
        <v>0.1</v>
      </c>
      <c r="AR441" s="194">
        <v>0</v>
      </c>
      <c r="AS441" s="194">
        <v>0</v>
      </c>
      <c r="AT441" s="194">
        <v>0</v>
      </c>
      <c r="AU441" s="194">
        <v>0</v>
      </c>
      <c r="AV441" s="194">
        <v>0</v>
      </c>
      <c r="AW441" s="194">
        <v>0</v>
      </c>
      <c r="AX441" s="194">
        <v>0</v>
      </c>
      <c r="AY441" s="194">
        <v>0</v>
      </c>
      <c r="AZ441" s="194">
        <v>0</v>
      </c>
      <c r="BA441" s="194">
        <v>0</v>
      </c>
      <c r="BB441" s="194">
        <v>0</v>
      </c>
      <c r="BC441" s="195">
        <f>SUM(D441:BB441)</f>
        <v>0.99999999999999989</v>
      </c>
      <c r="BD441" s="193"/>
    </row>
    <row r="442" spans="1:89" s="196" customFormat="1" x14ac:dyDescent="0.2">
      <c r="A442" s="282"/>
      <c r="B442" s="193" t="s">
        <v>111</v>
      </c>
      <c r="C442" s="289"/>
      <c r="D442" s="194">
        <f>D441</f>
        <v>0</v>
      </c>
      <c r="E442" s="194">
        <f t="shared" ref="E442:AJ442" si="424">+D442+E441</f>
        <v>0</v>
      </c>
      <c r="F442" s="194">
        <f t="shared" si="424"/>
        <v>0</v>
      </c>
      <c r="G442" s="194">
        <f t="shared" si="424"/>
        <v>0</v>
      </c>
      <c r="H442" s="194">
        <f t="shared" si="424"/>
        <v>0</v>
      </c>
      <c r="I442" s="194">
        <f t="shared" si="424"/>
        <v>0</v>
      </c>
      <c r="J442" s="194">
        <f t="shared" si="424"/>
        <v>0</v>
      </c>
      <c r="K442" s="194">
        <f t="shared" si="424"/>
        <v>0</v>
      </c>
      <c r="L442" s="194">
        <f t="shared" si="424"/>
        <v>0</v>
      </c>
      <c r="M442" s="194">
        <f t="shared" si="424"/>
        <v>0</v>
      </c>
      <c r="N442" s="194">
        <f t="shared" si="424"/>
        <v>0</v>
      </c>
      <c r="O442" s="194">
        <f t="shared" si="424"/>
        <v>0</v>
      </c>
      <c r="P442" s="194">
        <f t="shared" si="424"/>
        <v>0</v>
      </c>
      <c r="Q442" s="194">
        <f t="shared" si="424"/>
        <v>0</v>
      </c>
      <c r="R442" s="194">
        <f t="shared" si="424"/>
        <v>0</v>
      </c>
      <c r="S442" s="194">
        <f t="shared" si="424"/>
        <v>0</v>
      </c>
      <c r="T442" s="194">
        <f t="shared" si="424"/>
        <v>0</v>
      </c>
      <c r="U442" s="194">
        <f t="shared" si="424"/>
        <v>0</v>
      </c>
      <c r="V442" s="194">
        <f t="shared" si="424"/>
        <v>0</v>
      </c>
      <c r="W442" s="194">
        <f t="shared" si="424"/>
        <v>0</v>
      </c>
      <c r="X442" s="194">
        <f t="shared" si="424"/>
        <v>0</v>
      </c>
      <c r="Y442" s="194">
        <f t="shared" si="424"/>
        <v>0</v>
      </c>
      <c r="Z442" s="194">
        <f t="shared" si="424"/>
        <v>0</v>
      </c>
      <c r="AA442" s="194">
        <f t="shared" si="424"/>
        <v>0</v>
      </c>
      <c r="AB442" s="194">
        <f t="shared" si="424"/>
        <v>0</v>
      </c>
      <c r="AC442" s="194">
        <f t="shared" si="424"/>
        <v>0</v>
      </c>
      <c r="AD442" s="194">
        <f t="shared" si="424"/>
        <v>0</v>
      </c>
      <c r="AE442" s="194">
        <f t="shared" si="424"/>
        <v>0</v>
      </c>
      <c r="AF442" s="194">
        <f t="shared" si="424"/>
        <v>0</v>
      </c>
      <c r="AG442" s="194">
        <f t="shared" si="424"/>
        <v>0.1</v>
      </c>
      <c r="AH442" s="194">
        <f t="shared" si="424"/>
        <v>0.2</v>
      </c>
      <c r="AI442" s="82">
        <f t="shared" si="424"/>
        <v>0.30000000000000004</v>
      </c>
      <c r="AJ442" s="194">
        <f t="shared" si="424"/>
        <v>0.4</v>
      </c>
      <c r="AK442" s="194">
        <f t="shared" ref="AK442:BB442" si="425">+AJ442+AK441</f>
        <v>0.5</v>
      </c>
      <c r="AL442" s="194">
        <f t="shared" si="425"/>
        <v>0.6</v>
      </c>
      <c r="AM442" s="194">
        <f t="shared" si="425"/>
        <v>0.7</v>
      </c>
      <c r="AN442" s="194">
        <f t="shared" si="425"/>
        <v>0.79999999999999993</v>
      </c>
      <c r="AO442" s="194">
        <f t="shared" si="425"/>
        <v>0.79999999999999993</v>
      </c>
      <c r="AP442" s="194">
        <f t="shared" si="425"/>
        <v>0.89999999999999991</v>
      </c>
      <c r="AQ442" s="194">
        <f t="shared" si="425"/>
        <v>0.99999999999999989</v>
      </c>
      <c r="AR442" s="194">
        <f t="shared" si="425"/>
        <v>0.99999999999999989</v>
      </c>
      <c r="AS442" s="194">
        <f t="shared" si="425"/>
        <v>0.99999999999999989</v>
      </c>
      <c r="AT442" s="194">
        <f t="shared" si="425"/>
        <v>0.99999999999999989</v>
      </c>
      <c r="AU442" s="194">
        <f t="shared" si="425"/>
        <v>0.99999999999999989</v>
      </c>
      <c r="AV442" s="194">
        <f t="shared" si="425"/>
        <v>0.99999999999999989</v>
      </c>
      <c r="AW442" s="194">
        <f t="shared" si="425"/>
        <v>0.99999999999999989</v>
      </c>
      <c r="AX442" s="194">
        <f t="shared" si="425"/>
        <v>0.99999999999999989</v>
      </c>
      <c r="AY442" s="194">
        <f t="shared" si="425"/>
        <v>0.99999999999999989</v>
      </c>
      <c r="AZ442" s="194">
        <f t="shared" si="425"/>
        <v>0.99999999999999989</v>
      </c>
      <c r="BA442" s="194">
        <f t="shared" si="425"/>
        <v>0.99999999999999989</v>
      </c>
      <c r="BB442" s="194">
        <f t="shared" si="425"/>
        <v>0.99999999999999989</v>
      </c>
      <c r="BC442" s="195"/>
      <c r="BD442" s="193"/>
    </row>
    <row r="443" spans="1:89" s="211" customFormat="1" x14ac:dyDescent="0.2">
      <c r="A443" s="282"/>
      <c r="B443" s="208"/>
      <c r="C443" s="28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  <c r="AA443" s="209"/>
      <c r="AB443" s="209"/>
      <c r="AC443" s="209"/>
      <c r="AD443" s="209"/>
      <c r="AE443" s="209"/>
      <c r="AF443" s="209"/>
      <c r="AG443" s="209"/>
      <c r="AH443" s="209"/>
      <c r="AI443" s="83"/>
      <c r="AJ443" s="209"/>
      <c r="AK443" s="209"/>
      <c r="AL443" s="209"/>
      <c r="AM443" s="209"/>
      <c r="AN443" s="209"/>
      <c r="AO443" s="209"/>
      <c r="AP443" s="209"/>
      <c r="AQ443" s="209"/>
      <c r="AR443" s="209"/>
      <c r="AS443" s="209"/>
      <c r="AT443" s="209"/>
      <c r="AU443" s="209"/>
      <c r="AV443" s="209"/>
      <c r="AW443" s="209"/>
      <c r="AX443" s="209"/>
      <c r="AY443" s="209"/>
      <c r="AZ443" s="209"/>
      <c r="BA443" s="209"/>
      <c r="BB443" s="209"/>
      <c r="BC443" s="210"/>
      <c r="BD443" s="208"/>
    </row>
    <row r="444" spans="1:89" s="197" customFormat="1" x14ac:dyDescent="0.2">
      <c r="A444" s="282"/>
      <c r="B444" s="197" t="s">
        <v>112</v>
      </c>
      <c r="C444" s="198">
        <v>15.769724999999999</v>
      </c>
      <c r="D444" s="199">
        <f t="shared" ref="D444:AI444" si="426">+D440*$C444</f>
        <v>0</v>
      </c>
      <c r="E444" s="199">
        <f t="shared" si="426"/>
        <v>0</v>
      </c>
      <c r="F444" s="199">
        <f t="shared" si="426"/>
        <v>0</v>
      </c>
      <c r="G444" s="199">
        <f t="shared" si="426"/>
        <v>0</v>
      </c>
      <c r="H444" s="199">
        <f t="shared" si="426"/>
        <v>0</v>
      </c>
      <c r="I444" s="199">
        <f t="shared" si="426"/>
        <v>0</v>
      </c>
      <c r="J444" s="199">
        <f t="shared" si="426"/>
        <v>0</v>
      </c>
      <c r="K444" s="199">
        <f t="shared" si="426"/>
        <v>0</v>
      </c>
      <c r="L444" s="199">
        <f t="shared" si="426"/>
        <v>0</v>
      </c>
      <c r="M444" s="199">
        <f t="shared" si="426"/>
        <v>0</v>
      </c>
      <c r="N444" s="199">
        <f t="shared" si="426"/>
        <v>0</v>
      </c>
      <c r="O444" s="199">
        <f t="shared" si="426"/>
        <v>0</v>
      </c>
      <c r="P444" s="199">
        <f t="shared" si="426"/>
        <v>0</v>
      </c>
      <c r="Q444" s="199">
        <f t="shared" si="426"/>
        <v>0</v>
      </c>
      <c r="R444" s="199">
        <f t="shared" si="426"/>
        <v>0</v>
      </c>
      <c r="S444" s="199">
        <f t="shared" si="426"/>
        <v>0</v>
      </c>
      <c r="T444" s="199">
        <f t="shared" si="426"/>
        <v>0</v>
      </c>
      <c r="U444" s="199">
        <f t="shared" si="426"/>
        <v>0</v>
      </c>
      <c r="V444" s="199">
        <f t="shared" si="426"/>
        <v>0</v>
      </c>
      <c r="W444" s="199">
        <f t="shared" si="426"/>
        <v>0</v>
      </c>
      <c r="X444" s="199">
        <f t="shared" si="426"/>
        <v>0</v>
      </c>
      <c r="Y444" s="199">
        <f t="shared" si="426"/>
        <v>0</v>
      </c>
      <c r="Z444" s="199">
        <f t="shared" si="426"/>
        <v>0</v>
      </c>
      <c r="AA444" s="199">
        <f t="shared" si="426"/>
        <v>0</v>
      </c>
      <c r="AB444" s="199">
        <f t="shared" si="426"/>
        <v>0</v>
      </c>
      <c r="AC444" s="199">
        <f t="shared" si="426"/>
        <v>0</v>
      </c>
      <c r="AD444" s="199">
        <f t="shared" si="426"/>
        <v>0</v>
      </c>
      <c r="AE444" s="199">
        <f t="shared" si="426"/>
        <v>0</v>
      </c>
      <c r="AF444" s="199">
        <f t="shared" si="426"/>
        <v>0</v>
      </c>
      <c r="AG444" s="199">
        <f t="shared" si="426"/>
        <v>2.3654587500000002</v>
      </c>
      <c r="AH444" s="199">
        <f t="shared" si="426"/>
        <v>3.9424312499999998</v>
      </c>
      <c r="AI444" s="90">
        <f t="shared" si="426"/>
        <v>5.5194037499999995</v>
      </c>
      <c r="AJ444" s="199">
        <f t="shared" ref="AJ444:BB444" si="427">+AJ440*$C444</f>
        <v>7.0963762499999987</v>
      </c>
      <c r="AK444" s="199">
        <f t="shared" si="427"/>
        <v>8.6733487499999988</v>
      </c>
      <c r="AL444" s="199">
        <f t="shared" si="427"/>
        <v>10.250321249999999</v>
      </c>
      <c r="AM444" s="199">
        <f t="shared" si="427"/>
        <v>11.827293749999997</v>
      </c>
      <c r="AN444" s="199">
        <f t="shared" si="427"/>
        <v>13.404266249999997</v>
      </c>
      <c r="AO444" s="199">
        <f t="shared" si="427"/>
        <v>13.404266249999997</v>
      </c>
      <c r="AP444" s="199">
        <f t="shared" si="427"/>
        <v>14.981238749999997</v>
      </c>
      <c r="AQ444" s="199">
        <f t="shared" si="427"/>
        <v>14.981238749999997</v>
      </c>
      <c r="AR444" s="199">
        <f t="shared" si="427"/>
        <v>15.769724999999998</v>
      </c>
      <c r="AS444" s="199">
        <f t="shared" si="427"/>
        <v>15.769724999999998</v>
      </c>
      <c r="AT444" s="199">
        <f t="shared" si="427"/>
        <v>15.769724999999998</v>
      </c>
      <c r="AU444" s="199">
        <f t="shared" si="427"/>
        <v>15.769724999999998</v>
      </c>
      <c r="AV444" s="199">
        <f t="shared" si="427"/>
        <v>15.769724999999998</v>
      </c>
      <c r="AW444" s="199">
        <f t="shared" si="427"/>
        <v>15.769724999999998</v>
      </c>
      <c r="AX444" s="199">
        <f t="shared" si="427"/>
        <v>15.769724999999998</v>
      </c>
      <c r="AY444" s="199">
        <f t="shared" si="427"/>
        <v>15.769724999999998</v>
      </c>
      <c r="AZ444" s="199">
        <f t="shared" si="427"/>
        <v>15.769724999999998</v>
      </c>
      <c r="BA444" s="199">
        <f t="shared" si="427"/>
        <v>15.769724999999998</v>
      </c>
      <c r="BB444" s="199">
        <f t="shared" si="427"/>
        <v>15.769724999999998</v>
      </c>
      <c r="BC444" s="200"/>
      <c r="BD444" s="201"/>
      <c r="BE444" s="201"/>
      <c r="BF444" s="201"/>
      <c r="BG444" s="201"/>
      <c r="BH444" s="201"/>
      <c r="BI444" s="201"/>
      <c r="BJ444" s="201"/>
      <c r="BK444" s="201"/>
      <c r="BL444" s="201"/>
      <c r="BM444" s="201"/>
      <c r="BN444" s="201"/>
      <c r="BO444" s="201"/>
      <c r="BP444" s="201"/>
      <c r="BQ444" s="201"/>
      <c r="BR444" s="201"/>
      <c r="BS444" s="201"/>
      <c r="BT444" s="201"/>
      <c r="BU444" s="201"/>
      <c r="BV444" s="201"/>
      <c r="BW444" s="201"/>
      <c r="BX444" s="201"/>
      <c r="BY444" s="201"/>
      <c r="BZ444" s="201"/>
      <c r="CA444" s="201"/>
      <c r="CB444" s="201"/>
      <c r="CC444" s="201"/>
      <c r="CD444" s="201"/>
      <c r="CE444" s="201"/>
      <c r="CF444" s="201"/>
      <c r="CG444" s="201"/>
      <c r="CH444" s="201"/>
      <c r="CI444" s="201"/>
      <c r="CJ444" s="201"/>
      <c r="CK444" s="201"/>
    </row>
    <row r="445" spans="1:89" s="202" customFormat="1" ht="13.5" thickBot="1" x14ac:dyDescent="0.25">
      <c r="A445" s="283"/>
      <c r="B445" s="202" t="s">
        <v>113</v>
      </c>
      <c r="C445" s="203" t="str">
        <f>+'NTP or Sold'!B46</f>
        <v>Committed</v>
      </c>
      <c r="D445" s="204">
        <f t="shared" ref="D445:AI445" si="428">+D442*$C444</f>
        <v>0</v>
      </c>
      <c r="E445" s="204">
        <f t="shared" si="428"/>
        <v>0</v>
      </c>
      <c r="F445" s="204">
        <f t="shared" si="428"/>
        <v>0</v>
      </c>
      <c r="G445" s="204">
        <f t="shared" si="428"/>
        <v>0</v>
      </c>
      <c r="H445" s="204">
        <f t="shared" si="428"/>
        <v>0</v>
      </c>
      <c r="I445" s="204">
        <f t="shared" si="428"/>
        <v>0</v>
      </c>
      <c r="J445" s="204">
        <f t="shared" si="428"/>
        <v>0</v>
      </c>
      <c r="K445" s="204">
        <f t="shared" si="428"/>
        <v>0</v>
      </c>
      <c r="L445" s="204">
        <f t="shared" si="428"/>
        <v>0</v>
      </c>
      <c r="M445" s="204">
        <f t="shared" si="428"/>
        <v>0</v>
      </c>
      <c r="N445" s="204">
        <f t="shared" si="428"/>
        <v>0</v>
      </c>
      <c r="O445" s="204">
        <f t="shared" si="428"/>
        <v>0</v>
      </c>
      <c r="P445" s="204">
        <f t="shared" si="428"/>
        <v>0</v>
      </c>
      <c r="Q445" s="204">
        <f t="shared" si="428"/>
        <v>0</v>
      </c>
      <c r="R445" s="204">
        <f t="shared" si="428"/>
        <v>0</v>
      </c>
      <c r="S445" s="204">
        <f t="shared" si="428"/>
        <v>0</v>
      </c>
      <c r="T445" s="204">
        <f t="shared" si="428"/>
        <v>0</v>
      </c>
      <c r="U445" s="204">
        <f t="shared" si="428"/>
        <v>0</v>
      </c>
      <c r="V445" s="204">
        <f t="shared" si="428"/>
        <v>0</v>
      </c>
      <c r="W445" s="204">
        <f t="shared" si="428"/>
        <v>0</v>
      </c>
      <c r="X445" s="204">
        <f t="shared" si="428"/>
        <v>0</v>
      </c>
      <c r="Y445" s="204">
        <f t="shared" si="428"/>
        <v>0</v>
      </c>
      <c r="Z445" s="204">
        <f t="shared" si="428"/>
        <v>0</v>
      </c>
      <c r="AA445" s="204">
        <f t="shared" si="428"/>
        <v>0</v>
      </c>
      <c r="AB445" s="204">
        <f t="shared" si="428"/>
        <v>0</v>
      </c>
      <c r="AC445" s="204">
        <f t="shared" si="428"/>
        <v>0</v>
      </c>
      <c r="AD445" s="204">
        <f t="shared" si="428"/>
        <v>0</v>
      </c>
      <c r="AE445" s="204">
        <f t="shared" si="428"/>
        <v>0</v>
      </c>
      <c r="AF445" s="204">
        <f t="shared" si="428"/>
        <v>0</v>
      </c>
      <c r="AG445" s="204">
        <f t="shared" si="428"/>
        <v>1.5769725000000001</v>
      </c>
      <c r="AH445" s="204">
        <f t="shared" si="428"/>
        <v>3.1539450000000002</v>
      </c>
      <c r="AI445" s="136">
        <f t="shared" si="428"/>
        <v>4.7309175000000003</v>
      </c>
      <c r="AJ445" s="204">
        <f t="shared" ref="AJ445:BB445" si="429">+AJ442*$C444</f>
        <v>6.3078900000000004</v>
      </c>
      <c r="AK445" s="204">
        <f t="shared" si="429"/>
        <v>7.8848624999999997</v>
      </c>
      <c r="AL445" s="204">
        <f t="shared" si="429"/>
        <v>9.4618349999999989</v>
      </c>
      <c r="AM445" s="204">
        <f t="shared" si="429"/>
        <v>11.038807499999999</v>
      </c>
      <c r="AN445" s="204">
        <f t="shared" si="429"/>
        <v>12.615779999999999</v>
      </c>
      <c r="AO445" s="204">
        <f t="shared" si="429"/>
        <v>12.615779999999999</v>
      </c>
      <c r="AP445" s="204">
        <f t="shared" si="429"/>
        <v>14.192752499999997</v>
      </c>
      <c r="AQ445" s="204">
        <f t="shared" si="429"/>
        <v>15.769724999999998</v>
      </c>
      <c r="AR445" s="204">
        <f t="shared" si="429"/>
        <v>15.769724999999998</v>
      </c>
      <c r="AS445" s="204">
        <f t="shared" si="429"/>
        <v>15.769724999999998</v>
      </c>
      <c r="AT445" s="204">
        <f t="shared" si="429"/>
        <v>15.769724999999998</v>
      </c>
      <c r="AU445" s="204">
        <f t="shared" si="429"/>
        <v>15.769724999999998</v>
      </c>
      <c r="AV445" s="204">
        <f t="shared" si="429"/>
        <v>15.769724999999998</v>
      </c>
      <c r="AW445" s="204">
        <f t="shared" si="429"/>
        <v>15.769724999999998</v>
      </c>
      <c r="AX445" s="204">
        <f t="shared" si="429"/>
        <v>15.769724999999998</v>
      </c>
      <c r="AY445" s="204">
        <f t="shared" si="429"/>
        <v>15.769724999999998</v>
      </c>
      <c r="AZ445" s="204">
        <f t="shared" si="429"/>
        <v>15.769724999999998</v>
      </c>
      <c r="BA445" s="204">
        <f t="shared" si="429"/>
        <v>15.769724999999998</v>
      </c>
      <c r="BB445" s="204">
        <f t="shared" si="429"/>
        <v>15.769724999999998</v>
      </c>
      <c r="BC445" s="205"/>
      <c r="BD445" s="206"/>
      <c r="BE445" s="206"/>
      <c r="BF445" s="206"/>
      <c r="BG445" s="206"/>
      <c r="BH445" s="206"/>
      <c r="BI445" s="206"/>
      <c r="BJ445" s="206"/>
      <c r="BK445" s="206"/>
      <c r="BL445" s="206"/>
      <c r="BM445" s="206"/>
      <c r="BN445" s="206"/>
      <c r="BO445" s="206"/>
      <c r="BP445" s="206"/>
      <c r="BQ445" s="206"/>
      <c r="BR445" s="206"/>
      <c r="BS445" s="206"/>
      <c r="BT445" s="206"/>
      <c r="BU445" s="206"/>
      <c r="BV445" s="206"/>
      <c r="BW445" s="206"/>
      <c r="BX445" s="206"/>
      <c r="BY445" s="206"/>
      <c r="BZ445" s="206"/>
      <c r="CA445" s="206"/>
      <c r="CB445" s="206"/>
      <c r="CC445" s="206"/>
      <c r="CD445" s="206"/>
      <c r="CE445" s="206"/>
      <c r="CF445" s="206"/>
      <c r="CG445" s="206"/>
      <c r="CH445" s="206"/>
      <c r="CI445" s="206"/>
      <c r="CJ445" s="206"/>
      <c r="CK445" s="206"/>
    </row>
    <row r="446" spans="1:89" s="192" customFormat="1" ht="15" customHeight="1" thickTop="1" x14ac:dyDescent="0.2">
      <c r="A446" s="281">
        <f>+A438+1</f>
        <v>5</v>
      </c>
      <c r="B446" s="189" t="str">
        <f>'NTP or Sold'!G47</f>
        <v>LM6000</v>
      </c>
      <c r="C446" s="288" t="str">
        <f>'NTP or Sold'!S47</f>
        <v>Las Vegas CoGen II</v>
      </c>
      <c r="D446" s="190"/>
      <c r="E446" s="190"/>
      <c r="F446" s="190"/>
      <c r="G446" s="190"/>
      <c r="H446" s="190"/>
      <c r="I446" s="190"/>
      <c r="J446" s="190"/>
      <c r="K446" s="190"/>
      <c r="L446" s="190"/>
      <c r="M446" s="190"/>
      <c r="N446" s="190"/>
      <c r="O446" s="190"/>
      <c r="P446" s="190"/>
      <c r="Q446" s="190"/>
      <c r="R446" s="190"/>
      <c r="S446" s="190"/>
      <c r="T446" s="190"/>
      <c r="U446" s="190"/>
      <c r="V446" s="190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84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0"/>
      <c r="AT446" s="190"/>
      <c r="AU446" s="190"/>
      <c r="AV446" s="190"/>
      <c r="AW446" s="190"/>
      <c r="AX446" s="190"/>
      <c r="AY446" s="190"/>
      <c r="AZ446" s="190"/>
      <c r="BA446" s="190"/>
      <c r="BB446" s="190"/>
      <c r="BC446" s="191"/>
    </row>
    <row r="447" spans="1:89" s="196" customFormat="1" x14ac:dyDescent="0.2">
      <c r="A447" s="282"/>
      <c r="B447" s="193" t="s">
        <v>108</v>
      </c>
      <c r="C447" s="289"/>
      <c r="D447" s="194">
        <v>0</v>
      </c>
      <c r="E447" s="194">
        <v>0</v>
      </c>
      <c r="F447" s="194">
        <v>0</v>
      </c>
      <c r="G447" s="194">
        <v>0</v>
      </c>
      <c r="H447" s="194">
        <v>0</v>
      </c>
      <c r="I447" s="194">
        <v>0</v>
      </c>
      <c r="J447" s="194">
        <v>0</v>
      </c>
      <c r="K447" s="194">
        <v>0</v>
      </c>
      <c r="L447" s="194">
        <v>0</v>
      </c>
      <c r="M447" s="194">
        <v>0</v>
      </c>
      <c r="N447" s="194">
        <v>0</v>
      </c>
      <c r="O447" s="194">
        <v>0</v>
      </c>
      <c r="P447" s="194">
        <v>0</v>
      </c>
      <c r="Q447" s="194">
        <v>0</v>
      </c>
      <c r="R447" s="194">
        <v>0</v>
      </c>
      <c r="S447" s="194">
        <v>0</v>
      </c>
      <c r="T447" s="194">
        <v>0</v>
      </c>
      <c r="U447" s="194">
        <v>0</v>
      </c>
      <c r="V447" s="194">
        <v>0</v>
      </c>
      <c r="W447" s="194">
        <v>0</v>
      </c>
      <c r="X447" s="194">
        <v>0</v>
      </c>
      <c r="Y447" s="194">
        <v>0</v>
      </c>
      <c r="Z447" s="194">
        <v>0</v>
      </c>
      <c r="AA447" s="194">
        <v>0</v>
      </c>
      <c r="AB447" s="194">
        <v>0</v>
      </c>
      <c r="AC447" s="194">
        <v>0</v>
      </c>
      <c r="AD447" s="194">
        <v>0</v>
      </c>
      <c r="AE447" s="194">
        <v>0</v>
      </c>
      <c r="AF447" s="194">
        <v>0</v>
      </c>
      <c r="AG447" s="194">
        <f>0.05+0.1</f>
        <v>0.15000000000000002</v>
      </c>
      <c r="AH447" s="194">
        <v>0.1</v>
      </c>
      <c r="AI447" s="82">
        <v>0.1</v>
      </c>
      <c r="AJ447" s="194">
        <v>0.1</v>
      </c>
      <c r="AK447" s="194">
        <v>0.1</v>
      </c>
      <c r="AL447" s="194">
        <v>0.1</v>
      </c>
      <c r="AM447" s="194">
        <v>0.1</v>
      </c>
      <c r="AN447" s="194">
        <v>0.1</v>
      </c>
      <c r="AO447" s="194">
        <v>0</v>
      </c>
      <c r="AP447" s="194">
        <v>0.1</v>
      </c>
      <c r="AQ447" s="194">
        <v>0</v>
      </c>
      <c r="AR447" s="194">
        <v>0.05</v>
      </c>
      <c r="AS447" s="194">
        <v>0</v>
      </c>
      <c r="AT447" s="194">
        <v>0</v>
      </c>
      <c r="AU447" s="194">
        <v>0</v>
      </c>
      <c r="AV447" s="194">
        <v>0</v>
      </c>
      <c r="AW447" s="194">
        <v>0</v>
      </c>
      <c r="AX447" s="194">
        <v>0</v>
      </c>
      <c r="AY447" s="194">
        <v>0</v>
      </c>
      <c r="AZ447" s="194">
        <v>0</v>
      </c>
      <c r="BA447" s="194">
        <v>0</v>
      </c>
      <c r="BB447" s="194">
        <v>0</v>
      </c>
      <c r="BC447" s="195">
        <f>SUM(D447:BB447)</f>
        <v>0.99999999999999989</v>
      </c>
      <c r="BD447" s="193"/>
    </row>
    <row r="448" spans="1:89" s="196" customFormat="1" x14ac:dyDescent="0.2">
      <c r="A448" s="282"/>
      <c r="B448" s="193" t="s">
        <v>109</v>
      </c>
      <c r="C448" s="289"/>
      <c r="D448" s="194">
        <f>D447</f>
        <v>0</v>
      </c>
      <c r="E448" s="194">
        <f t="shared" ref="E448:AJ448" si="430">+D448+E447</f>
        <v>0</v>
      </c>
      <c r="F448" s="194">
        <f t="shared" si="430"/>
        <v>0</v>
      </c>
      <c r="G448" s="194">
        <f t="shared" si="430"/>
        <v>0</v>
      </c>
      <c r="H448" s="194">
        <f t="shared" si="430"/>
        <v>0</v>
      </c>
      <c r="I448" s="194">
        <f t="shared" si="430"/>
        <v>0</v>
      </c>
      <c r="J448" s="194">
        <f t="shared" si="430"/>
        <v>0</v>
      </c>
      <c r="K448" s="194">
        <f t="shared" si="430"/>
        <v>0</v>
      </c>
      <c r="L448" s="194">
        <f t="shared" si="430"/>
        <v>0</v>
      </c>
      <c r="M448" s="194">
        <f t="shared" si="430"/>
        <v>0</v>
      </c>
      <c r="N448" s="194">
        <f t="shared" si="430"/>
        <v>0</v>
      </c>
      <c r="O448" s="194">
        <f t="shared" si="430"/>
        <v>0</v>
      </c>
      <c r="P448" s="194">
        <f t="shared" si="430"/>
        <v>0</v>
      </c>
      <c r="Q448" s="194">
        <f t="shared" si="430"/>
        <v>0</v>
      </c>
      <c r="R448" s="194">
        <f t="shared" si="430"/>
        <v>0</v>
      </c>
      <c r="S448" s="194">
        <f t="shared" si="430"/>
        <v>0</v>
      </c>
      <c r="T448" s="194">
        <f t="shared" si="430"/>
        <v>0</v>
      </c>
      <c r="U448" s="194">
        <f t="shared" si="430"/>
        <v>0</v>
      </c>
      <c r="V448" s="194">
        <f t="shared" si="430"/>
        <v>0</v>
      </c>
      <c r="W448" s="194">
        <f t="shared" si="430"/>
        <v>0</v>
      </c>
      <c r="X448" s="194">
        <f t="shared" si="430"/>
        <v>0</v>
      </c>
      <c r="Y448" s="194">
        <f t="shared" si="430"/>
        <v>0</v>
      </c>
      <c r="Z448" s="194">
        <f t="shared" si="430"/>
        <v>0</v>
      </c>
      <c r="AA448" s="194">
        <f t="shared" si="430"/>
        <v>0</v>
      </c>
      <c r="AB448" s="194">
        <f t="shared" si="430"/>
        <v>0</v>
      </c>
      <c r="AC448" s="194">
        <f t="shared" si="430"/>
        <v>0</v>
      </c>
      <c r="AD448" s="194">
        <f t="shared" si="430"/>
        <v>0</v>
      </c>
      <c r="AE448" s="194">
        <f t="shared" si="430"/>
        <v>0</v>
      </c>
      <c r="AF448" s="194">
        <f t="shared" si="430"/>
        <v>0</v>
      </c>
      <c r="AG448" s="194">
        <f t="shared" si="430"/>
        <v>0.15000000000000002</v>
      </c>
      <c r="AH448" s="194">
        <f t="shared" si="430"/>
        <v>0.25</v>
      </c>
      <c r="AI448" s="82">
        <f t="shared" si="430"/>
        <v>0.35</v>
      </c>
      <c r="AJ448" s="194">
        <f t="shared" si="430"/>
        <v>0.44999999999999996</v>
      </c>
      <c r="AK448" s="194">
        <f t="shared" ref="AK448:BB448" si="431">+AJ448+AK447</f>
        <v>0.54999999999999993</v>
      </c>
      <c r="AL448" s="194">
        <f t="shared" si="431"/>
        <v>0.64999999999999991</v>
      </c>
      <c r="AM448" s="194">
        <f t="shared" si="431"/>
        <v>0.74999999999999989</v>
      </c>
      <c r="AN448" s="194">
        <f t="shared" si="431"/>
        <v>0.84999999999999987</v>
      </c>
      <c r="AO448" s="194">
        <f t="shared" si="431"/>
        <v>0.84999999999999987</v>
      </c>
      <c r="AP448" s="194">
        <f t="shared" si="431"/>
        <v>0.94999999999999984</v>
      </c>
      <c r="AQ448" s="194">
        <f t="shared" si="431"/>
        <v>0.94999999999999984</v>
      </c>
      <c r="AR448" s="194">
        <f t="shared" si="431"/>
        <v>0.99999999999999989</v>
      </c>
      <c r="AS448" s="194">
        <f t="shared" si="431"/>
        <v>0.99999999999999989</v>
      </c>
      <c r="AT448" s="194">
        <f t="shared" si="431"/>
        <v>0.99999999999999989</v>
      </c>
      <c r="AU448" s="194">
        <f t="shared" si="431"/>
        <v>0.99999999999999989</v>
      </c>
      <c r="AV448" s="194">
        <f t="shared" si="431"/>
        <v>0.99999999999999989</v>
      </c>
      <c r="AW448" s="194">
        <f t="shared" si="431"/>
        <v>0.99999999999999989</v>
      </c>
      <c r="AX448" s="194">
        <f t="shared" si="431"/>
        <v>0.99999999999999989</v>
      </c>
      <c r="AY448" s="194">
        <f t="shared" si="431"/>
        <v>0.99999999999999989</v>
      </c>
      <c r="AZ448" s="194">
        <f t="shared" si="431"/>
        <v>0.99999999999999989</v>
      </c>
      <c r="BA448" s="194">
        <f t="shared" si="431"/>
        <v>0.99999999999999989</v>
      </c>
      <c r="BB448" s="194">
        <f t="shared" si="431"/>
        <v>0.99999999999999989</v>
      </c>
      <c r="BC448" s="195"/>
      <c r="BD448" s="193"/>
    </row>
    <row r="449" spans="1:89" s="196" customFormat="1" x14ac:dyDescent="0.2">
      <c r="A449" s="282"/>
      <c r="B449" s="193" t="s">
        <v>110</v>
      </c>
      <c r="C449" s="289"/>
      <c r="D449" s="194">
        <v>0</v>
      </c>
      <c r="E449" s="194">
        <v>0</v>
      </c>
      <c r="F449" s="194">
        <v>0</v>
      </c>
      <c r="G449" s="194">
        <v>0</v>
      </c>
      <c r="H449" s="194">
        <v>0</v>
      </c>
      <c r="I449" s="194">
        <v>0</v>
      </c>
      <c r="J449" s="194">
        <v>0</v>
      </c>
      <c r="K449" s="194">
        <v>0</v>
      </c>
      <c r="L449" s="194">
        <v>0</v>
      </c>
      <c r="M449" s="194">
        <v>0</v>
      </c>
      <c r="N449" s="194">
        <v>0</v>
      </c>
      <c r="O449" s="194">
        <v>0</v>
      </c>
      <c r="P449" s="194">
        <v>0</v>
      </c>
      <c r="Q449" s="194">
        <v>0</v>
      </c>
      <c r="R449" s="194">
        <v>0</v>
      </c>
      <c r="S449" s="194">
        <v>0</v>
      </c>
      <c r="T449" s="194">
        <v>0</v>
      </c>
      <c r="U449" s="194">
        <v>0</v>
      </c>
      <c r="V449" s="194">
        <v>0</v>
      </c>
      <c r="W449" s="194">
        <v>0</v>
      </c>
      <c r="X449" s="194">
        <v>0</v>
      </c>
      <c r="Y449" s="194">
        <v>0</v>
      </c>
      <c r="Z449" s="194">
        <v>0</v>
      </c>
      <c r="AA449" s="194">
        <v>0</v>
      </c>
      <c r="AB449" s="194">
        <v>0</v>
      </c>
      <c r="AC449" s="194">
        <v>0</v>
      </c>
      <c r="AD449" s="194">
        <v>0</v>
      </c>
      <c r="AE449" s="194">
        <v>0</v>
      </c>
      <c r="AF449" s="194">
        <v>0</v>
      </c>
      <c r="AG449" s="194">
        <v>0.1</v>
      </c>
      <c r="AH449" s="194">
        <v>0.1</v>
      </c>
      <c r="AI449" s="82">
        <v>0.1</v>
      </c>
      <c r="AJ449" s="194">
        <v>0.1</v>
      </c>
      <c r="AK449" s="194">
        <v>0.1</v>
      </c>
      <c r="AL449" s="194">
        <v>0.1</v>
      </c>
      <c r="AM449" s="194">
        <v>0.1</v>
      </c>
      <c r="AN449" s="194">
        <v>0.1</v>
      </c>
      <c r="AO449" s="194">
        <v>0</v>
      </c>
      <c r="AP449" s="194">
        <v>0.1</v>
      </c>
      <c r="AQ449" s="194">
        <v>0.1</v>
      </c>
      <c r="AR449" s="194">
        <v>0</v>
      </c>
      <c r="AS449" s="194">
        <v>0</v>
      </c>
      <c r="AT449" s="194">
        <v>0</v>
      </c>
      <c r="AU449" s="194">
        <v>0</v>
      </c>
      <c r="AV449" s="194">
        <v>0</v>
      </c>
      <c r="AW449" s="194">
        <v>0</v>
      </c>
      <c r="AX449" s="194">
        <v>0</v>
      </c>
      <c r="AY449" s="194">
        <v>0</v>
      </c>
      <c r="AZ449" s="194">
        <v>0</v>
      </c>
      <c r="BA449" s="194">
        <v>0</v>
      </c>
      <c r="BB449" s="194">
        <v>0</v>
      </c>
      <c r="BC449" s="195">
        <f>SUM(D449:BB449)</f>
        <v>0.99999999999999989</v>
      </c>
      <c r="BD449" s="193"/>
    </row>
    <row r="450" spans="1:89" s="196" customFormat="1" x14ac:dyDescent="0.2">
      <c r="A450" s="282"/>
      <c r="B450" s="193" t="s">
        <v>111</v>
      </c>
      <c r="C450" s="289"/>
      <c r="D450" s="194">
        <f>D449</f>
        <v>0</v>
      </c>
      <c r="E450" s="194">
        <f t="shared" ref="E450:AJ450" si="432">+D450+E449</f>
        <v>0</v>
      </c>
      <c r="F450" s="194">
        <f t="shared" si="432"/>
        <v>0</v>
      </c>
      <c r="G450" s="194">
        <f t="shared" si="432"/>
        <v>0</v>
      </c>
      <c r="H450" s="194">
        <f t="shared" si="432"/>
        <v>0</v>
      </c>
      <c r="I450" s="194">
        <f t="shared" si="432"/>
        <v>0</v>
      </c>
      <c r="J450" s="194">
        <f t="shared" si="432"/>
        <v>0</v>
      </c>
      <c r="K450" s="194">
        <f t="shared" si="432"/>
        <v>0</v>
      </c>
      <c r="L450" s="194">
        <f t="shared" si="432"/>
        <v>0</v>
      </c>
      <c r="M450" s="194">
        <f t="shared" si="432"/>
        <v>0</v>
      </c>
      <c r="N450" s="194">
        <f t="shared" si="432"/>
        <v>0</v>
      </c>
      <c r="O450" s="194">
        <f t="shared" si="432"/>
        <v>0</v>
      </c>
      <c r="P450" s="194">
        <f t="shared" si="432"/>
        <v>0</v>
      </c>
      <c r="Q450" s="194">
        <f t="shared" si="432"/>
        <v>0</v>
      </c>
      <c r="R450" s="194">
        <f t="shared" si="432"/>
        <v>0</v>
      </c>
      <c r="S450" s="194">
        <f t="shared" si="432"/>
        <v>0</v>
      </c>
      <c r="T450" s="194">
        <f t="shared" si="432"/>
        <v>0</v>
      </c>
      <c r="U450" s="194">
        <f t="shared" si="432"/>
        <v>0</v>
      </c>
      <c r="V450" s="194">
        <f t="shared" si="432"/>
        <v>0</v>
      </c>
      <c r="W450" s="194">
        <f t="shared" si="432"/>
        <v>0</v>
      </c>
      <c r="X450" s="194">
        <f t="shared" si="432"/>
        <v>0</v>
      </c>
      <c r="Y450" s="194">
        <f t="shared" si="432"/>
        <v>0</v>
      </c>
      <c r="Z450" s="194">
        <f t="shared" si="432"/>
        <v>0</v>
      </c>
      <c r="AA450" s="194">
        <f t="shared" si="432"/>
        <v>0</v>
      </c>
      <c r="AB450" s="194">
        <f t="shared" si="432"/>
        <v>0</v>
      </c>
      <c r="AC450" s="194">
        <f t="shared" si="432"/>
        <v>0</v>
      </c>
      <c r="AD450" s="194">
        <f t="shared" si="432"/>
        <v>0</v>
      </c>
      <c r="AE450" s="194">
        <f t="shared" si="432"/>
        <v>0</v>
      </c>
      <c r="AF450" s="194">
        <f t="shared" si="432"/>
        <v>0</v>
      </c>
      <c r="AG450" s="194">
        <f t="shared" si="432"/>
        <v>0.1</v>
      </c>
      <c r="AH450" s="194">
        <f t="shared" si="432"/>
        <v>0.2</v>
      </c>
      <c r="AI450" s="82">
        <f t="shared" si="432"/>
        <v>0.30000000000000004</v>
      </c>
      <c r="AJ450" s="194">
        <f t="shared" si="432"/>
        <v>0.4</v>
      </c>
      <c r="AK450" s="194">
        <f t="shared" ref="AK450:BB450" si="433">+AJ450+AK449</f>
        <v>0.5</v>
      </c>
      <c r="AL450" s="194">
        <f t="shared" si="433"/>
        <v>0.6</v>
      </c>
      <c r="AM450" s="194">
        <f t="shared" si="433"/>
        <v>0.7</v>
      </c>
      <c r="AN450" s="194">
        <f t="shared" si="433"/>
        <v>0.79999999999999993</v>
      </c>
      <c r="AO450" s="194">
        <f t="shared" si="433"/>
        <v>0.79999999999999993</v>
      </c>
      <c r="AP450" s="194">
        <f t="shared" si="433"/>
        <v>0.89999999999999991</v>
      </c>
      <c r="AQ450" s="194">
        <f t="shared" si="433"/>
        <v>0.99999999999999989</v>
      </c>
      <c r="AR450" s="194">
        <f t="shared" si="433"/>
        <v>0.99999999999999989</v>
      </c>
      <c r="AS450" s="194">
        <f t="shared" si="433"/>
        <v>0.99999999999999989</v>
      </c>
      <c r="AT450" s="194">
        <f t="shared" si="433"/>
        <v>0.99999999999999989</v>
      </c>
      <c r="AU450" s="194">
        <f t="shared" si="433"/>
        <v>0.99999999999999989</v>
      </c>
      <c r="AV450" s="194">
        <f t="shared" si="433"/>
        <v>0.99999999999999989</v>
      </c>
      <c r="AW450" s="194">
        <f t="shared" si="433"/>
        <v>0.99999999999999989</v>
      </c>
      <c r="AX450" s="194">
        <f t="shared" si="433"/>
        <v>0.99999999999999989</v>
      </c>
      <c r="AY450" s="194">
        <f t="shared" si="433"/>
        <v>0.99999999999999989</v>
      </c>
      <c r="AZ450" s="194">
        <f t="shared" si="433"/>
        <v>0.99999999999999989</v>
      </c>
      <c r="BA450" s="194">
        <f t="shared" si="433"/>
        <v>0.99999999999999989</v>
      </c>
      <c r="BB450" s="194">
        <f t="shared" si="433"/>
        <v>0.99999999999999989</v>
      </c>
      <c r="BC450" s="195"/>
      <c r="BD450" s="193"/>
    </row>
    <row r="451" spans="1:89" s="211" customFormat="1" x14ac:dyDescent="0.2">
      <c r="A451" s="282"/>
      <c r="B451" s="208"/>
      <c r="C451" s="28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  <c r="AA451" s="209"/>
      <c r="AB451" s="209"/>
      <c r="AC451" s="209"/>
      <c r="AD451" s="209"/>
      <c r="AE451" s="209"/>
      <c r="AF451" s="209"/>
      <c r="AG451" s="209"/>
      <c r="AH451" s="209"/>
      <c r="AI451" s="83"/>
      <c r="AJ451" s="209"/>
      <c r="AK451" s="209"/>
      <c r="AL451" s="209"/>
      <c r="AM451" s="209"/>
      <c r="AN451" s="209"/>
      <c r="AO451" s="209"/>
      <c r="AP451" s="209"/>
      <c r="AQ451" s="209"/>
      <c r="AR451" s="209"/>
      <c r="AS451" s="209"/>
      <c r="AT451" s="209"/>
      <c r="AU451" s="209"/>
      <c r="AV451" s="209"/>
      <c r="AW451" s="209"/>
      <c r="AX451" s="209"/>
      <c r="AY451" s="209"/>
      <c r="AZ451" s="209"/>
      <c r="BA451" s="209"/>
      <c r="BB451" s="209"/>
      <c r="BC451" s="210"/>
      <c r="BD451" s="208"/>
    </row>
    <row r="452" spans="1:89" s="197" customFormat="1" x14ac:dyDescent="0.2">
      <c r="A452" s="282"/>
      <c r="B452" s="197" t="s">
        <v>112</v>
      </c>
      <c r="C452" s="198">
        <v>15.769724999999999</v>
      </c>
      <c r="D452" s="199">
        <f t="shared" ref="D452:AI452" si="434">+D448*$C452</f>
        <v>0</v>
      </c>
      <c r="E452" s="199">
        <f t="shared" si="434"/>
        <v>0</v>
      </c>
      <c r="F452" s="199">
        <f t="shared" si="434"/>
        <v>0</v>
      </c>
      <c r="G452" s="199">
        <f t="shared" si="434"/>
        <v>0</v>
      </c>
      <c r="H452" s="199">
        <f t="shared" si="434"/>
        <v>0</v>
      </c>
      <c r="I452" s="199">
        <f t="shared" si="434"/>
        <v>0</v>
      </c>
      <c r="J452" s="199">
        <f t="shared" si="434"/>
        <v>0</v>
      </c>
      <c r="K452" s="199">
        <f t="shared" si="434"/>
        <v>0</v>
      </c>
      <c r="L452" s="199">
        <f t="shared" si="434"/>
        <v>0</v>
      </c>
      <c r="M452" s="199">
        <f t="shared" si="434"/>
        <v>0</v>
      </c>
      <c r="N452" s="199">
        <f t="shared" si="434"/>
        <v>0</v>
      </c>
      <c r="O452" s="199">
        <f t="shared" si="434"/>
        <v>0</v>
      </c>
      <c r="P452" s="199">
        <f t="shared" si="434"/>
        <v>0</v>
      </c>
      <c r="Q452" s="199">
        <f t="shared" si="434"/>
        <v>0</v>
      </c>
      <c r="R452" s="199">
        <f t="shared" si="434"/>
        <v>0</v>
      </c>
      <c r="S452" s="199">
        <f t="shared" si="434"/>
        <v>0</v>
      </c>
      <c r="T452" s="199">
        <f t="shared" si="434"/>
        <v>0</v>
      </c>
      <c r="U452" s="199">
        <f t="shared" si="434"/>
        <v>0</v>
      </c>
      <c r="V452" s="199">
        <f t="shared" si="434"/>
        <v>0</v>
      </c>
      <c r="W452" s="199">
        <f t="shared" si="434"/>
        <v>0</v>
      </c>
      <c r="X452" s="199">
        <f t="shared" si="434"/>
        <v>0</v>
      </c>
      <c r="Y452" s="199">
        <f t="shared" si="434"/>
        <v>0</v>
      </c>
      <c r="Z452" s="199">
        <f t="shared" si="434"/>
        <v>0</v>
      </c>
      <c r="AA452" s="199">
        <f t="shared" si="434"/>
        <v>0</v>
      </c>
      <c r="AB452" s="199">
        <f t="shared" si="434"/>
        <v>0</v>
      </c>
      <c r="AC452" s="199">
        <f t="shared" si="434"/>
        <v>0</v>
      </c>
      <c r="AD452" s="199">
        <f t="shared" si="434"/>
        <v>0</v>
      </c>
      <c r="AE452" s="199">
        <f t="shared" si="434"/>
        <v>0</v>
      </c>
      <c r="AF452" s="199">
        <f t="shared" si="434"/>
        <v>0</v>
      </c>
      <c r="AG452" s="199">
        <f t="shared" si="434"/>
        <v>2.3654587500000002</v>
      </c>
      <c r="AH452" s="199">
        <f t="shared" si="434"/>
        <v>3.9424312499999998</v>
      </c>
      <c r="AI452" s="90">
        <f t="shared" si="434"/>
        <v>5.5194037499999995</v>
      </c>
      <c r="AJ452" s="199">
        <f t="shared" ref="AJ452:BB452" si="435">+AJ448*$C452</f>
        <v>7.0963762499999987</v>
      </c>
      <c r="AK452" s="199">
        <f t="shared" si="435"/>
        <v>8.6733487499999988</v>
      </c>
      <c r="AL452" s="199">
        <f t="shared" si="435"/>
        <v>10.250321249999999</v>
      </c>
      <c r="AM452" s="199">
        <f t="shared" si="435"/>
        <v>11.827293749999997</v>
      </c>
      <c r="AN452" s="199">
        <f t="shared" si="435"/>
        <v>13.404266249999997</v>
      </c>
      <c r="AO452" s="199">
        <f t="shared" si="435"/>
        <v>13.404266249999997</v>
      </c>
      <c r="AP452" s="199">
        <f t="shared" si="435"/>
        <v>14.981238749999997</v>
      </c>
      <c r="AQ452" s="199">
        <f t="shared" si="435"/>
        <v>14.981238749999997</v>
      </c>
      <c r="AR452" s="199">
        <f t="shared" si="435"/>
        <v>15.769724999999998</v>
      </c>
      <c r="AS452" s="199">
        <f t="shared" si="435"/>
        <v>15.769724999999998</v>
      </c>
      <c r="AT452" s="199">
        <f t="shared" si="435"/>
        <v>15.769724999999998</v>
      </c>
      <c r="AU452" s="199">
        <f t="shared" si="435"/>
        <v>15.769724999999998</v>
      </c>
      <c r="AV452" s="199">
        <f t="shared" si="435"/>
        <v>15.769724999999998</v>
      </c>
      <c r="AW452" s="199">
        <f t="shared" si="435"/>
        <v>15.769724999999998</v>
      </c>
      <c r="AX452" s="199">
        <f t="shared" si="435"/>
        <v>15.769724999999998</v>
      </c>
      <c r="AY452" s="199">
        <f t="shared" si="435"/>
        <v>15.769724999999998</v>
      </c>
      <c r="AZ452" s="199">
        <f t="shared" si="435"/>
        <v>15.769724999999998</v>
      </c>
      <c r="BA452" s="199">
        <f t="shared" si="435"/>
        <v>15.769724999999998</v>
      </c>
      <c r="BB452" s="199">
        <f t="shared" si="435"/>
        <v>15.769724999999998</v>
      </c>
      <c r="BC452" s="200"/>
      <c r="BD452" s="201"/>
      <c r="BE452" s="201"/>
      <c r="BF452" s="201"/>
      <c r="BG452" s="201"/>
      <c r="BH452" s="201"/>
      <c r="BI452" s="201"/>
      <c r="BJ452" s="201"/>
      <c r="BK452" s="201"/>
      <c r="BL452" s="201"/>
      <c r="BM452" s="201"/>
      <c r="BN452" s="201"/>
      <c r="BO452" s="201"/>
      <c r="BP452" s="201"/>
      <c r="BQ452" s="201"/>
      <c r="BR452" s="201"/>
      <c r="BS452" s="201"/>
      <c r="BT452" s="201"/>
      <c r="BU452" s="201"/>
      <c r="BV452" s="201"/>
      <c r="BW452" s="201"/>
      <c r="BX452" s="201"/>
      <c r="BY452" s="201"/>
      <c r="BZ452" s="201"/>
      <c r="CA452" s="201"/>
      <c r="CB452" s="201"/>
      <c r="CC452" s="201"/>
      <c r="CD452" s="201"/>
      <c r="CE452" s="201"/>
      <c r="CF452" s="201"/>
      <c r="CG452" s="201"/>
      <c r="CH452" s="201"/>
      <c r="CI452" s="201"/>
      <c r="CJ452" s="201"/>
      <c r="CK452" s="201"/>
    </row>
    <row r="453" spans="1:89" s="202" customFormat="1" ht="13.5" thickBot="1" x14ac:dyDescent="0.25">
      <c r="A453" s="283"/>
      <c r="B453" s="202" t="s">
        <v>113</v>
      </c>
      <c r="C453" s="203" t="str">
        <f>+'NTP or Sold'!B47</f>
        <v>Committed</v>
      </c>
      <c r="D453" s="204">
        <f t="shared" ref="D453:AI453" si="436">+D450*$C452</f>
        <v>0</v>
      </c>
      <c r="E453" s="204">
        <f t="shared" si="436"/>
        <v>0</v>
      </c>
      <c r="F453" s="204">
        <f t="shared" si="436"/>
        <v>0</v>
      </c>
      <c r="G453" s="204">
        <f t="shared" si="436"/>
        <v>0</v>
      </c>
      <c r="H453" s="204">
        <f t="shared" si="436"/>
        <v>0</v>
      </c>
      <c r="I453" s="204">
        <f t="shared" si="436"/>
        <v>0</v>
      </c>
      <c r="J453" s="204">
        <f t="shared" si="436"/>
        <v>0</v>
      </c>
      <c r="K453" s="204">
        <f t="shared" si="436"/>
        <v>0</v>
      </c>
      <c r="L453" s="204">
        <f t="shared" si="436"/>
        <v>0</v>
      </c>
      <c r="M453" s="204">
        <f t="shared" si="436"/>
        <v>0</v>
      </c>
      <c r="N453" s="204">
        <f t="shared" si="436"/>
        <v>0</v>
      </c>
      <c r="O453" s="204">
        <f t="shared" si="436"/>
        <v>0</v>
      </c>
      <c r="P453" s="204">
        <f t="shared" si="436"/>
        <v>0</v>
      </c>
      <c r="Q453" s="204">
        <f t="shared" si="436"/>
        <v>0</v>
      </c>
      <c r="R453" s="204">
        <f t="shared" si="436"/>
        <v>0</v>
      </c>
      <c r="S453" s="204">
        <f t="shared" si="436"/>
        <v>0</v>
      </c>
      <c r="T453" s="204">
        <f t="shared" si="436"/>
        <v>0</v>
      </c>
      <c r="U453" s="204">
        <f t="shared" si="436"/>
        <v>0</v>
      </c>
      <c r="V453" s="204">
        <f t="shared" si="436"/>
        <v>0</v>
      </c>
      <c r="W453" s="204">
        <f t="shared" si="436"/>
        <v>0</v>
      </c>
      <c r="X453" s="204">
        <f t="shared" si="436"/>
        <v>0</v>
      </c>
      <c r="Y453" s="204">
        <f t="shared" si="436"/>
        <v>0</v>
      </c>
      <c r="Z453" s="204">
        <f t="shared" si="436"/>
        <v>0</v>
      </c>
      <c r="AA453" s="204">
        <f t="shared" si="436"/>
        <v>0</v>
      </c>
      <c r="AB453" s="204">
        <f t="shared" si="436"/>
        <v>0</v>
      </c>
      <c r="AC453" s="204">
        <f t="shared" si="436"/>
        <v>0</v>
      </c>
      <c r="AD453" s="204">
        <f t="shared" si="436"/>
        <v>0</v>
      </c>
      <c r="AE453" s="204">
        <f t="shared" si="436"/>
        <v>0</v>
      </c>
      <c r="AF453" s="204">
        <f t="shared" si="436"/>
        <v>0</v>
      </c>
      <c r="AG453" s="204">
        <f t="shared" si="436"/>
        <v>1.5769725000000001</v>
      </c>
      <c r="AH453" s="204">
        <f t="shared" si="436"/>
        <v>3.1539450000000002</v>
      </c>
      <c r="AI453" s="136">
        <f t="shared" si="436"/>
        <v>4.7309175000000003</v>
      </c>
      <c r="AJ453" s="204">
        <f t="shared" ref="AJ453:BB453" si="437">+AJ450*$C452</f>
        <v>6.3078900000000004</v>
      </c>
      <c r="AK453" s="204">
        <f t="shared" si="437"/>
        <v>7.8848624999999997</v>
      </c>
      <c r="AL453" s="204">
        <f t="shared" si="437"/>
        <v>9.4618349999999989</v>
      </c>
      <c r="AM453" s="204">
        <f t="shared" si="437"/>
        <v>11.038807499999999</v>
      </c>
      <c r="AN453" s="204">
        <f t="shared" si="437"/>
        <v>12.615779999999999</v>
      </c>
      <c r="AO453" s="204">
        <f t="shared" si="437"/>
        <v>12.615779999999999</v>
      </c>
      <c r="AP453" s="204">
        <f t="shared" si="437"/>
        <v>14.192752499999997</v>
      </c>
      <c r="AQ453" s="204">
        <f t="shared" si="437"/>
        <v>15.769724999999998</v>
      </c>
      <c r="AR453" s="204">
        <f t="shared" si="437"/>
        <v>15.769724999999998</v>
      </c>
      <c r="AS453" s="204">
        <f t="shared" si="437"/>
        <v>15.769724999999998</v>
      </c>
      <c r="AT453" s="204">
        <f t="shared" si="437"/>
        <v>15.769724999999998</v>
      </c>
      <c r="AU453" s="204">
        <f t="shared" si="437"/>
        <v>15.769724999999998</v>
      </c>
      <c r="AV453" s="204">
        <f t="shared" si="437"/>
        <v>15.769724999999998</v>
      </c>
      <c r="AW453" s="204">
        <f t="shared" si="437"/>
        <v>15.769724999999998</v>
      </c>
      <c r="AX453" s="204">
        <f t="shared" si="437"/>
        <v>15.769724999999998</v>
      </c>
      <c r="AY453" s="204">
        <f t="shared" si="437"/>
        <v>15.769724999999998</v>
      </c>
      <c r="AZ453" s="204">
        <f t="shared" si="437"/>
        <v>15.769724999999998</v>
      </c>
      <c r="BA453" s="204">
        <f t="shared" si="437"/>
        <v>15.769724999999998</v>
      </c>
      <c r="BB453" s="204">
        <f t="shared" si="437"/>
        <v>15.769724999999998</v>
      </c>
      <c r="BC453" s="205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06"/>
      <c r="BN453" s="206"/>
      <c r="BO453" s="206"/>
      <c r="BP453" s="206"/>
      <c r="BQ453" s="206"/>
      <c r="BR453" s="206"/>
      <c r="BS453" s="206"/>
      <c r="BT453" s="206"/>
      <c r="BU453" s="206"/>
      <c r="BV453" s="206"/>
      <c r="BW453" s="206"/>
      <c r="BX453" s="206"/>
      <c r="BY453" s="206"/>
      <c r="BZ453" s="206"/>
      <c r="CA453" s="206"/>
      <c r="CB453" s="206"/>
      <c r="CC453" s="206"/>
      <c r="CD453" s="206"/>
      <c r="CE453" s="206"/>
      <c r="CF453" s="206"/>
      <c r="CG453" s="206"/>
      <c r="CH453" s="206"/>
      <c r="CI453" s="206"/>
      <c r="CJ453" s="206"/>
      <c r="CK453" s="206"/>
    </row>
    <row r="454" spans="1:89" s="192" customFormat="1" ht="15" customHeight="1" thickTop="1" x14ac:dyDescent="0.2">
      <c r="A454" s="281">
        <f>+A446+1</f>
        <v>6</v>
      </c>
      <c r="B454" s="189" t="str">
        <f>'NTP or Sold'!G48</f>
        <v>LM6000</v>
      </c>
      <c r="C454" s="288" t="str">
        <f>'NTP or Sold'!S48</f>
        <v>Las Vegas CoGen II</v>
      </c>
      <c r="D454" s="190"/>
      <c r="E454" s="190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84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0"/>
      <c r="AT454" s="190"/>
      <c r="AU454" s="190"/>
      <c r="AV454" s="190"/>
      <c r="AW454" s="190"/>
      <c r="AX454" s="190"/>
      <c r="AY454" s="190"/>
      <c r="AZ454" s="190"/>
      <c r="BA454" s="190"/>
      <c r="BB454" s="190"/>
      <c r="BC454" s="191"/>
    </row>
    <row r="455" spans="1:89" s="196" customFormat="1" x14ac:dyDescent="0.2">
      <c r="A455" s="282"/>
      <c r="B455" s="193" t="s">
        <v>108</v>
      </c>
      <c r="C455" s="289"/>
      <c r="D455" s="194">
        <v>0</v>
      </c>
      <c r="E455" s="194">
        <v>0</v>
      </c>
      <c r="F455" s="194">
        <v>0</v>
      </c>
      <c r="G455" s="194">
        <v>0</v>
      </c>
      <c r="H455" s="194">
        <v>0</v>
      </c>
      <c r="I455" s="194">
        <v>0</v>
      </c>
      <c r="J455" s="194">
        <v>0</v>
      </c>
      <c r="K455" s="194">
        <v>0</v>
      </c>
      <c r="L455" s="194">
        <v>0</v>
      </c>
      <c r="M455" s="194">
        <v>0</v>
      </c>
      <c r="N455" s="194">
        <v>0</v>
      </c>
      <c r="O455" s="194">
        <v>0</v>
      </c>
      <c r="P455" s="194">
        <v>0</v>
      </c>
      <c r="Q455" s="194">
        <v>0</v>
      </c>
      <c r="R455" s="194">
        <v>0</v>
      </c>
      <c r="S455" s="194">
        <v>0</v>
      </c>
      <c r="T455" s="194">
        <v>0</v>
      </c>
      <c r="U455" s="194">
        <v>0</v>
      </c>
      <c r="V455" s="194">
        <v>0</v>
      </c>
      <c r="W455" s="194">
        <v>0</v>
      </c>
      <c r="X455" s="194">
        <v>0</v>
      </c>
      <c r="Y455" s="194">
        <v>0</v>
      </c>
      <c r="Z455" s="194">
        <v>0</v>
      </c>
      <c r="AA455" s="194">
        <v>0</v>
      </c>
      <c r="AB455" s="194">
        <v>0</v>
      </c>
      <c r="AC455" s="194">
        <v>0</v>
      </c>
      <c r="AD455" s="194">
        <v>0</v>
      </c>
      <c r="AE455" s="194">
        <v>0</v>
      </c>
      <c r="AF455" s="194">
        <v>0</v>
      </c>
      <c r="AG455" s="194">
        <f>0.05+0.1</f>
        <v>0.15000000000000002</v>
      </c>
      <c r="AH455" s="194">
        <v>0.1</v>
      </c>
      <c r="AI455" s="82">
        <v>0.1</v>
      </c>
      <c r="AJ455" s="194">
        <v>0.1</v>
      </c>
      <c r="AK455" s="194">
        <v>0.1</v>
      </c>
      <c r="AL455" s="194">
        <v>0.1</v>
      </c>
      <c r="AM455" s="194">
        <v>0.1</v>
      </c>
      <c r="AN455" s="194">
        <v>0.1</v>
      </c>
      <c r="AO455" s="194">
        <v>0</v>
      </c>
      <c r="AP455" s="194">
        <v>0.1</v>
      </c>
      <c r="AQ455" s="194">
        <v>0</v>
      </c>
      <c r="AR455" s="194">
        <v>0.05</v>
      </c>
      <c r="AS455" s="194">
        <v>0</v>
      </c>
      <c r="AT455" s="194">
        <v>0</v>
      </c>
      <c r="AU455" s="194">
        <v>0</v>
      </c>
      <c r="AV455" s="194">
        <v>0</v>
      </c>
      <c r="AW455" s="194">
        <v>0</v>
      </c>
      <c r="AX455" s="194">
        <v>0</v>
      </c>
      <c r="AY455" s="194">
        <v>0</v>
      </c>
      <c r="AZ455" s="194">
        <v>0</v>
      </c>
      <c r="BA455" s="194">
        <v>0</v>
      </c>
      <c r="BB455" s="194">
        <v>0</v>
      </c>
      <c r="BC455" s="195">
        <f>SUM(D455:BB455)</f>
        <v>0.99999999999999989</v>
      </c>
      <c r="BD455" s="193"/>
    </row>
    <row r="456" spans="1:89" s="196" customFormat="1" x14ac:dyDescent="0.2">
      <c r="A456" s="282"/>
      <c r="B456" s="193" t="s">
        <v>109</v>
      </c>
      <c r="C456" s="289"/>
      <c r="D456" s="194">
        <f>D455</f>
        <v>0</v>
      </c>
      <c r="E456" s="194">
        <f t="shared" ref="E456:AJ456" si="438">+D456+E455</f>
        <v>0</v>
      </c>
      <c r="F456" s="194">
        <f t="shared" si="438"/>
        <v>0</v>
      </c>
      <c r="G456" s="194">
        <f t="shared" si="438"/>
        <v>0</v>
      </c>
      <c r="H456" s="194">
        <f t="shared" si="438"/>
        <v>0</v>
      </c>
      <c r="I456" s="194">
        <f t="shared" si="438"/>
        <v>0</v>
      </c>
      <c r="J456" s="194">
        <f t="shared" si="438"/>
        <v>0</v>
      </c>
      <c r="K456" s="194">
        <f t="shared" si="438"/>
        <v>0</v>
      </c>
      <c r="L456" s="194">
        <f t="shared" si="438"/>
        <v>0</v>
      </c>
      <c r="M456" s="194">
        <f t="shared" si="438"/>
        <v>0</v>
      </c>
      <c r="N456" s="194">
        <f t="shared" si="438"/>
        <v>0</v>
      </c>
      <c r="O456" s="194">
        <f t="shared" si="438"/>
        <v>0</v>
      </c>
      <c r="P456" s="194">
        <f t="shared" si="438"/>
        <v>0</v>
      </c>
      <c r="Q456" s="194">
        <f t="shared" si="438"/>
        <v>0</v>
      </c>
      <c r="R456" s="194">
        <f t="shared" si="438"/>
        <v>0</v>
      </c>
      <c r="S456" s="194">
        <f t="shared" si="438"/>
        <v>0</v>
      </c>
      <c r="T456" s="194">
        <f t="shared" si="438"/>
        <v>0</v>
      </c>
      <c r="U456" s="194">
        <f t="shared" si="438"/>
        <v>0</v>
      </c>
      <c r="V456" s="194">
        <f t="shared" si="438"/>
        <v>0</v>
      </c>
      <c r="W456" s="194">
        <f t="shared" si="438"/>
        <v>0</v>
      </c>
      <c r="X456" s="194">
        <f t="shared" si="438"/>
        <v>0</v>
      </c>
      <c r="Y456" s="194">
        <f t="shared" si="438"/>
        <v>0</v>
      </c>
      <c r="Z456" s="194">
        <f t="shared" si="438"/>
        <v>0</v>
      </c>
      <c r="AA456" s="194">
        <f t="shared" si="438"/>
        <v>0</v>
      </c>
      <c r="AB456" s="194">
        <f t="shared" si="438"/>
        <v>0</v>
      </c>
      <c r="AC456" s="194">
        <f t="shared" si="438"/>
        <v>0</v>
      </c>
      <c r="AD456" s="194">
        <f t="shared" si="438"/>
        <v>0</v>
      </c>
      <c r="AE456" s="194">
        <f t="shared" si="438"/>
        <v>0</v>
      </c>
      <c r="AF456" s="194">
        <f t="shared" si="438"/>
        <v>0</v>
      </c>
      <c r="AG456" s="194">
        <f t="shared" si="438"/>
        <v>0.15000000000000002</v>
      </c>
      <c r="AH456" s="194">
        <f t="shared" si="438"/>
        <v>0.25</v>
      </c>
      <c r="AI456" s="82">
        <f t="shared" si="438"/>
        <v>0.35</v>
      </c>
      <c r="AJ456" s="194">
        <f t="shared" si="438"/>
        <v>0.44999999999999996</v>
      </c>
      <c r="AK456" s="194">
        <f t="shared" ref="AK456:BB456" si="439">+AJ456+AK455</f>
        <v>0.54999999999999993</v>
      </c>
      <c r="AL456" s="194">
        <f t="shared" si="439"/>
        <v>0.64999999999999991</v>
      </c>
      <c r="AM456" s="194">
        <f t="shared" si="439"/>
        <v>0.74999999999999989</v>
      </c>
      <c r="AN456" s="194">
        <f t="shared" si="439"/>
        <v>0.84999999999999987</v>
      </c>
      <c r="AO456" s="194">
        <f t="shared" si="439"/>
        <v>0.84999999999999987</v>
      </c>
      <c r="AP456" s="194">
        <f t="shared" si="439"/>
        <v>0.94999999999999984</v>
      </c>
      <c r="AQ456" s="194">
        <f t="shared" si="439"/>
        <v>0.94999999999999984</v>
      </c>
      <c r="AR456" s="194">
        <f t="shared" si="439"/>
        <v>0.99999999999999989</v>
      </c>
      <c r="AS456" s="194">
        <f t="shared" si="439"/>
        <v>0.99999999999999989</v>
      </c>
      <c r="AT456" s="194">
        <f t="shared" si="439"/>
        <v>0.99999999999999989</v>
      </c>
      <c r="AU456" s="194">
        <f t="shared" si="439"/>
        <v>0.99999999999999989</v>
      </c>
      <c r="AV456" s="194">
        <f t="shared" si="439"/>
        <v>0.99999999999999989</v>
      </c>
      <c r="AW456" s="194">
        <f t="shared" si="439"/>
        <v>0.99999999999999989</v>
      </c>
      <c r="AX456" s="194">
        <f t="shared" si="439"/>
        <v>0.99999999999999989</v>
      </c>
      <c r="AY456" s="194">
        <f t="shared" si="439"/>
        <v>0.99999999999999989</v>
      </c>
      <c r="AZ456" s="194">
        <f t="shared" si="439"/>
        <v>0.99999999999999989</v>
      </c>
      <c r="BA456" s="194">
        <f t="shared" si="439"/>
        <v>0.99999999999999989</v>
      </c>
      <c r="BB456" s="194">
        <f t="shared" si="439"/>
        <v>0.99999999999999989</v>
      </c>
      <c r="BC456" s="195"/>
      <c r="BD456" s="193"/>
    </row>
    <row r="457" spans="1:89" s="196" customFormat="1" x14ac:dyDescent="0.2">
      <c r="A457" s="282"/>
      <c r="B457" s="193" t="s">
        <v>110</v>
      </c>
      <c r="C457" s="289"/>
      <c r="D457" s="194">
        <v>0</v>
      </c>
      <c r="E457" s="194">
        <v>0</v>
      </c>
      <c r="F457" s="194">
        <v>0</v>
      </c>
      <c r="G457" s="194">
        <v>0</v>
      </c>
      <c r="H457" s="194">
        <v>0</v>
      </c>
      <c r="I457" s="194">
        <v>0</v>
      </c>
      <c r="J457" s="194">
        <v>0</v>
      </c>
      <c r="K457" s="194">
        <v>0</v>
      </c>
      <c r="L457" s="194">
        <v>0</v>
      </c>
      <c r="M457" s="194">
        <v>0</v>
      </c>
      <c r="N457" s="194">
        <v>0</v>
      </c>
      <c r="O457" s="194">
        <v>0</v>
      </c>
      <c r="P457" s="194">
        <v>0</v>
      </c>
      <c r="Q457" s="194">
        <v>0</v>
      </c>
      <c r="R457" s="194">
        <v>0</v>
      </c>
      <c r="S457" s="194">
        <v>0</v>
      </c>
      <c r="T457" s="194">
        <v>0</v>
      </c>
      <c r="U457" s="194">
        <v>0</v>
      </c>
      <c r="V457" s="194">
        <v>0</v>
      </c>
      <c r="W457" s="194">
        <v>0</v>
      </c>
      <c r="X457" s="194">
        <v>0</v>
      </c>
      <c r="Y457" s="194">
        <v>0</v>
      </c>
      <c r="Z457" s="194">
        <v>0</v>
      </c>
      <c r="AA457" s="194">
        <v>0</v>
      </c>
      <c r="AB457" s="194">
        <v>0</v>
      </c>
      <c r="AC457" s="194">
        <v>0</v>
      </c>
      <c r="AD457" s="194">
        <v>0</v>
      </c>
      <c r="AE457" s="194">
        <v>0</v>
      </c>
      <c r="AF457" s="194">
        <v>0</v>
      </c>
      <c r="AG457" s="194">
        <v>0.1</v>
      </c>
      <c r="AH457" s="194">
        <v>0.1</v>
      </c>
      <c r="AI457" s="82">
        <v>0.1</v>
      </c>
      <c r="AJ457" s="194">
        <v>0.1</v>
      </c>
      <c r="AK457" s="194">
        <v>0.1</v>
      </c>
      <c r="AL457" s="194">
        <v>0.1</v>
      </c>
      <c r="AM457" s="194">
        <v>0.1</v>
      </c>
      <c r="AN457" s="194">
        <v>0.1</v>
      </c>
      <c r="AO457" s="194">
        <v>0</v>
      </c>
      <c r="AP457" s="194">
        <v>0.1</v>
      </c>
      <c r="AQ457" s="194">
        <v>0.1</v>
      </c>
      <c r="AR457" s="194">
        <v>0</v>
      </c>
      <c r="AS457" s="194">
        <v>0</v>
      </c>
      <c r="AT457" s="194">
        <v>0</v>
      </c>
      <c r="AU457" s="194">
        <v>0</v>
      </c>
      <c r="AV457" s="194">
        <v>0</v>
      </c>
      <c r="AW457" s="194">
        <v>0</v>
      </c>
      <c r="AX457" s="194">
        <v>0</v>
      </c>
      <c r="AY457" s="194">
        <v>0</v>
      </c>
      <c r="AZ457" s="194">
        <v>0</v>
      </c>
      <c r="BA457" s="194">
        <v>0</v>
      </c>
      <c r="BB457" s="194">
        <v>0</v>
      </c>
      <c r="BC457" s="195">
        <f>SUM(D457:BB457)</f>
        <v>0.99999999999999989</v>
      </c>
      <c r="BD457" s="193"/>
    </row>
    <row r="458" spans="1:89" s="196" customFormat="1" x14ac:dyDescent="0.2">
      <c r="A458" s="282"/>
      <c r="B458" s="193" t="s">
        <v>111</v>
      </c>
      <c r="C458" s="289"/>
      <c r="D458" s="194">
        <f>D457</f>
        <v>0</v>
      </c>
      <c r="E458" s="194">
        <f t="shared" ref="E458:AJ458" si="440">+D458+E457</f>
        <v>0</v>
      </c>
      <c r="F458" s="194">
        <f t="shared" si="440"/>
        <v>0</v>
      </c>
      <c r="G458" s="194">
        <f t="shared" si="440"/>
        <v>0</v>
      </c>
      <c r="H458" s="194">
        <f t="shared" si="440"/>
        <v>0</v>
      </c>
      <c r="I458" s="194">
        <f t="shared" si="440"/>
        <v>0</v>
      </c>
      <c r="J458" s="194">
        <f t="shared" si="440"/>
        <v>0</v>
      </c>
      <c r="K458" s="194">
        <f t="shared" si="440"/>
        <v>0</v>
      </c>
      <c r="L458" s="194">
        <f t="shared" si="440"/>
        <v>0</v>
      </c>
      <c r="M458" s="194">
        <f t="shared" si="440"/>
        <v>0</v>
      </c>
      <c r="N458" s="194">
        <f t="shared" si="440"/>
        <v>0</v>
      </c>
      <c r="O458" s="194">
        <f t="shared" si="440"/>
        <v>0</v>
      </c>
      <c r="P458" s="194">
        <f t="shared" si="440"/>
        <v>0</v>
      </c>
      <c r="Q458" s="194">
        <f t="shared" si="440"/>
        <v>0</v>
      </c>
      <c r="R458" s="194">
        <f t="shared" si="440"/>
        <v>0</v>
      </c>
      <c r="S458" s="194">
        <f t="shared" si="440"/>
        <v>0</v>
      </c>
      <c r="T458" s="194">
        <f t="shared" si="440"/>
        <v>0</v>
      </c>
      <c r="U458" s="194">
        <f t="shared" si="440"/>
        <v>0</v>
      </c>
      <c r="V458" s="194">
        <f t="shared" si="440"/>
        <v>0</v>
      </c>
      <c r="W458" s="194">
        <f t="shared" si="440"/>
        <v>0</v>
      </c>
      <c r="X458" s="194">
        <f t="shared" si="440"/>
        <v>0</v>
      </c>
      <c r="Y458" s="194">
        <f t="shared" si="440"/>
        <v>0</v>
      </c>
      <c r="Z458" s="194">
        <f t="shared" si="440"/>
        <v>0</v>
      </c>
      <c r="AA458" s="194">
        <f t="shared" si="440"/>
        <v>0</v>
      </c>
      <c r="AB458" s="194">
        <f t="shared" si="440"/>
        <v>0</v>
      </c>
      <c r="AC458" s="194">
        <f t="shared" si="440"/>
        <v>0</v>
      </c>
      <c r="AD458" s="194">
        <f t="shared" si="440"/>
        <v>0</v>
      </c>
      <c r="AE458" s="194">
        <f t="shared" si="440"/>
        <v>0</v>
      </c>
      <c r="AF458" s="194">
        <f t="shared" si="440"/>
        <v>0</v>
      </c>
      <c r="AG458" s="194">
        <f t="shared" si="440"/>
        <v>0.1</v>
      </c>
      <c r="AH458" s="194">
        <f t="shared" si="440"/>
        <v>0.2</v>
      </c>
      <c r="AI458" s="82">
        <f t="shared" si="440"/>
        <v>0.30000000000000004</v>
      </c>
      <c r="AJ458" s="194">
        <f t="shared" si="440"/>
        <v>0.4</v>
      </c>
      <c r="AK458" s="194">
        <f t="shared" ref="AK458:BB458" si="441">+AJ458+AK457</f>
        <v>0.5</v>
      </c>
      <c r="AL458" s="194">
        <f t="shared" si="441"/>
        <v>0.6</v>
      </c>
      <c r="AM458" s="194">
        <f t="shared" si="441"/>
        <v>0.7</v>
      </c>
      <c r="AN458" s="194">
        <f t="shared" si="441"/>
        <v>0.79999999999999993</v>
      </c>
      <c r="AO458" s="194">
        <f t="shared" si="441"/>
        <v>0.79999999999999993</v>
      </c>
      <c r="AP458" s="194">
        <f t="shared" si="441"/>
        <v>0.89999999999999991</v>
      </c>
      <c r="AQ458" s="194">
        <f t="shared" si="441"/>
        <v>0.99999999999999989</v>
      </c>
      <c r="AR458" s="194">
        <f t="shared" si="441"/>
        <v>0.99999999999999989</v>
      </c>
      <c r="AS458" s="194">
        <f t="shared" si="441"/>
        <v>0.99999999999999989</v>
      </c>
      <c r="AT458" s="194">
        <f t="shared" si="441"/>
        <v>0.99999999999999989</v>
      </c>
      <c r="AU458" s="194">
        <f t="shared" si="441"/>
        <v>0.99999999999999989</v>
      </c>
      <c r="AV458" s="194">
        <f t="shared" si="441"/>
        <v>0.99999999999999989</v>
      </c>
      <c r="AW458" s="194">
        <f t="shared" si="441"/>
        <v>0.99999999999999989</v>
      </c>
      <c r="AX458" s="194">
        <f t="shared" si="441"/>
        <v>0.99999999999999989</v>
      </c>
      <c r="AY458" s="194">
        <f t="shared" si="441"/>
        <v>0.99999999999999989</v>
      </c>
      <c r="AZ458" s="194">
        <f t="shared" si="441"/>
        <v>0.99999999999999989</v>
      </c>
      <c r="BA458" s="194">
        <f t="shared" si="441"/>
        <v>0.99999999999999989</v>
      </c>
      <c r="BB458" s="194">
        <f t="shared" si="441"/>
        <v>0.99999999999999989</v>
      </c>
      <c r="BC458" s="195"/>
      <c r="BD458" s="193"/>
    </row>
    <row r="459" spans="1:89" s="211" customFormat="1" x14ac:dyDescent="0.2">
      <c r="A459" s="282"/>
      <c r="B459" s="208"/>
      <c r="C459" s="28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  <c r="AA459" s="209"/>
      <c r="AB459" s="209"/>
      <c r="AC459" s="209"/>
      <c r="AD459" s="209"/>
      <c r="AE459" s="209"/>
      <c r="AF459" s="209"/>
      <c r="AG459" s="209"/>
      <c r="AH459" s="209"/>
      <c r="AI459" s="83"/>
      <c r="AJ459" s="209"/>
      <c r="AK459" s="209"/>
      <c r="AL459" s="209"/>
      <c r="AM459" s="209"/>
      <c r="AN459" s="209"/>
      <c r="AO459" s="209"/>
      <c r="AP459" s="209"/>
      <c r="AQ459" s="209"/>
      <c r="AR459" s="209"/>
      <c r="AS459" s="209"/>
      <c r="AT459" s="209"/>
      <c r="AU459" s="209"/>
      <c r="AV459" s="209"/>
      <c r="AW459" s="209"/>
      <c r="AX459" s="209"/>
      <c r="AY459" s="209"/>
      <c r="AZ459" s="209"/>
      <c r="BA459" s="209"/>
      <c r="BB459" s="209"/>
      <c r="BC459" s="210"/>
      <c r="BD459" s="208"/>
    </row>
    <row r="460" spans="1:89" s="197" customFormat="1" x14ac:dyDescent="0.2">
      <c r="A460" s="282"/>
      <c r="B460" s="197" t="s">
        <v>112</v>
      </c>
      <c r="C460" s="198">
        <v>15.769724999999999</v>
      </c>
      <c r="D460" s="199">
        <f t="shared" ref="D460:AI460" si="442">+D456*$C460</f>
        <v>0</v>
      </c>
      <c r="E460" s="199">
        <f t="shared" si="442"/>
        <v>0</v>
      </c>
      <c r="F460" s="199">
        <f t="shared" si="442"/>
        <v>0</v>
      </c>
      <c r="G460" s="199">
        <f t="shared" si="442"/>
        <v>0</v>
      </c>
      <c r="H460" s="199">
        <f t="shared" si="442"/>
        <v>0</v>
      </c>
      <c r="I460" s="199">
        <f t="shared" si="442"/>
        <v>0</v>
      </c>
      <c r="J460" s="199">
        <f t="shared" si="442"/>
        <v>0</v>
      </c>
      <c r="K460" s="199">
        <f t="shared" si="442"/>
        <v>0</v>
      </c>
      <c r="L460" s="199">
        <f t="shared" si="442"/>
        <v>0</v>
      </c>
      <c r="M460" s="199">
        <f t="shared" si="442"/>
        <v>0</v>
      </c>
      <c r="N460" s="199">
        <f t="shared" si="442"/>
        <v>0</v>
      </c>
      <c r="O460" s="199">
        <f t="shared" si="442"/>
        <v>0</v>
      </c>
      <c r="P460" s="199">
        <f t="shared" si="442"/>
        <v>0</v>
      </c>
      <c r="Q460" s="199">
        <f t="shared" si="442"/>
        <v>0</v>
      </c>
      <c r="R460" s="199">
        <f t="shared" si="442"/>
        <v>0</v>
      </c>
      <c r="S460" s="199">
        <f t="shared" si="442"/>
        <v>0</v>
      </c>
      <c r="T460" s="199">
        <f t="shared" si="442"/>
        <v>0</v>
      </c>
      <c r="U460" s="199">
        <f t="shared" si="442"/>
        <v>0</v>
      </c>
      <c r="V460" s="199">
        <f t="shared" si="442"/>
        <v>0</v>
      </c>
      <c r="W460" s="199">
        <f t="shared" si="442"/>
        <v>0</v>
      </c>
      <c r="X460" s="199">
        <f t="shared" si="442"/>
        <v>0</v>
      </c>
      <c r="Y460" s="199">
        <f t="shared" si="442"/>
        <v>0</v>
      </c>
      <c r="Z460" s="199">
        <f t="shared" si="442"/>
        <v>0</v>
      </c>
      <c r="AA460" s="199">
        <f t="shared" si="442"/>
        <v>0</v>
      </c>
      <c r="AB460" s="199">
        <f t="shared" si="442"/>
        <v>0</v>
      </c>
      <c r="AC460" s="199">
        <f t="shared" si="442"/>
        <v>0</v>
      </c>
      <c r="AD460" s="199">
        <f t="shared" si="442"/>
        <v>0</v>
      </c>
      <c r="AE460" s="199">
        <f t="shared" si="442"/>
        <v>0</v>
      </c>
      <c r="AF460" s="199">
        <f t="shared" si="442"/>
        <v>0</v>
      </c>
      <c r="AG460" s="199">
        <f t="shared" si="442"/>
        <v>2.3654587500000002</v>
      </c>
      <c r="AH460" s="199">
        <f t="shared" si="442"/>
        <v>3.9424312499999998</v>
      </c>
      <c r="AI460" s="90">
        <f t="shared" si="442"/>
        <v>5.5194037499999995</v>
      </c>
      <c r="AJ460" s="199">
        <f t="shared" ref="AJ460:BB460" si="443">+AJ456*$C460</f>
        <v>7.0963762499999987</v>
      </c>
      <c r="AK460" s="199">
        <f t="shared" si="443"/>
        <v>8.6733487499999988</v>
      </c>
      <c r="AL460" s="199">
        <f t="shared" si="443"/>
        <v>10.250321249999999</v>
      </c>
      <c r="AM460" s="199">
        <f t="shared" si="443"/>
        <v>11.827293749999997</v>
      </c>
      <c r="AN460" s="199">
        <f t="shared" si="443"/>
        <v>13.404266249999997</v>
      </c>
      <c r="AO460" s="199">
        <f t="shared" si="443"/>
        <v>13.404266249999997</v>
      </c>
      <c r="AP460" s="199">
        <f t="shared" si="443"/>
        <v>14.981238749999997</v>
      </c>
      <c r="AQ460" s="199">
        <f t="shared" si="443"/>
        <v>14.981238749999997</v>
      </c>
      <c r="AR460" s="199">
        <f t="shared" si="443"/>
        <v>15.769724999999998</v>
      </c>
      <c r="AS460" s="199">
        <f t="shared" si="443"/>
        <v>15.769724999999998</v>
      </c>
      <c r="AT460" s="199">
        <f t="shared" si="443"/>
        <v>15.769724999999998</v>
      </c>
      <c r="AU460" s="199">
        <f t="shared" si="443"/>
        <v>15.769724999999998</v>
      </c>
      <c r="AV460" s="199">
        <f t="shared" si="443"/>
        <v>15.769724999999998</v>
      </c>
      <c r="AW460" s="199">
        <f t="shared" si="443"/>
        <v>15.769724999999998</v>
      </c>
      <c r="AX460" s="199">
        <f t="shared" si="443"/>
        <v>15.769724999999998</v>
      </c>
      <c r="AY460" s="199">
        <f t="shared" si="443"/>
        <v>15.769724999999998</v>
      </c>
      <c r="AZ460" s="199">
        <f t="shared" si="443"/>
        <v>15.769724999999998</v>
      </c>
      <c r="BA460" s="199">
        <f t="shared" si="443"/>
        <v>15.769724999999998</v>
      </c>
      <c r="BB460" s="199">
        <f t="shared" si="443"/>
        <v>15.769724999999998</v>
      </c>
      <c r="BC460" s="200"/>
      <c r="BD460" s="201"/>
      <c r="BE460" s="201"/>
      <c r="BF460" s="201"/>
      <c r="BG460" s="201"/>
      <c r="BH460" s="201"/>
      <c r="BI460" s="201"/>
      <c r="BJ460" s="201"/>
      <c r="BK460" s="201"/>
      <c r="BL460" s="201"/>
      <c r="BM460" s="201"/>
      <c r="BN460" s="201"/>
      <c r="BO460" s="201"/>
      <c r="BP460" s="201"/>
      <c r="BQ460" s="201"/>
      <c r="BR460" s="201"/>
      <c r="BS460" s="201"/>
      <c r="BT460" s="201"/>
      <c r="BU460" s="201"/>
      <c r="BV460" s="201"/>
      <c r="BW460" s="201"/>
      <c r="BX460" s="201"/>
      <c r="BY460" s="201"/>
      <c r="BZ460" s="201"/>
      <c r="CA460" s="201"/>
      <c r="CB460" s="201"/>
      <c r="CC460" s="201"/>
      <c r="CD460" s="201"/>
      <c r="CE460" s="201"/>
      <c r="CF460" s="201"/>
      <c r="CG460" s="201"/>
      <c r="CH460" s="201"/>
      <c r="CI460" s="201"/>
      <c r="CJ460" s="201"/>
      <c r="CK460" s="201"/>
    </row>
    <row r="461" spans="1:89" s="202" customFormat="1" ht="13.5" thickBot="1" x14ac:dyDescent="0.25">
      <c r="A461" s="283"/>
      <c r="B461" s="202" t="s">
        <v>113</v>
      </c>
      <c r="C461" s="203" t="str">
        <f>+'NTP or Sold'!B48</f>
        <v>Committed</v>
      </c>
      <c r="D461" s="204">
        <f t="shared" ref="D461:AI461" si="444">+D458*$C460</f>
        <v>0</v>
      </c>
      <c r="E461" s="204">
        <f t="shared" si="444"/>
        <v>0</v>
      </c>
      <c r="F461" s="204">
        <f t="shared" si="444"/>
        <v>0</v>
      </c>
      <c r="G461" s="204">
        <f t="shared" si="444"/>
        <v>0</v>
      </c>
      <c r="H461" s="204">
        <f t="shared" si="444"/>
        <v>0</v>
      </c>
      <c r="I461" s="204">
        <f t="shared" si="444"/>
        <v>0</v>
      </c>
      <c r="J461" s="204">
        <f t="shared" si="444"/>
        <v>0</v>
      </c>
      <c r="K461" s="204">
        <f t="shared" si="444"/>
        <v>0</v>
      </c>
      <c r="L461" s="204">
        <f t="shared" si="444"/>
        <v>0</v>
      </c>
      <c r="M461" s="204">
        <f t="shared" si="444"/>
        <v>0</v>
      </c>
      <c r="N461" s="204">
        <f t="shared" si="444"/>
        <v>0</v>
      </c>
      <c r="O461" s="204">
        <f t="shared" si="444"/>
        <v>0</v>
      </c>
      <c r="P461" s="204">
        <f t="shared" si="444"/>
        <v>0</v>
      </c>
      <c r="Q461" s="204">
        <f t="shared" si="444"/>
        <v>0</v>
      </c>
      <c r="R461" s="204">
        <f t="shared" si="444"/>
        <v>0</v>
      </c>
      <c r="S461" s="204">
        <f t="shared" si="444"/>
        <v>0</v>
      </c>
      <c r="T461" s="204">
        <f t="shared" si="444"/>
        <v>0</v>
      </c>
      <c r="U461" s="204">
        <f t="shared" si="444"/>
        <v>0</v>
      </c>
      <c r="V461" s="204">
        <f t="shared" si="444"/>
        <v>0</v>
      </c>
      <c r="W461" s="204">
        <f t="shared" si="444"/>
        <v>0</v>
      </c>
      <c r="X461" s="204">
        <f t="shared" si="444"/>
        <v>0</v>
      </c>
      <c r="Y461" s="204">
        <f t="shared" si="444"/>
        <v>0</v>
      </c>
      <c r="Z461" s="204">
        <f t="shared" si="444"/>
        <v>0</v>
      </c>
      <c r="AA461" s="204">
        <f t="shared" si="444"/>
        <v>0</v>
      </c>
      <c r="AB461" s="204">
        <f t="shared" si="444"/>
        <v>0</v>
      </c>
      <c r="AC461" s="204">
        <f t="shared" si="444"/>
        <v>0</v>
      </c>
      <c r="AD461" s="204">
        <f t="shared" si="444"/>
        <v>0</v>
      </c>
      <c r="AE461" s="204">
        <f t="shared" si="444"/>
        <v>0</v>
      </c>
      <c r="AF461" s="204">
        <f t="shared" si="444"/>
        <v>0</v>
      </c>
      <c r="AG461" s="204">
        <f t="shared" si="444"/>
        <v>1.5769725000000001</v>
      </c>
      <c r="AH461" s="204">
        <f t="shared" si="444"/>
        <v>3.1539450000000002</v>
      </c>
      <c r="AI461" s="136">
        <f t="shared" si="444"/>
        <v>4.7309175000000003</v>
      </c>
      <c r="AJ461" s="204">
        <f t="shared" ref="AJ461:BB461" si="445">+AJ458*$C460</f>
        <v>6.3078900000000004</v>
      </c>
      <c r="AK461" s="204">
        <f t="shared" si="445"/>
        <v>7.8848624999999997</v>
      </c>
      <c r="AL461" s="204">
        <f t="shared" si="445"/>
        <v>9.4618349999999989</v>
      </c>
      <c r="AM461" s="204">
        <f t="shared" si="445"/>
        <v>11.038807499999999</v>
      </c>
      <c r="AN461" s="204">
        <f t="shared" si="445"/>
        <v>12.615779999999999</v>
      </c>
      <c r="AO461" s="204">
        <f t="shared" si="445"/>
        <v>12.615779999999999</v>
      </c>
      <c r="AP461" s="204">
        <f t="shared" si="445"/>
        <v>14.192752499999997</v>
      </c>
      <c r="AQ461" s="204">
        <f t="shared" si="445"/>
        <v>15.769724999999998</v>
      </c>
      <c r="AR461" s="204">
        <f t="shared" si="445"/>
        <v>15.769724999999998</v>
      </c>
      <c r="AS461" s="204">
        <f t="shared" si="445"/>
        <v>15.769724999999998</v>
      </c>
      <c r="AT461" s="204">
        <f t="shared" si="445"/>
        <v>15.769724999999998</v>
      </c>
      <c r="AU461" s="204">
        <f t="shared" si="445"/>
        <v>15.769724999999998</v>
      </c>
      <c r="AV461" s="204">
        <f t="shared" si="445"/>
        <v>15.769724999999998</v>
      </c>
      <c r="AW461" s="204">
        <f t="shared" si="445"/>
        <v>15.769724999999998</v>
      </c>
      <c r="AX461" s="204">
        <f t="shared" si="445"/>
        <v>15.769724999999998</v>
      </c>
      <c r="AY461" s="204">
        <f t="shared" si="445"/>
        <v>15.769724999999998</v>
      </c>
      <c r="AZ461" s="204">
        <f t="shared" si="445"/>
        <v>15.769724999999998</v>
      </c>
      <c r="BA461" s="204">
        <f t="shared" si="445"/>
        <v>15.769724999999998</v>
      </c>
      <c r="BB461" s="204">
        <f t="shared" si="445"/>
        <v>15.769724999999998</v>
      </c>
      <c r="BC461" s="205"/>
      <c r="BD461" s="206"/>
      <c r="BE461" s="206"/>
      <c r="BF461" s="206"/>
      <c r="BG461" s="206"/>
      <c r="BH461" s="206"/>
      <c r="BI461" s="206"/>
      <c r="BJ461" s="206"/>
      <c r="BK461" s="206"/>
      <c r="BL461" s="206"/>
      <c r="BM461" s="206"/>
      <c r="BN461" s="206"/>
      <c r="BO461" s="206"/>
      <c r="BP461" s="206"/>
      <c r="BQ461" s="206"/>
      <c r="BR461" s="206"/>
      <c r="BS461" s="206"/>
      <c r="BT461" s="206"/>
      <c r="BU461" s="206"/>
      <c r="BV461" s="206"/>
      <c r="BW461" s="206"/>
      <c r="BX461" s="206"/>
      <c r="BY461" s="206"/>
      <c r="BZ461" s="206"/>
      <c r="CA461" s="206"/>
      <c r="CB461" s="206"/>
      <c r="CC461" s="206"/>
      <c r="CD461" s="206"/>
      <c r="CE461" s="206"/>
      <c r="CF461" s="206"/>
      <c r="CG461" s="206"/>
      <c r="CH461" s="206"/>
      <c r="CI461" s="206"/>
      <c r="CJ461" s="206"/>
      <c r="CK461" s="206"/>
    </row>
  </sheetData>
  <mergeCells count="77">
    <mergeCell ref="A414:A421"/>
    <mergeCell ref="C414:C419"/>
    <mergeCell ref="A422:A429"/>
    <mergeCell ref="C422:C427"/>
    <mergeCell ref="A398:A405"/>
    <mergeCell ref="C398:C403"/>
    <mergeCell ref="A406:A413"/>
    <mergeCell ref="C406:C411"/>
    <mergeCell ref="C118:C123"/>
    <mergeCell ref="C110:C115"/>
    <mergeCell ref="C126:C131"/>
    <mergeCell ref="A246:A253"/>
    <mergeCell ref="C246:C251"/>
    <mergeCell ref="A230:A237"/>
    <mergeCell ref="A238:A245"/>
    <mergeCell ref="C230:C235"/>
    <mergeCell ref="C238:C243"/>
    <mergeCell ref="C174:C179"/>
    <mergeCell ref="C166:C171"/>
    <mergeCell ref="C158:C163"/>
    <mergeCell ref="C150:C155"/>
    <mergeCell ref="C142:C147"/>
    <mergeCell ref="C134:C139"/>
    <mergeCell ref="C62:C67"/>
    <mergeCell ref="C94:C99"/>
    <mergeCell ref="C86:C91"/>
    <mergeCell ref="C78:C83"/>
    <mergeCell ref="C70:C75"/>
    <mergeCell ref="C102:C107"/>
    <mergeCell ref="C190:C194"/>
    <mergeCell ref="C182:C186"/>
    <mergeCell ref="C222:C227"/>
    <mergeCell ref="C198:C202"/>
    <mergeCell ref="C206:C210"/>
    <mergeCell ref="C214:C219"/>
    <mergeCell ref="A302:A309"/>
    <mergeCell ref="A310:A317"/>
    <mergeCell ref="A318:A325"/>
    <mergeCell ref="C318:C322"/>
    <mergeCell ref="C254:C259"/>
    <mergeCell ref="C262:C267"/>
    <mergeCell ref="A270:A277"/>
    <mergeCell ref="A278:A285"/>
    <mergeCell ref="C302:C307"/>
    <mergeCell ref="C310:C315"/>
    <mergeCell ref="C286:C291"/>
    <mergeCell ref="C294:C299"/>
    <mergeCell ref="C270:C275"/>
    <mergeCell ref="C278:C283"/>
    <mergeCell ref="A286:A293"/>
    <mergeCell ref="A294:A301"/>
    <mergeCell ref="C326:C331"/>
    <mergeCell ref="C334:C339"/>
    <mergeCell ref="C342:C347"/>
    <mergeCell ref="C350:C355"/>
    <mergeCell ref="A326:A333"/>
    <mergeCell ref="A334:A341"/>
    <mergeCell ref="A342:A349"/>
    <mergeCell ref="A350:A357"/>
    <mergeCell ref="C390:C394"/>
    <mergeCell ref="A390:A397"/>
    <mergeCell ref="C366:C371"/>
    <mergeCell ref="C374:C379"/>
    <mergeCell ref="C358:C363"/>
    <mergeCell ref="C382:C387"/>
    <mergeCell ref="A358:A365"/>
    <mergeCell ref="A366:A373"/>
    <mergeCell ref="A374:A381"/>
    <mergeCell ref="A382:A389"/>
    <mergeCell ref="A446:A453"/>
    <mergeCell ref="C446:C451"/>
    <mergeCell ref="A454:A461"/>
    <mergeCell ref="C454:C459"/>
    <mergeCell ref="A430:A437"/>
    <mergeCell ref="C430:C435"/>
    <mergeCell ref="A438:A445"/>
    <mergeCell ref="C438:C443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2001-05-17T21:15:49Z</cp:lastPrinted>
  <dcterms:created xsi:type="dcterms:W3CDTF">2000-08-10T19:34:44Z</dcterms:created>
  <dcterms:modified xsi:type="dcterms:W3CDTF">2023-09-17T18:42:02Z</dcterms:modified>
</cp:coreProperties>
</file>