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BE6112-AD13-4625-9821-93B3D9C3C541}" xr6:coauthVersionLast="47" xr6:coauthVersionMax="47" xr10:uidLastSave="{00000000-0000-0000-0000-000000000000}"/>
  <bookViews>
    <workbookView xWindow="-120" yWindow="-120" windowWidth="38640" windowHeight="15720"/>
  </bookViews>
  <sheets>
    <sheet name="NGPL-Invoice Status" sheetId="1" r:id="rId1"/>
  </sheets>
  <externalReferences>
    <externalReference r:id="rId2"/>
    <externalReference r:id="rId3"/>
    <externalReference r:id="rId4"/>
    <externalReference r:id="rId5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92512" fullCalcOnLoad="1"/>
  <customWorkbookViews>
    <customWorkbookView name="mjames - Personal View" guid="{D0DA5AB9-91AC-4C8E-A22E-BED2926EDA8F}" mergeInterval="0" personalView="1" maximized="1" windowWidth="2044" windowHeight="632" activeSheetId="2"/>
    <customWorkbookView name="Christopher Spears - Personal View" guid="{9057BF4E-1486-4D03-983E-5976810CADCE}" mergeInterval="0" personalView="1" maximized="1" windowWidth="1012" windowHeight="572" activeSheetId="2"/>
    <customWorkbookView name="ldaily - Personal View" guid="{0B0D5157-5693-4A55-8B21-2A084C440CF5}" mergeInterval="0" personalView="1" maximized="1" windowWidth="1012" windowHeight="598" activeSheetId="2"/>
    <customWorkbookView name="Stephen Swisher - Personal View" guid="{D35E4DF7-8BD8-4827-B909-10CFE98B1CBD}" mergeInterval="0" personalView="1" maximized="1" windowWidth="1012" windowHeight="519" activeSheetId="2" showComments="commNone"/>
    <customWorkbookView name="rkeith - Personal View" guid="{29946CFB-12BE-49B4-BA40-978D191753EE}" mergeInterval="0" personalView="1" maximized="1" windowWidth="1012" windowHeight="624" activeSheetId="2"/>
    <customWorkbookView name="sschuma - Personal View" guid="{3D1D9884-82F5-445A-BD42-898D850AD120}" mergeInterval="0" personalView="1" maximized="1" windowWidth="1025" windowHeight="607" activeSheetId="2"/>
    <customWorkbookView name="sanasta - Personal View" guid="{A74A0D25-A1D2-4F31-BF0E-67F444E9C057}" mergeInterval="0" personalView="1" maximized="1" windowWidth="980" windowHeight="529" activeSheetId="2"/>
    <customWorkbookView name="arandolp - Personal View" guid="{622688B4-8F4C-46AD-8A79-6DED1984AD7C}" mergeInterval="0" personalView="1" maximized="1" windowWidth="1012" windowHeight="621" activeSheetId="2"/>
    <customWorkbookView name="lchance - Personal View" guid="{5DCA5D5E-32A9-4D6B-8D6F-2E646C16F894}" mergeInterval="0" personalView="1" maximized="1" windowWidth="1007" windowHeight="616" activeSheetId="2" showStatusbar="0"/>
    <customWorkbookView name="gbarkow - Personal View" guid="{1FC5EF60-48D7-4E1A-BEA6-0E2365AE694C}" mergeInterval="0" personalView="1" maximized="1" windowWidth="1012" windowHeight="598" activeSheetId="2"/>
    <customWorkbookView name="rwynne - Personal View" guid="{5FA0A2FD-5971-400E-9B4D-F37013FCA03B}" mergeInterval="0" personalView="1" maximized="1" windowWidth="1006" windowHeight="547" activeSheetId="2"/>
    <customWorkbookView name="mgarza1 - Personal View" guid="{3AA6C5F5-2A55-447C-BCFD-13CDD49DFDBE}" mergeInterval="0" personalView="1" maximized="1" windowWidth="917" windowHeight="513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K12" i="1"/>
  <c r="L12" i="1"/>
  <c r="F13" i="1"/>
  <c r="G13" i="1"/>
  <c r="H13" i="1"/>
  <c r="K13" i="1"/>
  <c r="L13" i="1"/>
  <c r="G14" i="1"/>
  <c r="L14" i="1"/>
  <c r="G15" i="1"/>
  <c r="L15" i="1"/>
  <c r="G16" i="1"/>
  <c r="L16" i="1"/>
  <c r="G17" i="1"/>
  <c r="D19" i="1"/>
  <c r="E19" i="1"/>
  <c r="F19" i="1"/>
  <c r="G19" i="1"/>
  <c r="H19" i="1"/>
  <c r="I19" i="1"/>
  <c r="J19" i="1"/>
  <c r="K19" i="1"/>
  <c r="L19" i="1"/>
  <c r="B25" i="1"/>
  <c r="B27" i="1"/>
</calcChain>
</file>

<file path=xl/sharedStrings.xml><?xml version="1.0" encoding="utf-8"?>
<sst xmlns="http://schemas.openxmlformats.org/spreadsheetml/2006/main" count="32" uniqueCount="30">
  <si>
    <t>Rate Schedule</t>
  </si>
  <si>
    <t>Status</t>
  </si>
  <si>
    <t>ENA</t>
  </si>
  <si>
    <t>Pipeline</t>
  </si>
  <si>
    <t>Post Petition</t>
  </si>
  <si>
    <t>Contact Name</t>
  </si>
  <si>
    <t>Contact Number</t>
  </si>
  <si>
    <t>Pre-Petition</t>
  </si>
  <si>
    <t>Nov. 2001</t>
  </si>
  <si>
    <t>Jan. 2002</t>
  </si>
  <si>
    <t>Other Past Due Amounts</t>
  </si>
  <si>
    <t>Contract No.</t>
  </si>
  <si>
    <t>Legal</t>
  </si>
  <si>
    <t>Commercial</t>
  </si>
  <si>
    <t>Total Pre-Petition</t>
  </si>
  <si>
    <t>Total Post Petition</t>
  </si>
  <si>
    <t>Notes</t>
  </si>
  <si>
    <t>Expiration</t>
  </si>
  <si>
    <t>Feb.2002</t>
  </si>
  <si>
    <t>FT</t>
  </si>
  <si>
    <t>Ruth Concannon</t>
  </si>
  <si>
    <t>Mar.2002</t>
  </si>
  <si>
    <t>Other:</t>
  </si>
  <si>
    <t>Dec. 2, 2001</t>
  </si>
  <si>
    <t>Dec. 3-31,2001</t>
  </si>
  <si>
    <t>Difference</t>
  </si>
  <si>
    <t>NGPL</t>
  </si>
  <si>
    <t>Rejected</t>
  </si>
  <si>
    <t>NGPL Post Petition claims</t>
  </si>
  <si>
    <t>ENA Post 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</si>
</sst>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70" formatCode="mm/dd/yy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9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9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44" fontId="3" fillId="0" borderId="0" xfId="0" applyNumberFormat="1" applyFont="1"/>
    <xf numFmtId="0" fontId="3" fillId="0" borderId="0" xfId="0" applyFont="1" applyBorder="1" applyAlignment="1">
      <alignment horizontal="center" wrapText="1"/>
    </xf>
    <xf numFmtId="8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9" xfId="0" applyBorder="1"/>
    <xf numFmtId="0" fontId="16" fillId="0" borderId="10" xfId="0" applyFont="1" applyBorder="1"/>
    <xf numFmtId="0" fontId="0" fillId="0" borderId="10" xfId="0" applyBorder="1"/>
    <xf numFmtId="0" fontId="2" fillId="0" borderId="7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2" xfId="0" applyBorder="1"/>
    <xf numFmtId="8" fontId="3" fillId="0" borderId="11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0" fontId="17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 wrapText="1"/>
    </xf>
    <xf numFmtId="8" fontId="3" fillId="6" borderId="14" xfId="0" applyNumberFormat="1" applyFont="1" applyFill="1" applyBorder="1" applyAlignment="1">
      <alignment horizontal="center"/>
    </xf>
    <xf numFmtId="8" fontId="3" fillId="6" borderId="4" xfId="0" applyNumberFormat="1" applyFont="1" applyFill="1" applyBorder="1" applyAlignment="1">
      <alignment horizontal="center"/>
    </xf>
    <xf numFmtId="44" fontId="3" fillId="0" borderId="9" xfId="0" applyNumberFormat="1" applyFont="1" applyBorder="1"/>
    <xf numFmtId="44" fontId="3" fillId="0" borderId="8" xfId="0" applyNumberFormat="1" applyFont="1" applyBorder="1"/>
    <xf numFmtId="0" fontId="3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170" fontId="3" fillId="0" borderId="15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2" fillId="0" borderId="13" xfId="0" applyFont="1" applyBorder="1" applyAlignment="1">
      <alignment horizontal="center"/>
    </xf>
    <xf numFmtId="0" fontId="0" fillId="0" borderId="4" xfId="0" applyBorder="1"/>
    <xf numFmtId="0" fontId="0" fillId="0" borderId="14" xfId="0" applyBorder="1" applyAlignment="1">
      <alignment wrapText="1"/>
    </xf>
    <xf numFmtId="8" fontId="0" fillId="0" borderId="0" xfId="0" applyNumberFormat="1"/>
    <xf numFmtId="0" fontId="0" fillId="0" borderId="0" xfId="0" applyFill="1" applyBorder="1"/>
    <xf numFmtId="4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18" fillId="0" borderId="0" xfId="0" applyFont="1"/>
    <xf numFmtId="8" fontId="2" fillId="0" borderId="0" xfId="0" applyNumberFormat="1" applyFont="1" applyFill="1" applyBorder="1"/>
    <xf numFmtId="0" fontId="3" fillId="0" borderId="0" xfId="0" applyFont="1" applyFill="1" applyBorder="1"/>
    <xf numFmtId="8" fontId="0" fillId="0" borderId="0" xfId="0" applyNumberFormat="1" applyFill="1" applyBorder="1"/>
    <xf numFmtId="8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16" xfId="0" applyFont="1" applyFill="1" applyBorder="1"/>
    <xf numFmtId="8" fontId="0" fillId="0" borderId="16" xfId="0" applyNumberFormat="1" applyBorder="1"/>
    <xf numFmtId="44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Bankruptcy%20Folder/Transportation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zoomScale="80" workbookViewId="0">
      <selection activeCell="D27" sqref="D27"/>
    </sheetView>
  </sheetViews>
  <sheetFormatPr defaultRowHeight="12.75"/>
  <cols>
    <col min="1" max="1" width="22.85546875" customWidth="1"/>
    <col min="2" max="2" width="15" customWidth="1"/>
    <col min="3" max="3" width="14.28515625" customWidth="1"/>
    <col min="4" max="4" width="15.140625" customWidth="1"/>
    <col min="5" max="5" width="13.42578125" customWidth="1"/>
    <col min="6" max="6" width="12.7109375" customWidth="1"/>
    <col min="7" max="7" width="16.140625" customWidth="1"/>
    <col min="8" max="8" width="14.28515625" customWidth="1"/>
    <col min="9" max="11" width="14.42578125" customWidth="1"/>
    <col min="12" max="12" width="13.42578125" customWidth="1"/>
    <col min="13" max="13" width="48.5703125" customWidth="1"/>
    <col min="14" max="14" width="11.28515625" customWidth="1"/>
  </cols>
  <sheetData>
    <row r="1" spans="1:13" ht="15.75">
      <c r="A1" s="25" t="s">
        <v>3</v>
      </c>
      <c r="B1" s="15" t="s">
        <v>26</v>
      </c>
    </row>
    <row r="2" spans="1:13" ht="15.75">
      <c r="A2" s="25" t="s">
        <v>5</v>
      </c>
      <c r="B2" s="15"/>
    </row>
    <row r="3" spans="1:13" ht="15.75">
      <c r="A3" s="25" t="s">
        <v>6</v>
      </c>
      <c r="B3" s="15"/>
    </row>
    <row r="4" spans="1:13" ht="15.75">
      <c r="A4" s="25" t="s">
        <v>1</v>
      </c>
      <c r="B4" s="34"/>
    </row>
    <row r="5" spans="1:13" ht="15.75">
      <c r="A5" s="25" t="s">
        <v>12</v>
      </c>
      <c r="B5" s="34"/>
    </row>
    <row r="6" spans="1:13" ht="15.75">
      <c r="A6" s="25" t="s">
        <v>13</v>
      </c>
      <c r="B6" s="34" t="s">
        <v>20</v>
      </c>
    </row>
    <row r="9" spans="1:13" ht="15.75">
      <c r="A9" s="25" t="s">
        <v>2</v>
      </c>
    </row>
    <row r="10" spans="1:13" ht="15">
      <c r="A10" s="16"/>
      <c r="B10" s="17"/>
      <c r="C10" s="18"/>
      <c r="D10" s="56" t="s">
        <v>7</v>
      </c>
      <c r="E10" s="57"/>
      <c r="F10" s="58"/>
      <c r="G10" s="26"/>
      <c r="H10" s="56" t="s">
        <v>4</v>
      </c>
      <c r="I10" s="57"/>
      <c r="J10" s="57"/>
      <c r="K10" s="33"/>
      <c r="L10" s="26"/>
      <c r="M10" s="37"/>
    </row>
    <row r="11" spans="1:13" ht="25.5">
      <c r="A11" s="19" t="s">
        <v>11</v>
      </c>
      <c r="B11" s="10" t="s">
        <v>0</v>
      </c>
      <c r="C11" s="9" t="s">
        <v>17</v>
      </c>
      <c r="D11" s="12" t="s">
        <v>10</v>
      </c>
      <c r="E11" s="11" t="s">
        <v>8</v>
      </c>
      <c r="F11" s="11" t="s">
        <v>23</v>
      </c>
      <c r="G11" s="27" t="s">
        <v>14</v>
      </c>
      <c r="H11" s="9" t="s">
        <v>24</v>
      </c>
      <c r="I11" s="11" t="s">
        <v>9</v>
      </c>
      <c r="J11" s="11" t="s">
        <v>18</v>
      </c>
      <c r="K11" s="11" t="s">
        <v>21</v>
      </c>
      <c r="L11" s="27" t="s">
        <v>15</v>
      </c>
      <c r="M11" s="38" t="s">
        <v>16</v>
      </c>
    </row>
    <row r="12" spans="1:13">
      <c r="A12" s="32">
        <v>118731</v>
      </c>
      <c r="B12" s="3" t="s">
        <v>19</v>
      </c>
      <c r="C12" s="35">
        <v>37316</v>
      </c>
      <c r="D12" s="30"/>
      <c r="E12" s="54">
        <v>48720.62</v>
      </c>
      <c r="F12" s="55">
        <f>47900/31*2</f>
        <v>3090.3225806451615</v>
      </c>
      <c r="G12" s="28">
        <f>SUM(D12:F12)</f>
        <v>51810.942580645162</v>
      </c>
      <c r="H12" s="49">
        <f>47900-F12</f>
        <v>44809.677419354841</v>
      </c>
      <c r="I12" s="49">
        <f>4.79*10000</f>
        <v>47900</v>
      </c>
      <c r="J12" s="49" t="s">
        <v>27</v>
      </c>
      <c r="K12" s="6" t="str">
        <f>J12</f>
        <v>Rejected</v>
      </c>
      <c r="L12" s="28">
        <f>SUM(H12:K12)</f>
        <v>92709.677419354848</v>
      </c>
      <c r="M12" s="36"/>
    </row>
    <row r="13" spans="1:13">
      <c r="A13" s="32">
        <v>113413</v>
      </c>
      <c r="B13" s="3" t="s">
        <v>19</v>
      </c>
      <c r="C13" s="35">
        <v>39722</v>
      </c>
      <c r="D13" s="31"/>
      <c r="E13" s="54">
        <v>45212.92</v>
      </c>
      <c r="F13" s="55">
        <f>44412.24/31*2</f>
        <v>2865.3058064516126</v>
      </c>
      <c r="G13" s="28">
        <f>SUM(D13:F13)</f>
        <v>48078.225806451614</v>
      </c>
      <c r="H13" s="49">
        <f>44412.24-F13</f>
        <v>41546.934193548383</v>
      </c>
      <c r="I13" s="49">
        <v>44349</v>
      </c>
      <c r="J13" s="6" t="s">
        <v>27</v>
      </c>
      <c r="K13" s="6" t="str">
        <f>J13</f>
        <v>Rejected</v>
      </c>
      <c r="L13" s="28">
        <f>SUM(H13:K13)</f>
        <v>85895.934193548383</v>
      </c>
      <c r="M13" s="36"/>
    </row>
    <row r="14" spans="1:13">
      <c r="A14" s="32"/>
      <c r="B14" s="44"/>
      <c r="C14" s="35"/>
      <c r="D14" s="31"/>
      <c r="E14" s="4"/>
      <c r="F14" s="8"/>
      <c r="G14" s="28">
        <f>SUM(D14:F14)</f>
        <v>0</v>
      </c>
      <c r="H14" s="6"/>
      <c r="I14" s="6"/>
      <c r="J14" s="6"/>
      <c r="K14" s="6"/>
      <c r="L14" s="28">
        <f>SUM(H14:K14)</f>
        <v>0</v>
      </c>
      <c r="M14" s="36"/>
    </row>
    <row r="15" spans="1:13">
      <c r="A15" s="32"/>
      <c r="B15" s="44"/>
      <c r="C15" s="35"/>
      <c r="D15" s="31"/>
      <c r="E15" s="4"/>
      <c r="F15" s="8"/>
      <c r="G15" s="28">
        <f>SUM(D15:F15)</f>
        <v>0</v>
      </c>
      <c r="H15" s="6"/>
      <c r="I15" s="6"/>
      <c r="J15" s="6"/>
      <c r="K15" s="6"/>
      <c r="L15" s="28">
        <f>SUM(H15:K15)</f>
        <v>0</v>
      </c>
      <c r="M15" s="36"/>
    </row>
    <row r="16" spans="1:13">
      <c r="A16" s="32"/>
      <c r="B16" s="3"/>
      <c r="D16" s="13"/>
      <c r="E16" s="8"/>
      <c r="F16" s="8"/>
      <c r="G16" s="28">
        <f>SUM(D16:F16)</f>
        <v>0</v>
      </c>
      <c r="H16" s="6"/>
      <c r="I16" s="6"/>
      <c r="J16" s="6"/>
      <c r="K16" s="6"/>
      <c r="L16" s="28">
        <f>SUM(H16:K16)</f>
        <v>0</v>
      </c>
      <c r="M16" s="40"/>
    </row>
    <row r="17" spans="1:13">
      <c r="A17" s="32"/>
      <c r="B17" s="3"/>
      <c r="D17" s="13"/>
      <c r="E17" s="8"/>
      <c r="F17" s="8"/>
      <c r="G17" s="28">
        <f>I17</f>
        <v>0</v>
      </c>
      <c r="H17" s="6"/>
      <c r="I17" s="6"/>
      <c r="J17" s="6"/>
      <c r="K17" s="6"/>
      <c r="L17" s="28">
        <v>0</v>
      </c>
      <c r="M17" s="36"/>
    </row>
    <row r="18" spans="1:13">
      <c r="A18" s="13"/>
      <c r="B18" s="5"/>
      <c r="C18" s="2"/>
      <c r="D18" s="13"/>
      <c r="E18" s="8"/>
      <c r="F18" s="8"/>
      <c r="G18" s="28"/>
      <c r="H18" s="8"/>
      <c r="I18" s="8"/>
      <c r="J18" s="8"/>
      <c r="K18" s="8"/>
      <c r="L18" s="28"/>
      <c r="M18" s="36"/>
    </row>
    <row r="19" spans="1:13">
      <c r="A19" s="20"/>
      <c r="B19" s="21"/>
      <c r="C19" s="22"/>
      <c r="D19" s="23">
        <f t="shared" ref="D19:K19" si="0">SUM(D12:D18)</f>
        <v>0</v>
      </c>
      <c r="E19" s="24">
        <f t="shared" si="0"/>
        <v>93933.540000000008</v>
      </c>
      <c r="F19" s="24">
        <f t="shared" si="0"/>
        <v>5955.6283870967745</v>
      </c>
      <c r="G19" s="29">
        <f t="shared" si="0"/>
        <v>99889.168387096783</v>
      </c>
      <c r="H19" s="24">
        <f t="shared" si="0"/>
        <v>86356.611612903216</v>
      </c>
      <c r="I19" s="24">
        <f t="shared" si="0"/>
        <v>92249</v>
      </c>
      <c r="J19" s="24">
        <f t="shared" si="0"/>
        <v>0</v>
      </c>
      <c r="K19" s="24">
        <f t="shared" si="0"/>
        <v>0</v>
      </c>
      <c r="L19" s="29">
        <f>SUM(L12:L18)</f>
        <v>178605.61161290325</v>
      </c>
      <c r="M19" s="39"/>
    </row>
    <row r="20" spans="1:13">
      <c r="B20" s="1"/>
      <c r="C20" s="2"/>
      <c r="D20" s="2"/>
      <c r="E20" s="7"/>
      <c r="F20" s="7"/>
      <c r="G20" s="14"/>
      <c r="H20" s="2"/>
    </row>
    <row r="21" spans="1:13">
      <c r="B21" s="1"/>
      <c r="C21" s="2"/>
      <c r="D21" s="2"/>
      <c r="E21" s="7"/>
      <c r="F21" s="7"/>
      <c r="G21" s="14"/>
      <c r="H21" s="2"/>
    </row>
    <row r="22" spans="1:13">
      <c r="A22" s="45" t="s">
        <v>22</v>
      </c>
      <c r="B22" s="1"/>
      <c r="C22" s="2"/>
      <c r="D22" s="2"/>
      <c r="E22" s="7"/>
      <c r="F22" s="7"/>
      <c r="G22" s="14"/>
      <c r="H22" s="2"/>
    </row>
    <row r="23" spans="1:13">
      <c r="B23" s="1"/>
      <c r="C23" s="2"/>
      <c r="D23" s="2"/>
      <c r="E23" s="7"/>
      <c r="F23" s="7"/>
      <c r="G23" s="14"/>
      <c r="H23" s="2"/>
    </row>
    <row r="24" spans="1:13">
      <c r="A24" s="50" t="s">
        <v>28</v>
      </c>
      <c r="B24" s="41">
        <v>178606</v>
      </c>
      <c r="C24" s="2"/>
      <c r="D24" s="2"/>
      <c r="E24" s="7"/>
      <c r="F24" s="7"/>
      <c r="G24" s="14"/>
      <c r="H24" s="2"/>
    </row>
    <row r="25" spans="1:13" ht="13.5" thickBot="1">
      <c r="A25" s="52" t="s">
        <v>29</v>
      </c>
      <c r="B25" s="53">
        <f>L19</f>
        <v>178605.61161290325</v>
      </c>
      <c r="C25" s="42"/>
      <c r="D25" s="42"/>
      <c r="E25" s="7"/>
      <c r="F25" s="7"/>
      <c r="G25" s="14"/>
      <c r="H25" s="2"/>
    </row>
    <row r="26" spans="1:13" s="42" customFormat="1" ht="13.5" thickTop="1">
      <c r="A26" s="47"/>
      <c r="E26" s="43"/>
    </row>
    <row r="27" spans="1:13">
      <c r="A27" s="51" t="s">
        <v>25</v>
      </c>
      <c r="B27" s="50">
        <f>B24-B25</f>
        <v>0.38838709675474092</v>
      </c>
      <c r="C27" s="46"/>
      <c r="D27" s="42"/>
    </row>
    <row r="28" spans="1:13">
      <c r="A28" s="42"/>
      <c r="B28" s="42"/>
      <c r="C28" s="42"/>
      <c r="D28" s="48"/>
    </row>
    <row r="29" spans="1:13">
      <c r="A29" s="42"/>
      <c r="B29" s="42"/>
      <c r="C29" s="46"/>
      <c r="D29" s="42"/>
    </row>
    <row r="30" spans="1:13">
      <c r="A30" s="42"/>
      <c r="B30" s="42"/>
      <c r="C30" s="42"/>
      <c r="D30" s="42"/>
    </row>
    <row r="31" spans="1:13">
      <c r="A31" s="42"/>
      <c r="B31" s="42"/>
      <c r="C31" s="48"/>
      <c r="D31" s="42"/>
    </row>
  </sheetData>
  <mergeCells count="2">
    <mergeCell ref="D10:F10"/>
    <mergeCell ref="H10:J10"/>
  </mergeCells>
  <phoneticPr fontId="14" type="noConversion"/>
  <pageMargins left="0.45" right="0.17" top="0.7" bottom="0.68" header="0.5" footer="0.5"/>
  <pageSetup scale="60" orientation="landscape" r:id="rId1"/>
  <headerFooter alignWithMargins="0">
    <oddFooter>&amp;L&amp;F&amp;R&amp;D&amp;T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NGPL-Invoice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2002-04-26T14:42:00Z</cp:lastPrinted>
  <dcterms:created xsi:type="dcterms:W3CDTF">2002-01-15T15:58:51Z</dcterms:created>
  <dcterms:modified xsi:type="dcterms:W3CDTF">2023-09-17T18:52:29Z</dcterms:modified>
</cp:coreProperties>
</file>