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8501458-C602-48EF-A685-EB1826275760}" xr6:coauthVersionLast="47" xr6:coauthVersionMax="47" xr10:uidLastSave="{00000000-0000-0000-0000-000000000000}"/>
  <bookViews>
    <workbookView xWindow="-120" yWindow="-120" windowWidth="38640" windowHeight="15720" activeTab="1"/>
  </bookViews>
  <sheets>
    <sheet name="Feb 2002" sheetId="4" r:id="rId1"/>
    <sheet name="Mar 2002" sheetId="6" r:id="rId2"/>
    <sheet name="Summary" sheetId="5" r:id="rId3"/>
  </sheets>
  <definedNames>
    <definedName name="_xlnm.Print_Area" localSheetId="1">'Mar 2002'!$A$1:$J$51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4" l="1"/>
  <c r="J12" i="4"/>
  <c r="B13" i="4"/>
  <c r="F13" i="4"/>
  <c r="G13" i="4"/>
  <c r="J13" i="4"/>
  <c r="B14" i="4"/>
  <c r="F14" i="4"/>
  <c r="G14" i="4"/>
  <c r="J14" i="4"/>
  <c r="B15" i="4"/>
  <c r="F15" i="4"/>
  <c r="G15" i="4"/>
  <c r="J15" i="4"/>
  <c r="B16" i="4"/>
  <c r="F16" i="4"/>
  <c r="G16" i="4"/>
  <c r="J16" i="4"/>
  <c r="B17" i="4"/>
  <c r="F17" i="4"/>
  <c r="G17" i="4"/>
  <c r="J17" i="4"/>
  <c r="B18" i="4"/>
  <c r="F18" i="4"/>
  <c r="G18" i="4"/>
  <c r="J18" i="4"/>
  <c r="B19" i="4"/>
  <c r="F19" i="4"/>
  <c r="G19" i="4"/>
  <c r="J19" i="4"/>
  <c r="B20" i="4"/>
  <c r="F20" i="4"/>
  <c r="G20" i="4"/>
  <c r="J20" i="4"/>
  <c r="B21" i="4"/>
  <c r="F21" i="4"/>
  <c r="G21" i="4"/>
  <c r="J21" i="4"/>
  <c r="B22" i="4"/>
  <c r="F22" i="4"/>
  <c r="G22" i="4"/>
  <c r="J22" i="4"/>
  <c r="B23" i="4"/>
  <c r="F23" i="4"/>
  <c r="G23" i="4"/>
  <c r="J23" i="4"/>
  <c r="B24" i="4"/>
  <c r="F24" i="4"/>
  <c r="G24" i="4"/>
  <c r="J24" i="4"/>
  <c r="B25" i="4"/>
  <c r="F25" i="4"/>
  <c r="G25" i="4"/>
  <c r="J25" i="4"/>
  <c r="B26" i="4"/>
  <c r="F26" i="4"/>
  <c r="G26" i="4"/>
  <c r="J26" i="4"/>
  <c r="B27" i="4"/>
  <c r="F27" i="4"/>
  <c r="G27" i="4"/>
  <c r="J27" i="4"/>
  <c r="B28" i="4"/>
  <c r="F28" i="4"/>
  <c r="G28" i="4"/>
  <c r="J28" i="4"/>
  <c r="B29" i="4"/>
  <c r="F29" i="4"/>
  <c r="G29" i="4"/>
  <c r="J29" i="4"/>
  <c r="B30" i="4"/>
  <c r="F30" i="4"/>
  <c r="G30" i="4"/>
  <c r="J30" i="4"/>
  <c r="B31" i="4"/>
  <c r="F31" i="4"/>
  <c r="G31" i="4"/>
  <c r="J31" i="4"/>
  <c r="B32" i="4"/>
  <c r="F32" i="4"/>
  <c r="G32" i="4"/>
  <c r="J32" i="4"/>
  <c r="B33" i="4"/>
  <c r="F33" i="4"/>
  <c r="G33" i="4"/>
  <c r="J33" i="4"/>
  <c r="B34" i="4"/>
  <c r="F34" i="4"/>
  <c r="G34" i="4"/>
  <c r="J34" i="4"/>
  <c r="C37" i="4"/>
  <c r="G37" i="4"/>
  <c r="J13" i="6"/>
  <c r="F15" i="6"/>
  <c r="G15" i="6"/>
  <c r="J15" i="6"/>
  <c r="B16" i="6"/>
  <c r="F16" i="6"/>
  <c r="G16" i="6"/>
  <c r="J16" i="6"/>
  <c r="B17" i="6"/>
  <c r="F17" i="6"/>
  <c r="G17" i="6"/>
  <c r="J17" i="6"/>
  <c r="B18" i="6"/>
  <c r="F18" i="6"/>
  <c r="G18" i="6"/>
  <c r="J18" i="6"/>
  <c r="B19" i="6"/>
  <c r="F19" i="6"/>
  <c r="G19" i="6"/>
  <c r="J19" i="6"/>
  <c r="B20" i="6"/>
  <c r="F20" i="6"/>
  <c r="G20" i="6"/>
  <c r="J20" i="6"/>
  <c r="B21" i="6"/>
  <c r="F21" i="6"/>
  <c r="G21" i="6"/>
  <c r="J21" i="6"/>
  <c r="B22" i="6"/>
  <c r="F22" i="6"/>
  <c r="G22" i="6"/>
  <c r="J22" i="6"/>
  <c r="B23" i="6"/>
  <c r="F23" i="6"/>
  <c r="G23" i="6"/>
  <c r="J23" i="6"/>
  <c r="B24" i="6"/>
  <c r="E24" i="6"/>
  <c r="F24" i="6"/>
  <c r="G24" i="6"/>
  <c r="J24" i="6"/>
  <c r="B25" i="6"/>
  <c r="E25" i="6"/>
  <c r="F25" i="6"/>
  <c r="G25" i="6"/>
  <c r="J25" i="6"/>
  <c r="B26" i="6"/>
  <c r="F26" i="6"/>
  <c r="G26" i="6"/>
  <c r="J26" i="6"/>
  <c r="B27" i="6"/>
  <c r="F27" i="6"/>
  <c r="G27" i="6"/>
  <c r="J27" i="6"/>
  <c r="B28" i="6"/>
  <c r="F28" i="6"/>
  <c r="G28" i="6"/>
  <c r="J28" i="6"/>
  <c r="B29" i="6"/>
  <c r="F29" i="6"/>
  <c r="G29" i="6"/>
  <c r="J29" i="6"/>
  <c r="B30" i="6"/>
  <c r="F30" i="6"/>
  <c r="G30" i="6"/>
  <c r="J30" i="6"/>
  <c r="B31" i="6"/>
  <c r="F31" i="6"/>
  <c r="G31" i="6"/>
  <c r="J31" i="6"/>
  <c r="B32" i="6"/>
  <c r="F32" i="6"/>
  <c r="G32" i="6"/>
  <c r="J32" i="6"/>
  <c r="B33" i="6"/>
  <c r="F33" i="6"/>
  <c r="G33" i="6"/>
  <c r="J33" i="6"/>
  <c r="B34" i="6"/>
  <c r="F34" i="6"/>
  <c r="G34" i="6"/>
  <c r="J34" i="6"/>
  <c r="B35" i="6"/>
  <c r="F35" i="6"/>
  <c r="G35" i="6"/>
  <c r="J35" i="6"/>
  <c r="B36" i="6"/>
  <c r="F36" i="6"/>
  <c r="G36" i="6"/>
  <c r="J36" i="6"/>
  <c r="B37" i="6"/>
  <c r="F37" i="6"/>
  <c r="G37" i="6"/>
  <c r="J37" i="6"/>
  <c r="B38" i="6"/>
  <c r="F38" i="6"/>
  <c r="G38" i="6"/>
  <c r="J38" i="6"/>
  <c r="B39" i="6"/>
  <c r="F39" i="6"/>
  <c r="G39" i="6"/>
  <c r="J39" i="6"/>
  <c r="B40" i="6"/>
  <c r="F40" i="6"/>
  <c r="G40" i="6"/>
  <c r="J40" i="6"/>
  <c r="B41" i="6"/>
  <c r="F41" i="6"/>
  <c r="G41" i="6"/>
  <c r="J41" i="6"/>
  <c r="B42" i="6"/>
  <c r="F42" i="6"/>
  <c r="G42" i="6"/>
  <c r="J42" i="6"/>
  <c r="B43" i="6"/>
  <c r="F43" i="6"/>
  <c r="G43" i="6"/>
  <c r="J43" i="6"/>
  <c r="B44" i="6"/>
  <c r="F44" i="6"/>
  <c r="G44" i="6"/>
  <c r="J44" i="6"/>
  <c r="B45" i="6"/>
  <c r="F45" i="6"/>
  <c r="G45" i="6"/>
  <c r="J45" i="6"/>
  <c r="C47" i="6"/>
  <c r="G47" i="6"/>
  <c r="E9" i="5"/>
  <c r="E11" i="5"/>
  <c r="C16" i="5"/>
  <c r="C17" i="5"/>
  <c r="E18" i="5"/>
  <c r="E19" i="5"/>
  <c r="E20" i="5"/>
</calcChain>
</file>

<file path=xl/comments1.xml><?xml version="1.0" encoding="utf-8"?>
<comments xmlns="http://schemas.openxmlformats.org/spreadsheetml/2006/main">
  <authors>
    <author>cgerman</author>
  </authors>
  <commentList>
    <comment ref="C1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  <comment ref="C1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</commentList>
</comments>
</file>

<file path=xl/comments2.xml><?xml version="1.0" encoding="utf-8"?>
<comments xmlns="http://schemas.openxmlformats.org/spreadsheetml/2006/main">
  <authors>
    <author>cgerman</author>
  </authors>
  <commentList>
    <comment ref="C2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3/11/02  9:00 AM.  Jim Taylor is out today.  Spoke to Mallory, told her we would not need the gas for tomorrow.</t>
        </r>
      </text>
    </comment>
    <comment ref="C27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3/12/02  8:55 AM.  Jim Taylor is out today.  Spoke to Mallory, told her we would not need the gas for tomorrow.</t>
        </r>
      </text>
    </comment>
    <comment ref="C28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3/13/02  8:50 AM.  Told Jim Taylor that we would not need the gas for tomorrow.</t>
        </r>
      </text>
    </comment>
    <comment ref="C29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3/14/02  8:35 AM.  Told Malory that we would not need the gas for tomorrow.  Jim Taylor is out.
</t>
        </r>
      </text>
    </comment>
  </commentList>
</comments>
</file>

<file path=xl/sharedStrings.xml><?xml version="1.0" encoding="utf-8"?>
<sst xmlns="http://schemas.openxmlformats.org/spreadsheetml/2006/main" count="163" uniqueCount="51">
  <si>
    <t>Sum</t>
  </si>
  <si>
    <t>Date</t>
  </si>
  <si>
    <t>Volume</t>
  </si>
  <si>
    <t>Total</t>
  </si>
  <si>
    <t>Balance</t>
  </si>
  <si>
    <t>Price Calc</t>
  </si>
  <si>
    <t>Price</t>
  </si>
  <si>
    <t>FGT Z2 GD + .05</t>
  </si>
  <si>
    <t>**  Estimated Gas Daily Midpoint used for flow date indicated.</t>
  </si>
  <si>
    <t>Prepayments</t>
  </si>
  <si>
    <t>For deliveries on FGT Zone 2 &amp; 3</t>
  </si>
  <si>
    <t>ENA Purchases from Reliant - February 2002</t>
  </si>
  <si>
    <t>ENA Trader</t>
  </si>
  <si>
    <t>Chris Germany  713-853-4743     chris.germany@enron.com</t>
  </si>
  <si>
    <t>Backup ENA Trader</t>
  </si>
  <si>
    <t>Robin Barbe  713-853-7177  robin.barbe@enron.com</t>
  </si>
  <si>
    <t>Reliant Trader</t>
  </si>
  <si>
    <t>Jim Taylor  713-207-1482  JJTaylor@reliant.com</t>
  </si>
  <si>
    <t>ENA Scheduler</t>
  </si>
  <si>
    <t>Christina Sanchez 713-345-7791  christina.sanchez@enron.com</t>
  </si>
  <si>
    <t>GD Post</t>
  </si>
  <si>
    <t>Reliant Credit</t>
  </si>
  <si>
    <t>Pete Torres  713-207-1471  ptorres@reliant.com</t>
  </si>
  <si>
    <t>Fri</t>
  </si>
  <si>
    <t>Sat</t>
  </si>
  <si>
    <t>Sun</t>
  </si>
  <si>
    <t>Mon</t>
  </si>
  <si>
    <t>Tue</t>
  </si>
  <si>
    <t>Wed</t>
  </si>
  <si>
    <t>Thu</t>
  </si>
  <si>
    <t>Reliant Contracts</t>
  </si>
  <si>
    <t>Shawn Kirkpatrick  713-207-6569  Skirkpatrick@reliant.com</t>
  </si>
  <si>
    <t xml:space="preserve">FGT Z2 GD + .05 </t>
  </si>
  <si>
    <t>No activity</t>
  </si>
  <si>
    <t>Sitara Deal #1196673</t>
  </si>
  <si>
    <t xml:space="preserve">FGT Z2 GD + .06 </t>
  </si>
  <si>
    <t>FGT Z2 GD + .06</t>
  </si>
  <si>
    <t>ENA Purchases from Reliant - March 2002</t>
  </si>
  <si>
    <t>Balance from February 2002</t>
  </si>
  <si>
    <t>Sitara deal #1199419</t>
  </si>
  <si>
    <t xml:space="preserve">ENA Prepays to Reliant </t>
  </si>
  <si>
    <t xml:space="preserve">Total Prepays Feb 2002    </t>
  </si>
  <si>
    <t>Feb 2002 Purchases</t>
  </si>
  <si>
    <t>Cash Balance on 2/28/02</t>
  </si>
  <si>
    <t>Anny Page  713-207-5382  anny.page@reliant.com</t>
  </si>
  <si>
    <t>Reliant Settlements</t>
  </si>
  <si>
    <t>Tiffanie Wheeler  713-207-6790  Tiffanie.Wheeler@reliant.com</t>
  </si>
  <si>
    <t xml:space="preserve">Total Prepays Mar 2002    </t>
  </si>
  <si>
    <t>Mar 2002 Purchases</t>
  </si>
  <si>
    <t>Cash Balance</t>
  </si>
  <si>
    <t>FGT Z2 GD + .06 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</si>
</sst>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9" formatCode="_(&quot;$&quot;* #,##0.0000_);_(&quot;$&quot;* \(#,##0.00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8">
    <xf numFmtId="0" fontId="0" fillId="0" borderId="0" xfId="0"/>
    <xf numFmtId="166" fontId="0" fillId="0" borderId="0" xfId="1" applyNumberFormat="1" applyFont="1"/>
    <xf numFmtId="0" fontId="2" fillId="0" borderId="0" xfId="0" applyFont="1"/>
    <xf numFmtId="0" fontId="3" fillId="0" borderId="0" xfId="0" applyFont="1"/>
    <xf numFmtId="44" fontId="0" fillId="0" borderId="0" xfId="0" applyNumberFormat="1"/>
    <xf numFmtId="44" fontId="4" fillId="0" borderId="0" xfId="0" applyNumberFormat="1" applyFont="1"/>
    <xf numFmtId="0" fontId="5" fillId="0" borderId="0" xfId="0" applyFont="1"/>
    <xf numFmtId="44" fontId="5" fillId="0" borderId="0" xfId="0" applyNumberFormat="1" applyFont="1"/>
    <xf numFmtId="44" fontId="1" fillId="0" borderId="0" xfId="2"/>
    <xf numFmtId="44" fontId="1" fillId="0" borderId="0" xfId="2" applyFont="1"/>
    <xf numFmtId="166" fontId="1" fillId="0" borderId="0" xfId="1" applyNumberFormat="1"/>
    <xf numFmtId="15" fontId="0" fillId="0" borderId="0" xfId="0" applyNumberFormat="1"/>
    <xf numFmtId="166" fontId="5" fillId="0" borderId="0" xfId="1" applyNumberFormat="1" applyFont="1"/>
    <xf numFmtId="169" fontId="1" fillId="0" borderId="0" xfId="2" applyNumberFormat="1"/>
    <xf numFmtId="169" fontId="5" fillId="0" borderId="0" xfId="2" applyNumberFormat="1" applyFont="1"/>
    <xf numFmtId="0" fontId="3" fillId="0" borderId="0" xfId="0" applyFont="1" applyAlignment="1">
      <alignment horizontal="center"/>
    </xf>
    <xf numFmtId="0" fontId="0" fillId="2" borderId="0" xfId="0" applyFill="1"/>
    <xf numFmtId="43" fontId="0" fillId="0" borderId="0" xfId="0" applyNumberFormat="1"/>
    <xf numFmtId="169" fontId="1" fillId="0" borderId="0" xfId="2" applyNumberFormat="1" applyFill="1"/>
    <xf numFmtId="44" fontId="1" fillId="0" borderId="0" xfId="2" applyFont="1" applyFill="1"/>
    <xf numFmtId="44" fontId="1" fillId="2" borderId="0" xfId="2" applyFont="1" applyFill="1"/>
    <xf numFmtId="0" fontId="0" fillId="0" borderId="0" xfId="0" applyAlignment="1">
      <alignment horizontal="right"/>
    </xf>
    <xf numFmtId="44" fontId="0" fillId="0" borderId="0" xfId="2" applyFont="1"/>
    <xf numFmtId="166" fontId="0" fillId="0" borderId="0" xfId="0" applyNumberFormat="1"/>
    <xf numFmtId="15" fontId="0" fillId="0" borderId="0" xfId="0" applyNumberFormat="1" applyAlignment="1">
      <alignment horizontal="right"/>
    </xf>
    <xf numFmtId="44" fontId="0" fillId="0" borderId="1" xfId="0" applyNumberFormat="1" applyBorder="1"/>
    <xf numFmtId="44" fontId="8" fillId="0" borderId="2" xfId="0" applyNumberFormat="1" applyFont="1" applyBorder="1"/>
    <xf numFmtId="44" fontId="0" fillId="0" borderId="0" xfId="0" applyNumberForma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workbookViewId="0">
      <selection activeCell="C6" sqref="C6"/>
    </sheetView>
  </sheetViews>
  <sheetFormatPr defaultRowHeight="12.75" x14ac:dyDescent="0.2"/>
  <cols>
    <col min="2" max="2" width="11.28515625" customWidth="1"/>
    <col min="3" max="3" width="11.5703125" customWidth="1"/>
    <col min="4" max="4" width="22.5703125" customWidth="1"/>
    <col min="5" max="6" width="9.7109375" customWidth="1"/>
    <col min="7" max="7" width="12.5703125" customWidth="1"/>
    <col min="8" max="8" width="3.42578125" customWidth="1"/>
    <col min="9" max="9" width="16" customWidth="1"/>
    <col min="10" max="10" width="15.42578125" customWidth="1"/>
  </cols>
  <sheetData>
    <row r="1" spans="1:12" ht="18" x14ac:dyDescent="0.25">
      <c r="A1" s="2" t="s">
        <v>11</v>
      </c>
    </row>
    <row r="2" spans="1:12" x14ac:dyDescent="0.2">
      <c r="A2" t="s">
        <v>10</v>
      </c>
    </row>
    <row r="3" spans="1:12" x14ac:dyDescent="0.2">
      <c r="A3" t="s">
        <v>12</v>
      </c>
      <c r="C3" t="s">
        <v>13</v>
      </c>
    </row>
    <row r="4" spans="1:12" x14ac:dyDescent="0.2">
      <c r="A4" t="s">
        <v>14</v>
      </c>
      <c r="C4" t="s">
        <v>15</v>
      </c>
    </row>
    <row r="5" spans="1:12" x14ac:dyDescent="0.2">
      <c r="A5" t="s">
        <v>18</v>
      </c>
      <c r="C5" t="s">
        <v>19</v>
      </c>
    </row>
    <row r="6" spans="1:12" x14ac:dyDescent="0.2">
      <c r="A6" t="s">
        <v>16</v>
      </c>
      <c r="C6" t="s">
        <v>17</v>
      </c>
    </row>
    <row r="7" spans="1:12" x14ac:dyDescent="0.2">
      <c r="A7" t="s">
        <v>21</v>
      </c>
      <c r="C7" t="s">
        <v>22</v>
      </c>
    </row>
    <row r="8" spans="1:12" x14ac:dyDescent="0.2">
      <c r="A8" t="s">
        <v>30</v>
      </c>
      <c r="C8" t="s">
        <v>31</v>
      </c>
    </row>
    <row r="11" spans="1:12" x14ac:dyDescent="0.2">
      <c r="B11" s="15" t="s">
        <v>1</v>
      </c>
      <c r="C11" s="15" t="s">
        <v>2</v>
      </c>
      <c r="D11" s="15" t="s">
        <v>5</v>
      </c>
      <c r="E11" s="15" t="s">
        <v>20</v>
      </c>
      <c r="F11" s="15" t="s">
        <v>6</v>
      </c>
      <c r="G11" s="15" t="s">
        <v>3</v>
      </c>
      <c r="H11" s="15"/>
      <c r="I11" s="15" t="s">
        <v>9</v>
      </c>
      <c r="J11" s="15" t="s">
        <v>4</v>
      </c>
    </row>
    <row r="12" spans="1:12" x14ac:dyDescent="0.2">
      <c r="A12" t="s">
        <v>28</v>
      </c>
      <c r="B12" s="11">
        <v>37293</v>
      </c>
      <c r="C12" s="1">
        <v>0</v>
      </c>
      <c r="D12" s="8"/>
      <c r="E12" s="13">
        <v>0</v>
      </c>
      <c r="F12" s="13">
        <v>0</v>
      </c>
      <c r="G12" s="4">
        <f>C12*E12</f>
        <v>0</v>
      </c>
      <c r="H12" s="4"/>
      <c r="I12" s="4">
        <v>22500</v>
      </c>
      <c r="J12" s="4">
        <f>+I12-G12</f>
        <v>22500</v>
      </c>
    </row>
    <row r="13" spans="1:12" x14ac:dyDescent="0.2">
      <c r="A13" t="s">
        <v>29</v>
      </c>
      <c r="B13" s="11">
        <f>+B12+1</f>
        <v>37294</v>
      </c>
      <c r="C13" s="1">
        <v>2000</v>
      </c>
      <c r="D13" s="9" t="s">
        <v>7</v>
      </c>
      <c r="E13" s="13">
        <v>2.1549999999999998</v>
      </c>
      <c r="F13" s="13">
        <f>IF(E13&gt;0,+E13+0.05,0)</f>
        <v>2.2049999999999996</v>
      </c>
      <c r="G13" s="4">
        <f>C13*F13</f>
        <v>4409.9999999999991</v>
      </c>
      <c r="H13" s="4"/>
      <c r="I13" s="4">
        <v>0</v>
      </c>
      <c r="J13" s="4">
        <f>+J12+I13-G13</f>
        <v>18090</v>
      </c>
    </row>
    <row r="14" spans="1:12" x14ac:dyDescent="0.2">
      <c r="A14" t="s">
        <v>23</v>
      </c>
      <c r="B14" s="11">
        <f t="shared" ref="B14:B34" si="0">+B13+1</f>
        <v>37295</v>
      </c>
      <c r="C14" s="1">
        <v>2000</v>
      </c>
      <c r="D14" s="9" t="s">
        <v>7</v>
      </c>
      <c r="E14" s="13">
        <v>2.17</v>
      </c>
      <c r="F14" s="13">
        <f t="shared" ref="F14:F28" si="1">IF(E14&gt;0,+E14+0.05,0)</f>
        <v>2.2199999999999998</v>
      </c>
      <c r="G14" s="4">
        <f t="shared" ref="G14:G34" si="2">C14*F14</f>
        <v>4439.9999999999991</v>
      </c>
      <c r="H14" s="4"/>
      <c r="I14" s="4">
        <v>20000</v>
      </c>
      <c r="J14" s="4">
        <f t="shared" ref="J14:J34" si="3">+J13+I14-G14</f>
        <v>33650</v>
      </c>
      <c r="L14" s="17"/>
    </row>
    <row r="15" spans="1:12" x14ac:dyDescent="0.2">
      <c r="A15" t="s">
        <v>24</v>
      </c>
      <c r="B15" s="11">
        <f t="shared" si="0"/>
        <v>37296</v>
      </c>
      <c r="C15" s="1">
        <v>0</v>
      </c>
      <c r="D15" s="9" t="s">
        <v>7</v>
      </c>
      <c r="E15" s="13">
        <v>2.2149999999999999</v>
      </c>
      <c r="F15" s="13">
        <f t="shared" si="1"/>
        <v>2.2649999999999997</v>
      </c>
      <c r="G15" s="4">
        <f t="shared" si="2"/>
        <v>0</v>
      </c>
      <c r="H15" s="4"/>
      <c r="I15" s="4">
        <v>0</v>
      </c>
      <c r="J15" s="4">
        <f t="shared" si="3"/>
        <v>33650</v>
      </c>
      <c r="L15" s="17"/>
    </row>
    <row r="16" spans="1:12" x14ac:dyDescent="0.2">
      <c r="A16" t="s">
        <v>25</v>
      </c>
      <c r="B16" s="11">
        <f t="shared" si="0"/>
        <v>37297</v>
      </c>
      <c r="C16" s="1">
        <v>0</v>
      </c>
      <c r="D16" s="9" t="s">
        <v>7</v>
      </c>
      <c r="E16" s="13">
        <v>2.2149999999999999</v>
      </c>
      <c r="F16" s="13">
        <f t="shared" si="1"/>
        <v>2.2649999999999997</v>
      </c>
      <c r="G16" s="4">
        <f t="shared" si="2"/>
        <v>0</v>
      </c>
      <c r="H16" s="4"/>
      <c r="I16" s="4">
        <v>0</v>
      </c>
      <c r="J16" s="4">
        <f t="shared" si="3"/>
        <v>33650</v>
      </c>
      <c r="L16" s="17"/>
    </row>
    <row r="17" spans="1:12" x14ac:dyDescent="0.2">
      <c r="A17" t="s">
        <v>26</v>
      </c>
      <c r="B17" s="11">
        <f t="shared" si="0"/>
        <v>37298</v>
      </c>
      <c r="C17" s="1">
        <v>2000</v>
      </c>
      <c r="D17" s="9" t="s">
        <v>7</v>
      </c>
      <c r="E17" s="13">
        <v>2.2149999999999999</v>
      </c>
      <c r="F17" s="13">
        <f t="shared" si="1"/>
        <v>2.2649999999999997</v>
      </c>
      <c r="G17" s="4">
        <f t="shared" si="2"/>
        <v>4529.9999999999991</v>
      </c>
      <c r="H17" s="4"/>
      <c r="I17" s="4">
        <v>0</v>
      </c>
      <c r="J17" s="4">
        <f t="shared" si="3"/>
        <v>29120</v>
      </c>
      <c r="L17" s="17"/>
    </row>
    <row r="18" spans="1:12" x14ac:dyDescent="0.2">
      <c r="A18" t="s">
        <v>27</v>
      </c>
      <c r="B18" s="11">
        <f t="shared" si="0"/>
        <v>37299</v>
      </c>
      <c r="C18" s="1">
        <v>2000</v>
      </c>
      <c r="D18" s="9" t="s">
        <v>7</v>
      </c>
      <c r="E18" s="13">
        <v>2.23</v>
      </c>
      <c r="F18" s="13">
        <f t="shared" si="1"/>
        <v>2.2799999999999998</v>
      </c>
      <c r="G18" s="4">
        <f t="shared" si="2"/>
        <v>4560</v>
      </c>
      <c r="H18" s="4"/>
      <c r="I18" s="4">
        <v>0</v>
      </c>
      <c r="J18" s="4">
        <f t="shared" si="3"/>
        <v>24560</v>
      </c>
      <c r="L18" s="17"/>
    </row>
    <row r="19" spans="1:12" x14ac:dyDescent="0.2">
      <c r="A19" t="s">
        <v>28</v>
      </c>
      <c r="B19" s="11">
        <f t="shared" si="0"/>
        <v>37300</v>
      </c>
      <c r="C19" s="1">
        <v>2000</v>
      </c>
      <c r="D19" s="9" t="s">
        <v>7</v>
      </c>
      <c r="E19" s="18">
        <v>2.4</v>
      </c>
      <c r="F19" s="13">
        <f t="shared" si="1"/>
        <v>2.4499999999999997</v>
      </c>
      <c r="G19" s="4">
        <f t="shared" si="2"/>
        <v>4899.9999999999991</v>
      </c>
      <c r="H19" s="4"/>
      <c r="I19" s="4">
        <v>0</v>
      </c>
      <c r="J19" s="4">
        <f t="shared" si="3"/>
        <v>19660</v>
      </c>
      <c r="L19" s="17"/>
    </row>
    <row r="20" spans="1:12" x14ac:dyDescent="0.2">
      <c r="A20" t="s">
        <v>29</v>
      </c>
      <c r="B20" s="11">
        <f t="shared" si="0"/>
        <v>37301</v>
      </c>
      <c r="C20" s="1">
        <v>2000</v>
      </c>
      <c r="D20" s="9" t="s">
        <v>7</v>
      </c>
      <c r="E20" s="13">
        <v>2.3650000000000002</v>
      </c>
      <c r="F20" s="13">
        <f t="shared" si="1"/>
        <v>2.415</v>
      </c>
      <c r="G20" s="4">
        <f t="shared" si="2"/>
        <v>4830</v>
      </c>
      <c r="H20" s="4"/>
      <c r="I20" s="4">
        <v>26000</v>
      </c>
      <c r="J20" s="4">
        <f t="shared" si="3"/>
        <v>40830</v>
      </c>
      <c r="L20" s="17"/>
    </row>
    <row r="21" spans="1:12" x14ac:dyDescent="0.2">
      <c r="A21" t="s">
        <v>23</v>
      </c>
      <c r="B21" s="11">
        <f t="shared" si="0"/>
        <v>37302</v>
      </c>
      <c r="C21" s="1">
        <v>2000</v>
      </c>
      <c r="D21" s="9" t="s">
        <v>32</v>
      </c>
      <c r="E21" s="13">
        <v>2.2650000000000001</v>
      </c>
      <c r="F21" s="13">
        <f t="shared" si="1"/>
        <v>2.3149999999999999</v>
      </c>
      <c r="G21" s="4">
        <f t="shared" si="2"/>
        <v>4630</v>
      </c>
      <c r="H21" s="4"/>
      <c r="I21" s="4">
        <v>0</v>
      </c>
      <c r="J21" s="4">
        <f t="shared" si="3"/>
        <v>36200</v>
      </c>
      <c r="L21" s="17"/>
    </row>
    <row r="22" spans="1:12" x14ac:dyDescent="0.2">
      <c r="A22" t="s">
        <v>24</v>
      </c>
      <c r="B22" s="11">
        <f t="shared" si="0"/>
        <v>37303</v>
      </c>
      <c r="C22" s="1">
        <v>0</v>
      </c>
      <c r="D22" s="9" t="s">
        <v>33</v>
      </c>
      <c r="E22" s="13">
        <v>2.1749999999999998</v>
      </c>
      <c r="F22" s="13">
        <f t="shared" si="1"/>
        <v>2.2249999999999996</v>
      </c>
      <c r="G22" s="4">
        <f t="shared" si="2"/>
        <v>0</v>
      </c>
      <c r="H22" s="4"/>
      <c r="I22" s="4">
        <v>0</v>
      </c>
      <c r="J22" s="4">
        <f t="shared" si="3"/>
        <v>36200</v>
      </c>
    </row>
    <row r="23" spans="1:12" x14ac:dyDescent="0.2">
      <c r="A23" t="s">
        <v>25</v>
      </c>
      <c r="B23" s="11">
        <f t="shared" si="0"/>
        <v>37304</v>
      </c>
      <c r="C23" s="1">
        <v>0</v>
      </c>
      <c r="D23" s="9" t="s">
        <v>33</v>
      </c>
      <c r="E23" s="13">
        <v>2.1749999999999998</v>
      </c>
      <c r="F23" s="13">
        <f t="shared" si="1"/>
        <v>2.2249999999999996</v>
      </c>
      <c r="G23" s="4">
        <f t="shared" si="2"/>
        <v>0</v>
      </c>
      <c r="H23" s="4"/>
      <c r="I23" s="4">
        <v>0</v>
      </c>
      <c r="J23" s="4">
        <f t="shared" si="3"/>
        <v>36200</v>
      </c>
    </row>
    <row r="24" spans="1:12" x14ac:dyDescent="0.2">
      <c r="A24" t="s">
        <v>26</v>
      </c>
      <c r="B24" s="11">
        <f t="shared" si="0"/>
        <v>37305</v>
      </c>
      <c r="C24" s="1">
        <v>0</v>
      </c>
      <c r="D24" s="9" t="s">
        <v>33</v>
      </c>
      <c r="E24" s="13">
        <v>2.1749999999999998</v>
      </c>
      <c r="F24" s="13">
        <f t="shared" si="1"/>
        <v>2.2249999999999996</v>
      </c>
      <c r="G24" s="4">
        <f t="shared" si="2"/>
        <v>0</v>
      </c>
      <c r="H24" s="4"/>
      <c r="I24" s="4">
        <v>0</v>
      </c>
      <c r="J24" s="4">
        <f t="shared" si="3"/>
        <v>36200</v>
      </c>
    </row>
    <row r="25" spans="1:12" x14ac:dyDescent="0.2">
      <c r="A25" t="s">
        <v>27</v>
      </c>
      <c r="B25" s="11">
        <f t="shared" si="0"/>
        <v>37306</v>
      </c>
      <c r="C25" s="1">
        <v>0</v>
      </c>
      <c r="D25" s="9" t="s">
        <v>33</v>
      </c>
      <c r="E25" s="13">
        <v>2.1749999999999998</v>
      </c>
      <c r="F25" s="13">
        <f t="shared" si="1"/>
        <v>2.2249999999999996</v>
      </c>
      <c r="G25" s="4">
        <f t="shared" si="2"/>
        <v>0</v>
      </c>
      <c r="H25" s="4"/>
      <c r="I25" s="4">
        <v>0</v>
      </c>
      <c r="J25" s="4">
        <f t="shared" si="3"/>
        <v>36200</v>
      </c>
    </row>
    <row r="26" spans="1:12" x14ac:dyDescent="0.2">
      <c r="A26" t="s">
        <v>28</v>
      </c>
      <c r="B26" s="11">
        <f t="shared" si="0"/>
        <v>37307</v>
      </c>
      <c r="C26" s="1">
        <v>2000</v>
      </c>
      <c r="D26" s="19" t="s">
        <v>32</v>
      </c>
      <c r="E26" s="13">
        <v>2.3050000000000002</v>
      </c>
      <c r="F26" s="13">
        <f t="shared" si="1"/>
        <v>2.355</v>
      </c>
      <c r="G26" s="4">
        <f t="shared" si="2"/>
        <v>4710</v>
      </c>
      <c r="H26" s="4"/>
      <c r="I26" s="4">
        <v>0</v>
      </c>
      <c r="J26" s="4">
        <f t="shared" si="3"/>
        <v>31490</v>
      </c>
    </row>
    <row r="27" spans="1:12" x14ac:dyDescent="0.2">
      <c r="A27" t="s">
        <v>29</v>
      </c>
      <c r="B27" s="11">
        <f t="shared" si="0"/>
        <v>37308</v>
      </c>
      <c r="C27" s="1">
        <v>2000</v>
      </c>
      <c r="D27" s="19" t="s">
        <v>32</v>
      </c>
      <c r="E27" s="13">
        <v>2.4300000000000002</v>
      </c>
      <c r="F27" s="13">
        <f t="shared" si="1"/>
        <v>2.48</v>
      </c>
      <c r="G27" s="4">
        <f t="shared" si="2"/>
        <v>4960</v>
      </c>
      <c r="H27" s="4"/>
      <c r="I27" s="4">
        <v>10000</v>
      </c>
      <c r="J27" s="4">
        <f t="shared" si="3"/>
        <v>36530</v>
      </c>
    </row>
    <row r="28" spans="1:12" x14ac:dyDescent="0.2">
      <c r="A28" t="s">
        <v>23</v>
      </c>
      <c r="B28" s="11">
        <f t="shared" si="0"/>
        <v>37309</v>
      </c>
      <c r="C28" s="1">
        <v>2000</v>
      </c>
      <c r="D28" s="19" t="s">
        <v>7</v>
      </c>
      <c r="E28" s="13">
        <v>2.38</v>
      </c>
      <c r="F28" s="13">
        <f t="shared" si="1"/>
        <v>2.4299999999999997</v>
      </c>
      <c r="G28" s="4">
        <f t="shared" si="2"/>
        <v>4859.9999999999991</v>
      </c>
      <c r="H28" s="4"/>
      <c r="I28" s="4">
        <v>0</v>
      </c>
      <c r="J28" s="4">
        <f t="shared" si="3"/>
        <v>31670</v>
      </c>
    </row>
    <row r="29" spans="1:12" x14ac:dyDescent="0.2">
      <c r="A29" t="s">
        <v>24</v>
      </c>
      <c r="B29" s="11">
        <f t="shared" si="0"/>
        <v>37310</v>
      </c>
      <c r="C29" s="1">
        <v>0</v>
      </c>
      <c r="D29" s="9" t="s">
        <v>33</v>
      </c>
      <c r="E29" s="13">
        <v>0</v>
      </c>
      <c r="F29" s="13">
        <f t="shared" ref="F29:F34" si="4">IF(E29&gt;0,+E29+0.06,0)</f>
        <v>0</v>
      </c>
      <c r="G29" s="4">
        <f t="shared" si="2"/>
        <v>0</v>
      </c>
      <c r="H29" s="4"/>
      <c r="I29" s="4">
        <v>0</v>
      </c>
      <c r="J29" s="4">
        <f t="shared" si="3"/>
        <v>31670</v>
      </c>
    </row>
    <row r="30" spans="1:12" x14ac:dyDescent="0.2">
      <c r="A30" t="s">
        <v>25</v>
      </c>
      <c r="B30" s="11">
        <f t="shared" si="0"/>
        <v>37311</v>
      </c>
      <c r="C30" s="1">
        <v>0</v>
      </c>
      <c r="D30" s="9" t="s">
        <v>33</v>
      </c>
      <c r="E30" s="13">
        <v>0</v>
      </c>
      <c r="F30" s="13">
        <f t="shared" si="4"/>
        <v>0</v>
      </c>
      <c r="G30" s="4">
        <f t="shared" si="2"/>
        <v>0</v>
      </c>
      <c r="H30" s="4"/>
      <c r="I30" s="4">
        <v>0</v>
      </c>
      <c r="J30" s="4">
        <f t="shared" si="3"/>
        <v>31670</v>
      </c>
    </row>
    <row r="31" spans="1:12" x14ac:dyDescent="0.2">
      <c r="A31" t="s">
        <v>26</v>
      </c>
      <c r="B31" s="11">
        <f t="shared" si="0"/>
        <v>37312</v>
      </c>
      <c r="C31" s="1">
        <v>0</v>
      </c>
      <c r="D31" s="9" t="s">
        <v>33</v>
      </c>
      <c r="E31" s="13">
        <v>0</v>
      </c>
      <c r="F31" s="13">
        <f t="shared" si="4"/>
        <v>0</v>
      </c>
      <c r="G31" s="4">
        <f t="shared" si="2"/>
        <v>0</v>
      </c>
      <c r="H31" s="4"/>
      <c r="I31" s="4">
        <v>0</v>
      </c>
      <c r="J31" s="4">
        <f t="shared" si="3"/>
        <v>31670</v>
      </c>
    </row>
    <row r="32" spans="1:12" x14ac:dyDescent="0.2">
      <c r="A32" t="s">
        <v>27</v>
      </c>
      <c r="B32" s="11">
        <f t="shared" si="0"/>
        <v>37313</v>
      </c>
      <c r="C32" s="1">
        <v>2000</v>
      </c>
      <c r="D32" s="19" t="s">
        <v>35</v>
      </c>
      <c r="E32" s="13">
        <v>2.415</v>
      </c>
      <c r="F32" s="13">
        <f t="shared" si="4"/>
        <v>2.4750000000000001</v>
      </c>
      <c r="G32" s="4">
        <f t="shared" si="2"/>
        <v>4950</v>
      </c>
      <c r="H32" s="4"/>
      <c r="I32" s="4">
        <v>0</v>
      </c>
      <c r="J32" s="4">
        <f t="shared" si="3"/>
        <v>26720</v>
      </c>
    </row>
    <row r="33" spans="1:10" x14ac:dyDescent="0.2">
      <c r="A33" t="s">
        <v>28</v>
      </c>
      <c r="B33" s="11">
        <f t="shared" si="0"/>
        <v>37314</v>
      </c>
      <c r="C33" s="1">
        <v>2000</v>
      </c>
      <c r="D33" s="19" t="s">
        <v>36</v>
      </c>
      <c r="E33" s="13">
        <v>2.5150000000000001</v>
      </c>
      <c r="F33" s="13">
        <f t="shared" si="4"/>
        <v>2.5750000000000002</v>
      </c>
      <c r="G33" s="4">
        <f t="shared" si="2"/>
        <v>5150</v>
      </c>
      <c r="H33" s="4"/>
      <c r="I33" s="4">
        <v>0</v>
      </c>
      <c r="J33" s="4">
        <f t="shared" si="3"/>
        <v>21570</v>
      </c>
    </row>
    <row r="34" spans="1:10" x14ac:dyDescent="0.2">
      <c r="A34" t="s">
        <v>29</v>
      </c>
      <c r="B34" s="11">
        <f t="shared" si="0"/>
        <v>37315</v>
      </c>
      <c r="C34" s="12">
        <v>2000</v>
      </c>
      <c r="D34" s="19" t="s">
        <v>35</v>
      </c>
      <c r="E34" s="14">
        <v>2.5249999999999999</v>
      </c>
      <c r="F34" s="13">
        <f t="shared" si="4"/>
        <v>2.585</v>
      </c>
      <c r="G34" s="4">
        <f t="shared" si="2"/>
        <v>5170</v>
      </c>
      <c r="H34" s="7"/>
      <c r="I34" s="4">
        <v>19000</v>
      </c>
      <c r="J34" s="4">
        <f t="shared" si="3"/>
        <v>35400</v>
      </c>
    </row>
    <row r="35" spans="1:10" ht="15" x14ac:dyDescent="0.35">
      <c r="B35" s="11"/>
      <c r="C35" s="3"/>
      <c r="D35" s="6"/>
      <c r="E35" s="9"/>
      <c r="F35" s="9"/>
      <c r="G35" s="5"/>
      <c r="H35" s="5"/>
    </row>
    <row r="36" spans="1:10" ht="15" x14ac:dyDescent="0.35">
      <c r="C36" s="3"/>
      <c r="E36" s="8"/>
      <c r="F36" s="8"/>
      <c r="G36" s="5"/>
      <c r="H36" s="5"/>
    </row>
    <row r="37" spans="1:10" x14ac:dyDescent="0.2">
      <c r="B37" t="s">
        <v>0</v>
      </c>
      <c r="C37" s="10">
        <f>SUM(C12:C36)</f>
        <v>26000</v>
      </c>
      <c r="D37" t="s">
        <v>34</v>
      </c>
      <c r="E37" s="9"/>
      <c r="F37" s="9"/>
      <c r="G37" s="4">
        <f>SUM(G12:G35)</f>
        <v>62100</v>
      </c>
      <c r="H37" s="4"/>
    </row>
    <row r="38" spans="1:10" x14ac:dyDescent="0.2">
      <c r="C38" s="10"/>
      <c r="E38" s="9"/>
      <c r="F38" s="9"/>
      <c r="G38" s="4"/>
      <c r="H38" s="4"/>
    </row>
  </sheetData>
  <phoneticPr fontId="0" type="noConversion"/>
  <pageMargins left="0.75" right="0.75" top="1" bottom="1" header="0.5" footer="0.5"/>
  <pageSetup scale="75" orientation="portrait" r:id="rId1"/>
  <headerFooter alignWithMargins="0">
    <oddFooter>&amp;C&amp;D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tabSelected="1" topLeftCell="A4" workbookViewId="0">
      <selection activeCell="I28" sqref="I28"/>
    </sheetView>
  </sheetViews>
  <sheetFormatPr defaultRowHeight="12.75" x14ac:dyDescent="0.2"/>
  <cols>
    <col min="2" max="2" width="11.28515625" customWidth="1"/>
    <col min="3" max="3" width="11.5703125" customWidth="1"/>
    <col min="4" max="4" width="22.5703125" customWidth="1"/>
    <col min="5" max="6" width="9.7109375" customWidth="1"/>
    <col min="7" max="7" width="12.5703125" customWidth="1"/>
    <col min="8" max="8" width="3.42578125" customWidth="1"/>
    <col min="9" max="9" width="16" customWidth="1"/>
    <col min="10" max="10" width="15.42578125" customWidth="1"/>
  </cols>
  <sheetData>
    <row r="1" spans="1:10" ht="18" x14ac:dyDescent="0.25">
      <c r="A1" s="2" t="s">
        <v>37</v>
      </c>
    </row>
    <row r="2" spans="1:10" x14ac:dyDescent="0.2">
      <c r="A2" t="s">
        <v>10</v>
      </c>
    </row>
    <row r="3" spans="1:10" x14ac:dyDescent="0.2">
      <c r="A3" t="s">
        <v>12</v>
      </c>
      <c r="C3" t="s">
        <v>13</v>
      </c>
    </row>
    <row r="4" spans="1:10" x14ac:dyDescent="0.2">
      <c r="A4" t="s">
        <v>14</v>
      </c>
      <c r="C4" t="s">
        <v>15</v>
      </c>
    </row>
    <row r="5" spans="1:10" x14ac:dyDescent="0.2">
      <c r="A5" t="s">
        <v>18</v>
      </c>
      <c r="C5" t="s">
        <v>19</v>
      </c>
    </row>
    <row r="6" spans="1:10" x14ac:dyDescent="0.2">
      <c r="A6" t="s">
        <v>16</v>
      </c>
      <c r="C6" t="s">
        <v>17</v>
      </c>
    </row>
    <row r="7" spans="1:10" x14ac:dyDescent="0.2">
      <c r="A7" t="s">
        <v>21</v>
      </c>
      <c r="C7" t="s">
        <v>22</v>
      </c>
    </row>
    <row r="8" spans="1:10" x14ac:dyDescent="0.2">
      <c r="A8" t="s">
        <v>30</v>
      </c>
      <c r="C8" t="s">
        <v>31</v>
      </c>
    </row>
    <row r="9" spans="1:10" x14ac:dyDescent="0.2">
      <c r="A9" t="s">
        <v>30</v>
      </c>
      <c r="C9" t="s">
        <v>44</v>
      </c>
    </row>
    <row r="10" spans="1:10" x14ac:dyDescent="0.2">
      <c r="A10" t="s">
        <v>45</v>
      </c>
      <c r="C10" t="s">
        <v>46</v>
      </c>
    </row>
    <row r="12" spans="1:10" x14ac:dyDescent="0.2">
      <c r="B12" s="15" t="s">
        <v>1</v>
      </c>
      <c r="C12" s="15" t="s">
        <v>2</v>
      </c>
      <c r="D12" s="15" t="s">
        <v>5</v>
      </c>
      <c r="E12" s="15" t="s">
        <v>20</v>
      </c>
      <c r="F12" s="15" t="s">
        <v>6</v>
      </c>
      <c r="G12" s="15" t="s">
        <v>3</v>
      </c>
      <c r="H12" s="15"/>
      <c r="I12" s="15" t="s">
        <v>9</v>
      </c>
      <c r="J12" s="15" t="s">
        <v>4</v>
      </c>
    </row>
    <row r="13" spans="1:10" x14ac:dyDescent="0.2">
      <c r="C13" s="10"/>
      <c r="E13" s="9"/>
      <c r="F13" s="9"/>
      <c r="G13" s="4"/>
      <c r="H13" s="4"/>
      <c r="I13" s="21" t="s">
        <v>38</v>
      </c>
      <c r="J13" s="22">
        <f>+'Feb 2002'!J34</f>
        <v>35400</v>
      </c>
    </row>
    <row r="14" spans="1:10" x14ac:dyDescent="0.2">
      <c r="B14" s="15"/>
      <c r="C14" s="15"/>
      <c r="D14" s="15"/>
      <c r="E14" s="15"/>
      <c r="F14" s="15"/>
      <c r="G14" s="15"/>
      <c r="H14" s="15"/>
      <c r="I14" s="15"/>
      <c r="J14" s="15"/>
    </row>
    <row r="15" spans="1:10" x14ac:dyDescent="0.2">
      <c r="A15" t="s">
        <v>23</v>
      </c>
      <c r="B15" s="11">
        <v>37316</v>
      </c>
      <c r="C15" s="1">
        <v>2000</v>
      </c>
      <c r="D15" s="19" t="s">
        <v>35</v>
      </c>
      <c r="E15" s="13">
        <v>2.5150000000000001</v>
      </c>
      <c r="F15" s="13">
        <f>IF(E15&gt;0,+E15+0.06,0)</f>
        <v>2.5750000000000002</v>
      </c>
      <c r="G15" s="4">
        <f>C15*E15</f>
        <v>5030</v>
      </c>
      <c r="H15" s="4"/>
      <c r="I15" s="4">
        <v>0</v>
      </c>
      <c r="J15" s="4">
        <f>+J13+I15-G15</f>
        <v>30370</v>
      </c>
    </row>
    <row r="16" spans="1:10" x14ac:dyDescent="0.2">
      <c r="A16" t="s">
        <v>24</v>
      </c>
      <c r="B16" s="11">
        <f>+B15+1</f>
        <v>37317</v>
      </c>
      <c r="C16" s="1">
        <v>2000</v>
      </c>
      <c r="D16" s="19" t="s">
        <v>35</v>
      </c>
      <c r="E16" s="13">
        <v>2.5150000000000001</v>
      </c>
      <c r="F16" s="13">
        <f>IF(E16&gt;0,+E16+0.06,0)</f>
        <v>2.5750000000000002</v>
      </c>
      <c r="G16" s="4">
        <f>C16*F16</f>
        <v>5150</v>
      </c>
      <c r="H16" s="4"/>
      <c r="I16" s="4">
        <v>0</v>
      </c>
      <c r="J16" s="4">
        <f>+J15+I16-G16</f>
        <v>25220</v>
      </c>
    </row>
    <row r="17" spans="1:12" x14ac:dyDescent="0.2">
      <c r="A17" t="s">
        <v>25</v>
      </c>
      <c r="B17" s="11">
        <f t="shared" ref="B17:B45" si="0">+B16+1</f>
        <v>37318</v>
      </c>
      <c r="C17" s="1">
        <v>2000</v>
      </c>
      <c r="D17" s="19" t="s">
        <v>35</v>
      </c>
      <c r="E17" s="13">
        <v>2.5150000000000001</v>
      </c>
      <c r="F17" s="13">
        <f>IF(E17&gt;0,+E17+0.06,0)</f>
        <v>2.5750000000000002</v>
      </c>
      <c r="G17" s="4">
        <f t="shared" ref="G17:G45" si="1">C17*F17</f>
        <v>5150</v>
      </c>
      <c r="H17" s="4"/>
      <c r="I17" s="4">
        <v>0</v>
      </c>
      <c r="J17" s="4">
        <f t="shared" ref="J17:J45" si="2">+J16+I17-G17</f>
        <v>20070</v>
      </c>
      <c r="L17" s="17"/>
    </row>
    <row r="18" spans="1:12" x14ac:dyDescent="0.2">
      <c r="A18" t="s">
        <v>26</v>
      </c>
      <c r="B18" s="11">
        <f t="shared" si="0"/>
        <v>37319</v>
      </c>
      <c r="C18" s="1">
        <v>2000</v>
      </c>
      <c r="D18" s="19" t="s">
        <v>35</v>
      </c>
      <c r="E18" s="13">
        <v>2.5150000000000001</v>
      </c>
      <c r="F18" s="13">
        <f t="shared" ref="F18:F45" si="3">IF(E18&gt;0,+E18+0.06,0)</f>
        <v>2.5750000000000002</v>
      </c>
      <c r="G18" s="4">
        <f t="shared" si="1"/>
        <v>5150</v>
      </c>
      <c r="H18" s="4"/>
      <c r="I18" s="4">
        <v>0</v>
      </c>
      <c r="J18" s="4">
        <f t="shared" si="2"/>
        <v>14920</v>
      </c>
      <c r="L18" s="17"/>
    </row>
    <row r="19" spans="1:12" x14ac:dyDescent="0.2">
      <c r="A19" t="s">
        <v>27</v>
      </c>
      <c r="B19" s="11">
        <f t="shared" si="0"/>
        <v>37320</v>
      </c>
      <c r="C19" s="1">
        <v>2000</v>
      </c>
      <c r="D19" s="19" t="s">
        <v>35</v>
      </c>
      <c r="E19" s="13">
        <v>2.74</v>
      </c>
      <c r="F19" s="13">
        <f t="shared" si="3"/>
        <v>2.8000000000000003</v>
      </c>
      <c r="G19" s="4">
        <f t="shared" si="1"/>
        <v>5600.0000000000009</v>
      </c>
      <c r="H19" s="4"/>
      <c r="I19" s="4">
        <v>0</v>
      </c>
      <c r="J19" s="4">
        <f t="shared" si="2"/>
        <v>9320</v>
      </c>
      <c r="L19" s="17"/>
    </row>
    <row r="20" spans="1:12" x14ac:dyDescent="0.2">
      <c r="A20" t="s">
        <v>28</v>
      </c>
      <c r="B20" s="11">
        <f t="shared" si="0"/>
        <v>37321</v>
      </c>
      <c r="C20" s="1">
        <v>2000</v>
      </c>
      <c r="D20" s="19" t="s">
        <v>35</v>
      </c>
      <c r="E20" s="13">
        <v>2.63</v>
      </c>
      <c r="F20" s="13">
        <f t="shared" si="3"/>
        <v>2.69</v>
      </c>
      <c r="G20" s="4">
        <f t="shared" si="1"/>
        <v>5380</v>
      </c>
      <c r="H20" s="4"/>
      <c r="I20" s="4">
        <v>42000</v>
      </c>
      <c r="J20" s="4">
        <f t="shared" si="2"/>
        <v>45940</v>
      </c>
      <c r="L20" s="17"/>
    </row>
    <row r="21" spans="1:12" x14ac:dyDescent="0.2">
      <c r="A21" t="s">
        <v>29</v>
      </c>
      <c r="B21" s="11">
        <f t="shared" si="0"/>
        <v>37322</v>
      </c>
      <c r="C21" s="1">
        <v>2000</v>
      </c>
      <c r="D21" s="19" t="s">
        <v>35</v>
      </c>
      <c r="E21" s="13">
        <v>2.5249999999999999</v>
      </c>
      <c r="F21" s="13">
        <f t="shared" si="3"/>
        <v>2.585</v>
      </c>
      <c r="G21" s="4">
        <f t="shared" si="1"/>
        <v>5170</v>
      </c>
      <c r="H21" s="4"/>
      <c r="I21" s="4">
        <v>0</v>
      </c>
      <c r="J21" s="4">
        <f t="shared" si="2"/>
        <v>40770</v>
      </c>
      <c r="L21" s="17"/>
    </row>
    <row r="22" spans="1:12" x14ac:dyDescent="0.2">
      <c r="A22" t="s">
        <v>23</v>
      </c>
      <c r="B22" s="11">
        <f t="shared" si="0"/>
        <v>37323</v>
      </c>
      <c r="C22" s="1">
        <v>2000</v>
      </c>
      <c r="D22" s="19" t="s">
        <v>35</v>
      </c>
      <c r="E22" s="13">
        <v>2.72</v>
      </c>
      <c r="F22" s="13">
        <f t="shared" si="3"/>
        <v>2.7800000000000002</v>
      </c>
      <c r="G22" s="4">
        <f t="shared" si="1"/>
        <v>5560.0000000000009</v>
      </c>
      <c r="H22" s="4"/>
      <c r="I22" s="4">
        <v>0</v>
      </c>
      <c r="J22" s="4">
        <f t="shared" si="2"/>
        <v>35210</v>
      </c>
      <c r="L22" s="17"/>
    </row>
    <row r="23" spans="1:12" x14ac:dyDescent="0.2">
      <c r="A23" t="s">
        <v>24</v>
      </c>
      <c r="B23" s="11">
        <f t="shared" si="0"/>
        <v>37324</v>
      </c>
      <c r="C23" s="1">
        <v>2000</v>
      </c>
      <c r="D23" s="19" t="s">
        <v>35</v>
      </c>
      <c r="E23" s="13">
        <v>2.8050000000000002</v>
      </c>
      <c r="F23" s="13">
        <f t="shared" si="3"/>
        <v>2.8650000000000002</v>
      </c>
      <c r="G23" s="4">
        <f t="shared" si="1"/>
        <v>5730</v>
      </c>
      <c r="H23" s="4"/>
      <c r="I23" s="4">
        <v>0</v>
      </c>
      <c r="J23" s="4">
        <f t="shared" si="2"/>
        <v>29480</v>
      </c>
      <c r="L23" s="17"/>
    </row>
    <row r="24" spans="1:12" x14ac:dyDescent="0.2">
      <c r="A24" t="s">
        <v>25</v>
      </c>
      <c r="B24" s="11">
        <f t="shared" si="0"/>
        <v>37325</v>
      </c>
      <c r="C24" s="1">
        <v>2000</v>
      </c>
      <c r="D24" s="19" t="s">
        <v>35</v>
      </c>
      <c r="E24" s="13">
        <f>+E23</f>
        <v>2.8050000000000002</v>
      </c>
      <c r="F24" s="13">
        <f t="shared" si="3"/>
        <v>2.8650000000000002</v>
      </c>
      <c r="G24" s="4">
        <f t="shared" si="1"/>
        <v>5730</v>
      </c>
      <c r="H24" s="4"/>
      <c r="I24" s="4">
        <v>0</v>
      </c>
      <c r="J24" s="4">
        <f t="shared" si="2"/>
        <v>23750</v>
      </c>
      <c r="L24" s="17"/>
    </row>
    <row r="25" spans="1:12" x14ac:dyDescent="0.2">
      <c r="A25" t="s">
        <v>26</v>
      </c>
      <c r="B25" s="11">
        <f t="shared" si="0"/>
        <v>37326</v>
      </c>
      <c r="C25" s="1">
        <v>2000</v>
      </c>
      <c r="D25" s="19" t="s">
        <v>35</v>
      </c>
      <c r="E25" s="13">
        <f>+E24</f>
        <v>2.8050000000000002</v>
      </c>
      <c r="F25" s="13">
        <f t="shared" si="3"/>
        <v>2.8650000000000002</v>
      </c>
      <c r="G25" s="4">
        <f t="shared" si="1"/>
        <v>5730</v>
      </c>
      <c r="H25" s="4"/>
      <c r="I25" s="4">
        <v>0</v>
      </c>
      <c r="J25" s="4">
        <f t="shared" si="2"/>
        <v>18020</v>
      </c>
      <c r="L25" s="17"/>
    </row>
    <row r="26" spans="1:12" x14ac:dyDescent="0.2">
      <c r="A26" t="s">
        <v>27</v>
      </c>
      <c r="B26" s="11">
        <f t="shared" si="0"/>
        <v>37327</v>
      </c>
      <c r="C26" s="1">
        <v>0</v>
      </c>
      <c r="D26" s="19" t="s">
        <v>36</v>
      </c>
      <c r="E26" s="13">
        <v>2.8849999999999998</v>
      </c>
      <c r="F26" s="13">
        <f t="shared" si="3"/>
        <v>2.9449999999999998</v>
      </c>
      <c r="G26" s="4">
        <f t="shared" si="1"/>
        <v>0</v>
      </c>
      <c r="H26" s="4"/>
      <c r="I26" s="4">
        <v>0</v>
      </c>
      <c r="J26" s="4">
        <f t="shared" si="2"/>
        <v>18020</v>
      </c>
      <c r="L26" s="17"/>
    </row>
    <row r="27" spans="1:12" x14ac:dyDescent="0.2">
      <c r="A27" t="s">
        <v>28</v>
      </c>
      <c r="B27" s="11">
        <f t="shared" si="0"/>
        <v>37328</v>
      </c>
      <c r="C27" s="1">
        <v>0</v>
      </c>
      <c r="D27" s="19" t="s">
        <v>35</v>
      </c>
      <c r="E27" s="13">
        <v>2.93</v>
      </c>
      <c r="F27" s="13">
        <f t="shared" si="3"/>
        <v>2.99</v>
      </c>
      <c r="G27" s="4">
        <f t="shared" si="1"/>
        <v>0</v>
      </c>
      <c r="H27" s="4"/>
      <c r="I27" s="4">
        <v>0</v>
      </c>
      <c r="J27" s="4">
        <f t="shared" si="2"/>
        <v>18020</v>
      </c>
      <c r="L27" s="17"/>
    </row>
    <row r="28" spans="1:12" x14ac:dyDescent="0.2">
      <c r="A28" t="s">
        <v>29</v>
      </c>
      <c r="B28" s="11">
        <f t="shared" si="0"/>
        <v>37329</v>
      </c>
      <c r="C28" s="1">
        <v>0</v>
      </c>
      <c r="D28" s="19" t="s">
        <v>35</v>
      </c>
      <c r="E28" s="13">
        <v>2.94</v>
      </c>
      <c r="F28" s="13">
        <f t="shared" si="3"/>
        <v>3</v>
      </c>
      <c r="G28" s="4">
        <f t="shared" si="1"/>
        <v>0</v>
      </c>
      <c r="H28" s="4"/>
      <c r="I28" s="4">
        <v>25000</v>
      </c>
      <c r="J28" s="4">
        <f t="shared" si="2"/>
        <v>43020</v>
      </c>
      <c r="L28" s="17"/>
    </row>
    <row r="29" spans="1:12" x14ac:dyDescent="0.2">
      <c r="A29" t="s">
        <v>23</v>
      </c>
      <c r="B29" s="11">
        <f t="shared" si="0"/>
        <v>37330</v>
      </c>
      <c r="C29" s="1">
        <v>0</v>
      </c>
      <c r="D29" s="20" t="s">
        <v>50</v>
      </c>
      <c r="E29" s="13">
        <v>0</v>
      </c>
      <c r="F29" s="13">
        <f t="shared" si="3"/>
        <v>0</v>
      </c>
      <c r="G29" s="4">
        <f t="shared" si="1"/>
        <v>0</v>
      </c>
      <c r="H29" s="4"/>
      <c r="I29" s="4">
        <v>0</v>
      </c>
      <c r="J29" s="4">
        <f t="shared" si="2"/>
        <v>43020</v>
      </c>
      <c r="L29" s="17"/>
    </row>
    <row r="30" spans="1:12" x14ac:dyDescent="0.2">
      <c r="A30" t="s">
        <v>24</v>
      </c>
      <c r="B30" s="11">
        <f t="shared" si="0"/>
        <v>37331</v>
      </c>
      <c r="C30" s="1">
        <v>0</v>
      </c>
      <c r="D30" s="9"/>
      <c r="E30" s="13">
        <v>0</v>
      </c>
      <c r="F30" s="13">
        <f t="shared" si="3"/>
        <v>0</v>
      </c>
      <c r="G30" s="4">
        <f t="shared" si="1"/>
        <v>0</v>
      </c>
      <c r="H30" s="4"/>
      <c r="I30" s="4">
        <v>0</v>
      </c>
      <c r="J30" s="4">
        <f t="shared" si="2"/>
        <v>43020</v>
      </c>
      <c r="L30" s="17"/>
    </row>
    <row r="31" spans="1:12" x14ac:dyDescent="0.2">
      <c r="A31" t="s">
        <v>25</v>
      </c>
      <c r="B31" s="11">
        <f t="shared" si="0"/>
        <v>37332</v>
      </c>
      <c r="C31" s="1">
        <v>0</v>
      </c>
      <c r="D31" s="9"/>
      <c r="E31" s="13">
        <v>0</v>
      </c>
      <c r="F31" s="13">
        <f t="shared" si="3"/>
        <v>0</v>
      </c>
      <c r="G31" s="4">
        <f t="shared" si="1"/>
        <v>0</v>
      </c>
      <c r="H31" s="4"/>
      <c r="I31" s="4">
        <v>0</v>
      </c>
      <c r="J31" s="4">
        <f t="shared" si="2"/>
        <v>43020</v>
      </c>
      <c r="L31" s="17"/>
    </row>
    <row r="32" spans="1:12" x14ac:dyDescent="0.2">
      <c r="A32" t="s">
        <v>26</v>
      </c>
      <c r="B32" s="11">
        <f t="shared" si="0"/>
        <v>37333</v>
      </c>
      <c r="C32" s="1">
        <v>0</v>
      </c>
      <c r="D32" s="9"/>
      <c r="E32" s="13">
        <v>0</v>
      </c>
      <c r="F32" s="13">
        <f t="shared" si="3"/>
        <v>0</v>
      </c>
      <c r="G32" s="4">
        <f t="shared" si="1"/>
        <v>0</v>
      </c>
      <c r="H32" s="4"/>
      <c r="I32" s="4">
        <v>0</v>
      </c>
      <c r="J32" s="4">
        <f t="shared" si="2"/>
        <v>43020</v>
      </c>
      <c r="L32" s="17"/>
    </row>
    <row r="33" spans="1:12" x14ac:dyDescent="0.2">
      <c r="A33" t="s">
        <v>27</v>
      </c>
      <c r="B33" s="11">
        <f t="shared" si="0"/>
        <v>37334</v>
      </c>
      <c r="C33" s="1">
        <v>0</v>
      </c>
      <c r="D33" s="9"/>
      <c r="E33" s="13">
        <v>0</v>
      </c>
      <c r="F33" s="13">
        <f t="shared" si="3"/>
        <v>0</v>
      </c>
      <c r="G33" s="4">
        <f t="shared" si="1"/>
        <v>0</v>
      </c>
      <c r="H33" s="4"/>
      <c r="I33" s="4">
        <v>0</v>
      </c>
      <c r="J33" s="4">
        <f t="shared" si="2"/>
        <v>43020</v>
      </c>
      <c r="L33" s="17"/>
    </row>
    <row r="34" spans="1:12" x14ac:dyDescent="0.2">
      <c r="A34" t="s">
        <v>28</v>
      </c>
      <c r="B34" s="11">
        <f t="shared" si="0"/>
        <v>37335</v>
      </c>
      <c r="C34" s="1">
        <v>0</v>
      </c>
      <c r="D34" s="9"/>
      <c r="E34" s="13">
        <v>0</v>
      </c>
      <c r="F34" s="13">
        <f t="shared" si="3"/>
        <v>0</v>
      </c>
      <c r="G34" s="4">
        <f t="shared" si="1"/>
        <v>0</v>
      </c>
      <c r="H34" s="4"/>
      <c r="I34" s="4">
        <v>0</v>
      </c>
      <c r="J34" s="4">
        <f t="shared" si="2"/>
        <v>43020</v>
      </c>
      <c r="L34" s="17"/>
    </row>
    <row r="35" spans="1:12" x14ac:dyDescent="0.2">
      <c r="A35" t="s">
        <v>29</v>
      </c>
      <c r="B35" s="11">
        <f t="shared" si="0"/>
        <v>37336</v>
      </c>
      <c r="C35" s="1">
        <v>0</v>
      </c>
      <c r="D35" s="9"/>
      <c r="E35" s="13">
        <v>0</v>
      </c>
      <c r="F35" s="13">
        <f t="shared" si="3"/>
        <v>0</v>
      </c>
      <c r="G35" s="4">
        <f t="shared" si="1"/>
        <v>0</v>
      </c>
      <c r="H35" s="4"/>
      <c r="I35" s="4">
        <v>0</v>
      </c>
      <c r="J35" s="4">
        <f t="shared" si="2"/>
        <v>43020</v>
      </c>
      <c r="L35" s="17"/>
    </row>
    <row r="36" spans="1:12" x14ac:dyDescent="0.2">
      <c r="A36" t="s">
        <v>23</v>
      </c>
      <c r="B36" s="11">
        <f t="shared" si="0"/>
        <v>37337</v>
      </c>
      <c r="C36" s="1">
        <v>0</v>
      </c>
      <c r="D36" s="9"/>
      <c r="E36" s="13">
        <v>0</v>
      </c>
      <c r="F36" s="13">
        <f t="shared" si="3"/>
        <v>0</v>
      </c>
      <c r="G36" s="4">
        <f t="shared" si="1"/>
        <v>0</v>
      </c>
      <c r="H36" s="4"/>
      <c r="I36" s="4">
        <v>0</v>
      </c>
      <c r="J36" s="4">
        <f t="shared" si="2"/>
        <v>43020</v>
      </c>
      <c r="L36" s="17"/>
    </row>
    <row r="37" spans="1:12" x14ac:dyDescent="0.2">
      <c r="A37" t="s">
        <v>24</v>
      </c>
      <c r="B37" s="11">
        <f t="shared" si="0"/>
        <v>37338</v>
      </c>
      <c r="C37" s="1">
        <v>0</v>
      </c>
      <c r="D37" s="9"/>
      <c r="E37" s="13">
        <v>0</v>
      </c>
      <c r="F37" s="13">
        <f t="shared" si="3"/>
        <v>0</v>
      </c>
      <c r="G37" s="4">
        <f t="shared" si="1"/>
        <v>0</v>
      </c>
      <c r="H37" s="4"/>
      <c r="I37" s="4">
        <v>0</v>
      </c>
      <c r="J37" s="4">
        <f t="shared" si="2"/>
        <v>43020</v>
      </c>
      <c r="L37" s="17"/>
    </row>
    <row r="38" spans="1:12" x14ac:dyDescent="0.2">
      <c r="A38" t="s">
        <v>25</v>
      </c>
      <c r="B38" s="11">
        <f t="shared" si="0"/>
        <v>37339</v>
      </c>
      <c r="C38" s="1">
        <v>0</v>
      </c>
      <c r="D38" s="9"/>
      <c r="E38" s="13">
        <v>0</v>
      </c>
      <c r="F38" s="13">
        <f t="shared" si="3"/>
        <v>0</v>
      </c>
      <c r="G38" s="4">
        <f t="shared" si="1"/>
        <v>0</v>
      </c>
      <c r="H38" s="4"/>
      <c r="I38" s="4">
        <v>0</v>
      </c>
      <c r="J38" s="4">
        <f t="shared" si="2"/>
        <v>43020</v>
      </c>
      <c r="L38" s="17"/>
    </row>
    <row r="39" spans="1:12" x14ac:dyDescent="0.2">
      <c r="A39" t="s">
        <v>26</v>
      </c>
      <c r="B39" s="11">
        <f t="shared" si="0"/>
        <v>37340</v>
      </c>
      <c r="C39" s="1">
        <v>0</v>
      </c>
      <c r="D39" s="9"/>
      <c r="E39" s="13">
        <v>0</v>
      </c>
      <c r="F39" s="13">
        <f t="shared" si="3"/>
        <v>0</v>
      </c>
      <c r="G39" s="4">
        <f t="shared" si="1"/>
        <v>0</v>
      </c>
      <c r="H39" s="4"/>
      <c r="I39" s="4">
        <v>0</v>
      </c>
      <c r="J39" s="4">
        <f t="shared" si="2"/>
        <v>43020</v>
      </c>
      <c r="L39" s="17"/>
    </row>
    <row r="40" spans="1:12" x14ac:dyDescent="0.2">
      <c r="A40" t="s">
        <v>27</v>
      </c>
      <c r="B40" s="11">
        <f t="shared" si="0"/>
        <v>37341</v>
      </c>
      <c r="C40" s="1">
        <v>0</v>
      </c>
      <c r="D40" s="9"/>
      <c r="E40" s="13">
        <v>0</v>
      </c>
      <c r="F40" s="13">
        <f t="shared" si="3"/>
        <v>0</v>
      </c>
      <c r="G40" s="4">
        <f t="shared" si="1"/>
        <v>0</v>
      </c>
      <c r="H40" s="4"/>
      <c r="I40" s="4">
        <v>0</v>
      </c>
      <c r="J40" s="4">
        <f t="shared" si="2"/>
        <v>43020</v>
      </c>
      <c r="L40" s="17"/>
    </row>
    <row r="41" spans="1:12" x14ac:dyDescent="0.2">
      <c r="A41" t="s">
        <v>28</v>
      </c>
      <c r="B41" s="11">
        <f t="shared" si="0"/>
        <v>37342</v>
      </c>
      <c r="C41" s="1">
        <v>0</v>
      </c>
      <c r="D41" s="9"/>
      <c r="E41" s="13">
        <v>0</v>
      </c>
      <c r="F41" s="13">
        <f t="shared" si="3"/>
        <v>0</v>
      </c>
      <c r="G41" s="4">
        <f t="shared" si="1"/>
        <v>0</v>
      </c>
      <c r="H41" s="4"/>
      <c r="I41" s="4">
        <v>0</v>
      </c>
      <c r="J41" s="4">
        <f t="shared" si="2"/>
        <v>43020</v>
      </c>
      <c r="L41" s="17"/>
    </row>
    <row r="42" spans="1:12" x14ac:dyDescent="0.2">
      <c r="A42" t="s">
        <v>29</v>
      </c>
      <c r="B42" s="11">
        <f t="shared" si="0"/>
        <v>37343</v>
      </c>
      <c r="C42" s="1">
        <v>0</v>
      </c>
      <c r="D42" s="9"/>
      <c r="E42" s="13">
        <v>0</v>
      </c>
      <c r="F42" s="13">
        <f t="shared" si="3"/>
        <v>0</v>
      </c>
      <c r="G42" s="4">
        <f t="shared" si="1"/>
        <v>0</v>
      </c>
      <c r="H42" s="4"/>
      <c r="I42" s="4">
        <v>0</v>
      </c>
      <c r="J42" s="4">
        <f t="shared" si="2"/>
        <v>43020</v>
      </c>
      <c r="L42" s="17"/>
    </row>
    <row r="43" spans="1:12" x14ac:dyDescent="0.2">
      <c r="A43" t="s">
        <v>23</v>
      </c>
      <c r="B43" s="11">
        <f t="shared" si="0"/>
        <v>37344</v>
      </c>
      <c r="C43" s="1">
        <v>0</v>
      </c>
      <c r="D43" s="9"/>
      <c r="E43" s="13">
        <v>0</v>
      </c>
      <c r="F43" s="13">
        <f t="shared" si="3"/>
        <v>0</v>
      </c>
      <c r="G43" s="4">
        <f t="shared" si="1"/>
        <v>0</v>
      </c>
      <c r="H43" s="4"/>
      <c r="I43" s="4">
        <v>0</v>
      </c>
      <c r="J43" s="4">
        <f t="shared" si="2"/>
        <v>43020</v>
      </c>
      <c r="L43" s="17"/>
    </row>
    <row r="44" spans="1:12" x14ac:dyDescent="0.2">
      <c r="A44" t="s">
        <v>24</v>
      </c>
      <c r="B44" s="11">
        <f t="shared" si="0"/>
        <v>37345</v>
      </c>
      <c r="C44" s="1">
        <v>0</v>
      </c>
      <c r="D44" s="9"/>
      <c r="E44" s="13">
        <v>0</v>
      </c>
      <c r="F44" s="13">
        <f t="shared" si="3"/>
        <v>0</v>
      </c>
      <c r="G44" s="4">
        <f t="shared" si="1"/>
        <v>0</v>
      </c>
      <c r="H44" s="4"/>
      <c r="I44" s="4">
        <v>0</v>
      </c>
      <c r="J44" s="4">
        <f t="shared" si="2"/>
        <v>43020</v>
      </c>
      <c r="L44" s="17"/>
    </row>
    <row r="45" spans="1:12" x14ac:dyDescent="0.2">
      <c r="A45" t="s">
        <v>25</v>
      </c>
      <c r="B45" s="11">
        <f t="shared" si="0"/>
        <v>37346</v>
      </c>
      <c r="C45" s="1">
        <v>0</v>
      </c>
      <c r="D45" s="9"/>
      <c r="E45" s="13">
        <v>0</v>
      </c>
      <c r="F45" s="13">
        <f t="shared" si="3"/>
        <v>0</v>
      </c>
      <c r="G45" s="4">
        <f t="shared" si="1"/>
        <v>0</v>
      </c>
      <c r="H45" s="4"/>
      <c r="I45" s="4">
        <v>0</v>
      </c>
      <c r="J45" s="4">
        <f t="shared" si="2"/>
        <v>43020</v>
      </c>
      <c r="L45" s="17"/>
    </row>
    <row r="46" spans="1:12" x14ac:dyDescent="0.2">
      <c r="C46" s="10"/>
      <c r="E46" s="9"/>
      <c r="F46" s="9"/>
      <c r="G46" s="4"/>
      <c r="H46" s="4"/>
    </row>
    <row r="47" spans="1:12" x14ac:dyDescent="0.2">
      <c r="C47" s="23">
        <f>SUM(C15:C46)</f>
        <v>22000</v>
      </c>
      <c r="D47" t="s">
        <v>39</v>
      </c>
      <c r="G47" s="4">
        <f>SUM(G15:G46)</f>
        <v>59380</v>
      </c>
    </row>
    <row r="50" spans="2:6" x14ac:dyDescent="0.2">
      <c r="B50" s="16" t="s">
        <v>8</v>
      </c>
      <c r="C50" s="16"/>
      <c r="D50" s="16"/>
      <c r="E50" s="16"/>
      <c r="F50" s="16"/>
    </row>
  </sheetData>
  <phoneticPr fontId="0" type="noConversion"/>
  <pageMargins left="0.75" right="0.75" top="1" bottom="1" header="0.5" footer="0.5"/>
  <pageSetup scale="75" orientation="portrait" r:id="rId1"/>
  <headerFooter alignWithMargins="0">
    <oddFooter>&amp;C&amp;D &amp;T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E15" sqref="E15"/>
    </sheetView>
  </sheetViews>
  <sheetFormatPr defaultRowHeight="12.75" x14ac:dyDescent="0.2"/>
  <cols>
    <col min="3" max="4" width="11.28515625" customWidth="1"/>
    <col min="5" max="5" width="16" customWidth="1"/>
  </cols>
  <sheetData>
    <row r="1" spans="1:5" ht="18" x14ac:dyDescent="0.25">
      <c r="A1" s="2" t="s">
        <v>40</v>
      </c>
      <c r="B1" s="2"/>
    </row>
    <row r="2" spans="1:5" ht="18" x14ac:dyDescent="0.25">
      <c r="A2" s="2"/>
      <c r="B2" s="2"/>
    </row>
    <row r="3" spans="1:5" x14ac:dyDescent="0.2">
      <c r="C3" s="15" t="s">
        <v>1</v>
      </c>
      <c r="D3" s="15" t="s">
        <v>2</v>
      </c>
      <c r="E3" s="15" t="s">
        <v>9</v>
      </c>
    </row>
    <row r="4" spans="1:5" x14ac:dyDescent="0.2">
      <c r="B4" t="s">
        <v>28</v>
      </c>
      <c r="C4" s="11">
        <v>37293</v>
      </c>
      <c r="D4" s="11"/>
      <c r="E4" s="4">
        <v>22500</v>
      </c>
    </row>
    <row r="5" spans="1:5" x14ac:dyDescent="0.2">
      <c r="B5" t="s">
        <v>23</v>
      </c>
      <c r="C5" s="11">
        <v>37295</v>
      </c>
      <c r="D5" s="11"/>
      <c r="E5" s="4">
        <v>20000</v>
      </c>
    </row>
    <row r="6" spans="1:5" x14ac:dyDescent="0.2">
      <c r="B6" t="s">
        <v>29</v>
      </c>
      <c r="C6" s="11">
        <v>37301</v>
      </c>
      <c r="D6" s="11"/>
      <c r="E6" s="4">
        <v>26000</v>
      </c>
    </row>
    <row r="7" spans="1:5" x14ac:dyDescent="0.2">
      <c r="B7" t="s">
        <v>29</v>
      </c>
      <c r="C7" s="11">
        <v>37308</v>
      </c>
      <c r="D7" s="11"/>
      <c r="E7" s="4">
        <v>10000</v>
      </c>
    </row>
    <row r="8" spans="1:5" x14ac:dyDescent="0.2">
      <c r="B8" t="s">
        <v>29</v>
      </c>
      <c r="C8" s="11">
        <v>37315</v>
      </c>
      <c r="D8" s="11"/>
      <c r="E8" s="4">
        <v>19000</v>
      </c>
    </row>
    <row r="9" spans="1:5" x14ac:dyDescent="0.2">
      <c r="C9" s="24" t="s">
        <v>41</v>
      </c>
      <c r="E9" s="25">
        <f>SUM(E4:E8)</f>
        <v>97500</v>
      </c>
    </row>
    <row r="10" spans="1:5" x14ac:dyDescent="0.2">
      <c r="C10" s="24" t="s">
        <v>42</v>
      </c>
      <c r="D10" s="1">
        <v>26000</v>
      </c>
      <c r="E10" s="25">
        <v>62100</v>
      </c>
    </row>
    <row r="11" spans="1:5" ht="13.5" thickBot="1" x14ac:dyDescent="0.25">
      <c r="C11" s="24" t="s">
        <v>43</v>
      </c>
      <c r="D11" s="1"/>
      <c r="E11" s="26">
        <f>+E9-E10</f>
        <v>35400</v>
      </c>
    </row>
    <row r="12" spans="1:5" ht="13.5" thickTop="1" x14ac:dyDescent="0.2">
      <c r="C12" s="11"/>
      <c r="D12" s="11"/>
      <c r="E12" s="4"/>
    </row>
    <row r="13" spans="1:5" x14ac:dyDescent="0.2">
      <c r="C13" s="11"/>
      <c r="D13" s="11"/>
      <c r="E13" s="4"/>
    </row>
    <row r="14" spans="1:5" x14ac:dyDescent="0.2">
      <c r="B14" t="s">
        <v>28</v>
      </c>
      <c r="C14" s="11">
        <v>37321</v>
      </c>
      <c r="D14" s="11"/>
      <c r="E14" s="27">
        <v>42000</v>
      </c>
    </row>
    <row r="15" spans="1:5" x14ac:dyDescent="0.2">
      <c r="B15" t="s">
        <v>29</v>
      </c>
      <c r="C15" s="11">
        <v>37329</v>
      </c>
      <c r="D15" s="11"/>
      <c r="E15" s="27">
        <v>25000</v>
      </c>
    </row>
    <row r="16" spans="1:5" x14ac:dyDescent="0.2">
      <c r="B16" t="s">
        <v>29</v>
      </c>
      <c r="C16" s="11">
        <f>+C15+7</f>
        <v>37336</v>
      </c>
      <c r="D16" s="11"/>
      <c r="E16" s="27">
        <v>0</v>
      </c>
    </row>
    <row r="17" spans="2:5" x14ac:dyDescent="0.2">
      <c r="B17" t="s">
        <v>29</v>
      </c>
      <c r="C17" s="11">
        <f>+C16+7</f>
        <v>37343</v>
      </c>
      <c r="D17" s="11"/>
      <c r="E17" s="27">
        <v>0</v>
      </c>
    </row>
    <row r="18" spans="2:5" x14ac:dyDescent="0.2">
      <c r="C18" s="24" t="s">
        <v>47</v>
      </c>
      <c r="E18" s="25">
        <f>SUM(E13:E17)</f>
        <v>67000</v>
      </c>
    </row>
    <row r="19" spans="2:5" x14ac:dyDescent="0.2">
      <c r="C19" s="24" t="s">
        <v>48</v>
      </c>
      <c r="D19" s="1">
        <v>26000</v>
      </c>
      <c r="E19" s="25">
        <f>+'Mar 2002'!G47</f>
        <v>59380</v>
      </c>
    </row>
    <row r="20" spans="2:5" ht="13.5" thickBot="1" x14ac:dyDescent="0.25">
      <c r="C20" s="24" t="s">
        <v>49</v>
      </c>
      <c r="D20" s="1"/>
      <c r="E20" s="26">
        <f>+E18+E11-E19</f>
        <v>43020</v>
      </c>
    </row>
    <row r="21" spans="2:5" ht="13.5" thickTop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Feb 2002</vt:lpstr>
      <vt:lpstr>Mar 2002</vt:lpstr>
      <vt:lpstr>Summary</vt:lpstr>
      <vt:lpstr>'Mar 2002'!Print_Area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csanche</dc:creator>
  <cp:lastModifiedBy>Jan Havlíček</cp:lastModifiedBy>
  <cp:lastPrinted>2002-03-05T15:18:00Z</cp:lastPrinted>
  <dcterms:created xsi:type="dcterms:W3CDTF">2002-01-24T16:59:18Z</dcterms:created>
  <dcterms:modified xsi:type="dcterms:W3CDTF">2023-09-17T18:59:23Z</dcterms:modified>
</cp:coreProperties>
</file>