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8EA720-3E71-443A-B6F7-05BFF5174E05}" xr6:coauthVersionLast="47" xr6:coauthVersionMax="47" xr10:uidLastSave="{00000000-0000-0000-0000-000000000000}"/>
  <bookViews>
    <workbookView xWindow="-120" yWindow="-120" windowWidth="38640" windowHeight="15720" tabRatio="821"/>
  </bookViews>
  <sheets>
    <sheet name="GELP OIL DELIVERY SHEET #1" sheetId="8" r:id="rId1"/>
    <sheet name="GELP OIL DELIVERY SHEET #2" sheetId="9" r:id="rId2"/>
    <sheet name="GELP OIL DELIVERY SHEET #3" sheetId="10" r:id="rId3"/>
    <sheet name="Monthly Summary" sheetId="11" r:id="rId4"/>
  </sheets>
  <calcPr calcId="0" fullPrecision="0"/>
</workbook>
</file>

<file path=xl/calcChain.xml><?xml version="1.0" encoding="utf-8"?>
<calcChain xmlns="http://schemas.openxmlformats.org/spreadsheetml/2006/main">
  <c r="D4" i="8" l="1"/>
  <c r="B5" i="8"/>
  <c r="D5" i="8"/>
  <c r="B6" i="8"/>
  <c r="D6" i="8"/>
  <c r="B7" i="8"/>
  <c r="D7" i="8"/>
  <c r="B8" i="8"/>
  <c r="D8" i="8"/>
  <c r="B9" i="8"/>
  <c r="D9" i="8"/>
  <c r="B10" i="8"/>
  <c r="D10" i="8"/>
  <c r="B11" i="8"/>
  <c r="D11" i="8"/>
  <c r="B12" i="8"/>
  <c r="D12" i="8"/>
  <c r="B13" i="8"/>
  <c r="D13" i="8"/>
  <c r="B14" i="8"/>
  <c r="D14" i="8"/>
  <c r="B15" i="8"/>
  <c r="D15" i="8"/>
  <c r="B16" i="8"/>
  <c r="D16" i="8"/>
  <c r="G16" i="8"/>
  <c r="B17" i="8"/>
  <c r="D17" i="8"/>
  <c r="B18" i="8"/>
  <c r="D18" i="8"/>
  <c r="B19" i="8"/>
  <c r="D19" i="8"/>
  <c r="B20" i="8"/>
  <c r="D20" i="8"/>
  <c r="B21" i="8"/>
  <c r="D21" i="8"/>
  <c r="B22" i="8"/>
  <c r="D22" i="8"/>
  <c r="B23" i="8"/>
  <c r="D23" i="8"/>
  <c r="B24" i="8"/>
  <c r="D24" i="8"/>
  <c r="B25" i="8"/>
  <c r="D25" i="8"/>
  <c r="B26" i="8"/>
  <c r="D26" i="8"/>
  <c r="B27" i="8"/>
  <c r="D27" i="8"/>
  <c r="G27" i="8"/>
  <c r="B28" i="8"/>
  <c r="D28" i="8"/>
  <c r="B29" i="8"/>
  <c r="D29" i="8"/>
  <c r="B30" i="8"/>
  <c r="D30" i="8"/>
  <c r="B31" i="8"/>
  <c r="D31" i="8"/>
  <c r="B32" i="8"/>
  <c r="D32" i="8"/>
  <c r="B33" i="8"/>
  <c r="D33" i="8"/>
  <c r="B34" i="8"/>
  <c r="D34" i="8"/>
  <c r="B35" i="8"/>
  <c r="D35" i="8"/>
  <c r="B36" i="8"/>
  <c r="D36" i="8"/>
  <c r="B37" i="8"/>
  <c r="D37" i="8"/>
  <c r="B38" i="8"/>
  <c r="D38" i="8"/>
  <c r="B39" i="8"/>
  <c r="D39" i="8"/>
  <c r="B40" i="8"/>
  <c r="D40" i="8"/>
  <c r="B41" i="8"/>
  <c r="D41" i="8"/>
  <c r="B42" i="8"/>
  <c r="D42" i="8"/>
  <c r="B43" i="8"/>
  <c r="D43" i="8"/>
  <c r="B44" i="8"/>
  <c r="D44" i="8"/>
  <c r="B45" i="8"/>
  <c r="D45" i="8"/>
  <c r="B46" i="8"/>
  <c r="D46" i="8"/>
  <c r="B47" i="8"/>
  <c r="D47" i="8"/>
  <c r="B48" i="8"/>
  <c r="D48" i="8"/>
  <c r="B49" i="8"/>
  <c r="D49" i="8"/>
  <c r="B50" i="8"/>
  <c r="D50" i="8"/>
  <c r="B51" i="8"/>
  <c r="D51" i="8"/>
  <c r="B52" i="8"/>
  <c r="D52" i="8"/>
  <c r="B53" i="8"/>
  <c r="D53" i="8"/>
  <c r="B54" i="8"/>
  <c r="D54" i="8"/>
  <c r="B55" i="8"/>
  <c r="D55" i="8"/>
  <c r="B56" i="8"/>
  <c r="D56" i="8"/>
  <c r="B57" i="8"/>
  <c r="D57" i="8"/>
  <c r="B58" i="8"/>
  <c r="D58" i="8"/>
  <c r="B59" i="8"/>
  <c r="D59" i="8"/>
  <c r="D60" i="8"/>
  <c r="E60" i="8"/>
  <c r="F60" i="8"/>
  <c r="G60" i="8"/>
  <c r="H60" i="8"/>
  <c r="E64" i="8"/>
  <c r="E65" i="8"/>
  <c r="B4" i="9"/>
  <c r="D4" i="9"/>
  <c r="B5" i="9"/>
  <c r="D5" i="9"/>
  <c r="B6" i="9"/>
  <c r="D6" i="9"/>
  <c r="B7" i="9"/>
  <c r="D7" i="9"/>
  <c r="B8" i="9"/>
  <c r="D8" i="9"/>
  <c r="B9" i="9"/>
  <c r="D9" i="9"/>
  <c r="B10" i="9"/>
  <c r="D10" i="9"/>
  <c r="B11" i="9"/>
  <c r="D11" i="9"/>
  <c r="B12" i="9"/>
  <c r="D12" i="9"/>
  <c r="B13" i="9"/>
  <c r="D13" i="9"/>
  <c r="B14" i="9"/>
  <c r="D14" i="9"/>
  <c r="B15" i="9"/>
  <c r="D15" i="9"/>
  <c r="B16" i="9"/>
  <c r="D16" i="9"/>
  <c r="B17" i="9"/>
  <c r="D17" i="9"/>
  <c r="B18" i="9"/>
  <c r="D18" i="9"/>
  <c r="B19" i="9"/>
  <c r="D19" i="9"/>
  <c r="B20" i="9"/>
  <c r="D20" i="9"/>
  <c r="B21" i="9"/>
  <c r="D21" i="9"/>
  <c r="B22" i="9"/>
  <c r="D22" i="9"/>
  <c r="B23" i="9"/>
  <c r="D23" i="9"/>
  <c r="B24" i="9"/>
  <c r="D24" i="9"/>
  <c r="B25" i="9"/>
  <c r="D25" i="9"/>
  <c r="B26" i="9"/>
  <c r="D26" i="9"/>
  <c r="B27" i="9"/>
  <c r="D27" i="9"/>
  <c r="B28" i="9"/>
  <c r="D28" i="9"/>
  <c r="B29" i="9"/>
  <c r="D29" i="9"/>
  <c r="B30" i="9"/>
  <c r="D30" i="9"/>
  <c r="B31" i="9"/>
  <c r="D31" i="9"/>
  <c r="B32" i="9"/>
  <c r="D32" i="9"/>
  <c r="B33" i="9"/>
  <c r="D33" i="9"/>
  <c r="B34" i="9"/>
  <c r="D34" i="9"/>
  <c r="B35" i="9"/>
  <c r="D35" i="9"/>
  <c r="B36" i="9"/>
  <c r="D36" i="9"/>
  <c r="B37" i="9"/>
  <c r="D37" i="9"/>
  <c r="B38" i="9"/>
  <c r="D38" i="9"/>
  <c r="B39" i="9"/>
  <c r="D39" i="9"/>
  <c r="B40" i="9"/>
  <c r="D40" i="9"/>
  <c r="B41" i="9"/>
  <c r="D41" i="9"/>
  <c r="B42" i="9"/>
  <c r="D42" i="9"/>
  <c r="B43" i="9"/>
  <c r="D43" i="9"/>
  <c r="B44" i="9"/>
  <c r="D44" i="9"/>
  <c r="B45" i="9"/>
  <c r="D45" i="9"/>
  <c r="B46" i="9"/>
  <c r="D46" i="9"/>
  <c r="B47" i="9"/>
  <c r="D47" i="9"/>
  <c r="B48" i="9"/>
  <c r="D48" i="9"/>
  <c r="B49" i="9"/>
  <c r="D49" i="9"/>
  <c r="B50" i="9"/>
  <c r="D50" i="9"/>
  <c r="B51" i="9"/>
  <c r="D51" i="9"/>
  <c r="B52" i="9"/>
  <c r="D52" i="9"/>
  <c r="B53" i="9"/>
  <c r="D53" i="9"/>
  <c r="B54" i="9"/>
  <c r="D54" i="9"/>
  <c r="B55" i="9"/>
  <c r="D55" i="9"/>
  <c r="B56" i="9"/>
  <c r="D56" i="9"/>
  <c r="B57" i="9"/>
  <c r="D57" i="9"/>
  <c r="B58" i="9"/>
  <c r="D58" i="9"/>
  <c r="D59" i="9"/>
  <c r="E59" i="9"/>
  <c r="F59" i="9"/>
  <c r="G59" i="9"/>
  <c r="H59" i="9"/>
  <c r="E61" i="9"/>
  <c r="E63" i="9"/>
  <c r="E64" i="9"/>
  <c r="B4" i="10"/>
  <c r="D4" i="10"/>
  <c r="B5" i="10"/>
  <c r="D5" i="10"/>
  <c r="B6" i="10"/>
  <c r="D6" i="10"/>
  <c r="B7" i="10"/>
  <c r="D7" i="10"/>
  <c r="B8" i="10"/>
  <c r="D8" i="10"/>
  <c r="B9" i="10"/>
  <c r="D9" i="10"/>
  <c r="B10" i="10"/>
  <c r="D10" i="10"/>
  <c r="B11" i="10"/>
  <c r="D11" i="10"/>
  <c r="B12" i="10"/>
  <c r="D12" i="10"/>
  <c r="B13" i="10"/>
  <c r="D13" i="10"/>
  <c r="B14" i="10"/>
  <c r="D14" i="10"/>
  <c r="B15" i="10"/>
  <c r="D15" i="10"/>
  <c r="B16" i="10"/>
  <c r="D16" i="10"/>
  <c r="B17" i="10"/>
  <c r="D17" i="10"/>
  <c r="B18" i="10"/>
  <c r="D18" i="10"/>
  <c r="B19" i="10"/>
  <c r="D19" i="10"/>
  <c r="B20" i="10"/>
  <c r="D20" i="10"/>
  <c r="B21" i="10"/>
  <c r="D21" i="10"/>
  <c r="B22" i="10"/>
  <c r="D22" i="10"/>
  <c r="B23" i="10"/>
  <c r="D23" i="10"/>
  <c r="B24" i="10"/>
  <c r="D24" i="10"/>
  <c r="B25" i="10"/>
  <c r="D25" i="10"/>
  <c r="B26" i="10"/>
  <c r="D26" i="10"/>
  <c r="B27" i="10"/>
  <c r="D27" i="10"/>
  <c r="B28" i="10"/>
  <c r="D28" i="10"/>
  <c r="B29" i="10"/>
  <c r="D29" i="10"/>
  <c r="B30" i="10"/>
  <c r="D30" i="10"/>
  <c r="B31" i="10"/>
  <c r="D31" i="10"/>
  <c r="B32" i="10"/>
  <c r="D32" i="10"/>
  <c r="B33" i="10"/>
  <c r="D33" i="10"/>
  <c r="B34" i="10"/>
  <c r="D34" i="10"/>
  <c r="B35" i="10"/>
  <c r="D35" i="10"/>
  <c r="B36" i="10"/>
  <c r="D36" i="10"/>
  <c r="B37" i="10"/>
  <c r="D37" i="10"/>
  <c r="B38" i="10"/>
  <c r="D38" i="10"/>
  <c r="B39" i="10"/>
  <c r="D39" i="10"/>
  <c r="B40" i="10"/>
  <c r="D40" i="10"/>
  <c r="B41" i="10"/>
  <c r="D41" i="10"/>
  <c r="B42" i="10"/>
  <c r="D42" i="10"/>
  <c r="B43" i="10"/>
  <c r="D43" i="10"/>
  <c r="B44" i="10"/>
  <c r="D44" i="10"/>
  <c r="B45" i="10"/>
  <c r="D45" i="10"/>
  <c r="B46" i="10"/>
  <c r="D46" i="10"/>
  <c r="B47" i="10"/>
  <c r="D47" i="10"/>
  <c r="B48" i="10"/>
  <c r="D48" i="10"/>
  <c r="B49" i="10"/>
  <c r="D49" i="10"/>
  <c r="B50" i="10"/>
  <c r="D50" i="10"/>
  <c r="B51" i="10"/>
  <c r="D51" i="10"/>
  <c r="B52" i="10"/>
  <c r="D52" i="10"/>
  <c r="B53" i="10"/>
  <c r="D53" i="10"/>
  <c r="B54" i="10"/>
  <c r="D54" i="10"/>
  <c r="B55" i="10"/>
  <c r="D55" i="10"/>
  <c r="B56" i="10"/>
  <c r="D56" i="10"/>
  <c r="B57" i="10"/>
  <c r="D57" i="10"/>
  <c r="B58" i="10"/>
  <c r="D58" i="10"/>
  <c r="B59" i="10"/>
  <c r="D59" i="10"/>
  <c r="D60" i="10"/>
  <c r="E60" i="10"/>
  <c r="F60" i="10"/>
  <c r="G60" i="10"/>
  <c r="H60" i="10"/>
  <c r="E62" i="10"/>
  <c r="E64" i="10"/>
  <c r="E65" i="10"/>
  <c r="C7" i="11"/>
  <c r="E7" i="11"/>
  <c r="F7" i="11"/>
  <c r="G7" i="11"/>
  <c r="E8" i="11"/>
  <c r="F8" i="11"/>
  <c r="G8" i="11"/>
  <c r="C9" i="11"/>
  <c r="D9" i="11"/>
  <c r="E9" i="11"/>
  <c r="F9" i="11"/>
  <c r="G9" i="11"/>
  <c r="C10" i="11"/>
  <c r="E10" i="11"/>
  <c r="C14" i="11"/>
  <c r="C15" i="11"/>
  <c r="C16" i="11"/>
  <c r="D16" i="11"/>
  <c r="F20" i="11"/>
  <c r="F22" i="11"/>
</calcChain>
</file>

<file path=xl/comments1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comments2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comments3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sharedStrings.xml><?xml version="1.0" encoding="utf-8"?>
<sst xmlns="http://schemas.openxmlformats.org/spreadsheetml/2006/main" count="63" uniqueCount="39">
  <si>
    <t>Beginning Flow counter reading</t>
  </si>
  <si>
    <t>Ending Flow counter reading</t>
  </si>
  <si>
    <t>B/L #</t>
  </si>
  <si>
    <t>Delivery Date</t>
  </si>
  <si>
    <t>TOTAL DELIVERED</t>
  </si>
  <si>
    <t>GELP #2 FUEL OIL RECEIPTS FOR THE MONTH</t>
  </si>
  <si>
    <t>Plant Recorded Delivery</t>
  </si>
  <si>
    <t>OWED TO GELP/ (OVER DELIVERED)</t>
  </si>
  <si>
    <t>CITGO Quantity on B/L-Gross</t>
  </si>
  <si>
    <t>Marathon Ashland Quantity on B/L-Gross</t>
  </si>
  <si>
    <t>Due from previous sheet</t>
  </si>
  <si>
    <t>Any additional ordered</t>
  </si>
  <si>
    <t>Due from previous month</t>
  </si>
  <si>
    <t>COMMENTS</t>
  </si>
  <si>
    <t>Plant Recorded Off-Load Meter Reading</t>
  </si>
  <si>
    <t>MARATHON ASHLAND "GROSS" DELIVERED</t>
  </si>
  <si>
    <t>CITGO    "GROSS" DELIVERED</t>
  </si>
  <si>
    <t>Current Month Delivery</t>
  </si>
  <si>
    <t>TOTAL DIFFERENCE, Current month</t>
  </si>
  <si>
    <t>"Gross" Gallons Delivered</t>
  </si>
  <si>
    <t>Note:</t>
  </si>
  <si>
    <t>(ordered on the 19th)</t>
  </si>
  <si>
    <t>(orders for the 23rd)</t>
  </si>
  <si>
    <r>
      <t>PLANT RECORDED</t>
    </r>
    <r>
      <rPr>
        <sz val="8"/>
        <rFont val="CG Times (W1)"/>
        <family val="1"/>
      </rPr>
      <t xml:space="preserve"> OFFLOAD TOTAL</t>
    </r>
  </si>
  <si>
    <r>
      <t xml:space="preserve">ALL </t>
    </r>
    <r>
      <rPr>
        <b/>
        <sz val="8"/>
        <rFont val="CG Times (W1)"/>
        <family val="1"/>
      </rPr>
      <t>SUPPLIERS "GROSS"</t>
    </r>
    <r>
      <rPr>
        <sz val="8"/>
        <rFont val="CG Times (W1)"/>
        <family val="1"/>
      </rPr>
      <t xml:space="preserve"> DELIVERY RECORD</t>
    </r>
  </si>
  <si>
    <r>
      <t>Estimated</t>
    </r>
    <r>
      <rPr>
        <sz val="9"/>
        <rFont val="CG Times (W1)"/>
        <family val="1"/>
      </rPr>
      <t xml:space="preserve"> Avg. Cost per gallon</t>
    </r>
  </si>
  <si>
    <t>BP AMOCO "GROSS" DELIVERED</t>
  </si>
  <si>
    <r>
      <t>ESTIMATED</t>
    </r>
    <r>
      <rPr>
        <b/>
        <sz val="9"/>
        <color indexed="12"/>
        <rFont val="CG Times (W1)"/>
        <family val="1"/>
      </rPr>
      <t xml:space="preserve"> COST SUMMARY</t>
    </r>
    <r>
      <rPr>
        <b/>
        <sz val="9"/>
        <rFont val="CG Times (W1)"/>
        <family val="1"/>
      </rPr>
      <t xml:space="preserve"> (based on BOL, not invoice)</t>
    </r>
  </si>
  <si>
    <t>BP AMOCO       Quantity on B/L-Gross</t>
  </si>
  <si>
    <r>
      <t>Estimated</t>
    </r>
    <r>
      <rPr>
        <sz val="9"/>
        <rFont val="CG Times (W1)"/>
        <family val="1"/>
      </rPr>
      <t xml:space="preserve"> Cost of Oil for Month</t>
    </r>
  </si>
  <si>
    <t xml:space="preserve">ESTIMATED Gallons still unaccounted for… </t>
  </si>
  <si>
    <t>SUMMARY OF FUEL OIL DELIVERIES TO GORDONSVILLE</t>
  </si>
  <si>
    <t>Any Fuel ordered ?</t>
  </si>
  <si>
    <t>GELP   #2 FUEL OIL   RECEIPTS FOR THE MONTH</t>
  </si>
  <si>
    <t xml:space="preserve"> MONTH BEGINNING TANK INVENTORY</t>
  </si>
  <si>
    <t>Current Month Ordered</t>
  </si>
  <si>
    <t>(AS STRAPPED BY PLANT… 12/14)</t>
  </si>
  <si>
    <t>(AS REPORTED BY PLANT CONTROL ROOM)</t>
  </si>
  <si>
    <t>To complete December Orders!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</si>
</sst>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83" formatCode="#,##0.00000_);\(#,##0.00000\)"/>
    <numFmt numFmtId="184" formatCode="0.0%"/>
    <numFmt numFmtId="186" formatCode="0.0000"/>
    <numFmt numFmtId="187" formatCode="mmmm\-yyyy"/>
  </numFmts>
  <fonts count="34"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48"/>
      <name val="Tahoma"/>
      <family val="2"/>
    </font>
    <font>
      <sz val="10"/>
      <color indexed="12"/>
      <name val="Tahoma"/>
      <family val="2"/>
    </font>
    <font>
      <b/>
      <sz val="10"/>
      <color indexed="12"/>
      <name val="Tahoma"/>
      <family val="2"/>
    </font>
    <font>
      <sz val="10"/>
      <name val="CG Times (W1)"/>
      <family val="1"/>
    </font>
    <font>
      <sz val="11"/>
      <name val="CG Times (W1)"/>
      <family val="1"/>
    </font>
    <font>
      <sz val="7"/>
      <color indexed="8"/>
      <name val="CG Times (W1)"/>
      <family val="1"/>
    </font>
    <font>
      <i/>
      <sz val="7"/>
      <color indexed="8"/>
      <name val="CG Times (W1)"/>
      <family val="1"/>
    </font>
    <font>
      <b/>
      <sz val="8"/>
      <name val="CG Times (W1)"/>
      <family val="1"/>
    </font>
    <font>
      <sz val="8"/>
      <name val="CG Times (W1)"/>
      <family val="1"/>
    </font>
    <font>
      <sz val="9"/>
      <name val="CG Times (W1)"/>
      <family val="1"/>
    </font>
    <font>
      <b/>
      <u/>
      <sz val="9"/>
      <color indexed="12"/>
      <name val="CG Times (W1)"/>
      <family val="1"/>
    </font>
    <font>
      <b/>
      <u/>
      <sz val="9"/>
      <name val="CG Times (W1)"/>
      <family val="1"/>
    </font>
    <font>
      <b/>
      <sz val="10"/>
      <color indexed="12"/>
      <name val="CG Times (W1)"/>
      <family val="1"/>
    </font>
    <font>
      <u/>
      <sz val="9"/>
      <name val="CG Times (W1)"/>
      <family val="1"/>
    </font>
    <font>
      <sz val="10"/>
      <color indexed="12"/>
      <name val="CG Times (W1)"/>
      <family val="1"/>
    </font>
    <font>
      <b/>
      <sz val="10"/>
      <name val="CG Times (W1)"/>
      <family val="1"/>
    </font>
    <font>
      <b/>
      <sz val="9"/>
      <color indexed="12"/>
      <name val="CG Times (W1)"/>
      <family val="1"/>
    </font>
    <font>
      <b/>
      <sz val="9"/>
      <name val="CG Times (W1)"/>
      <family val="1"/>
    </font>
    <font>
      <u/>
      <sz val="12"/>
      <color indexed="12"/>
      <name val="CG Times (W1)"/>
      <family val="1"/>
    </font>
    <font>
      <u/>
      <sz val="12"/>
      <name val="CG Times (W1)"/>
      <family val="1"/>
    </font>
    <font>
      <sz val="8"/>
      <color indexed="8"/>
      <name val="CG Times (W1)"/>
      <family val="1"/>
    </font>
    <font>
      <b/>
      <sz val="11"/>
      <name val="CG Times (W1)"/>
      <family val="1"/>
    </font>
    <font>
      <sz val="11"/>
      <color indexed="12"/>
      <name val="CG Times (W1)"/>
      <family val="1"/>
    </font>
    <font>
      <i/>
      <u/>
      <sz val="8"/>
      <color indexed="8"/>
      <name val="CG Times (W1)"/>
      <family val="1"/>
    </font>
    <font>
      <u/>
      <sz val="8"/>
      <name val="CG Times (W1)"/>
      <family val="1"/>
    </font>
    <font>
      <i/>
      <sz val="8"/>
      <color indexed="8"/>
      <name val="CG Times (W1)"/>
      <family val="1"/>
    </font>
    <font>
      <i/>
      <sz val="8"/>
      <color indexed="23"/>
      <name val="CG Times (W1)"/>
      <family val="1"/>
    </font>
    <font>
      <i/>
      <sz val="11"/>
      <color indexed="23"/>
      <name val="CG Times (W1)"/>
      <family val="1"/>
    </font>
    <font>
      <i/>
      <sz val="7"/>
      <color indexed="23"/>
      <name val="CG Times (W1)"/>
      <family val="1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Border="1" applyAlignment="1">
      <alignment horizontal="center"/>
    </xf>
    <xf numFmtId="0" fontId="8" fillId="5" borderId="0" xfId="0" applyFont="1" applyFill="1"/>
    <xf numFmtId="0" fontId="8" fillId="0" borderId="0" xfId="0" applyFont="1"/>
    <xf numFmtId="0" fontId="8" fillId="5" borderId="3" xfId="0" applyFont="1" applyFill="1" applyBorder="1"/>
    <xf numFmtId="37" fontId="9" fillId="5" borderId="4" xfId="0" applyNumberFormat="1" applyFont="1" applyFill="1" applyBorder="1" applyAlignment="1">
      <alignment horizontal="center" vertical="center"/>
    </xf>
    <xf numFmtId="37" fontId="9" fillId="5" borderId="4" xfId="1" applyNumberFormat="1" applyFont="1" applyFill="1" applyBorder="1" applyAlignment="1">
      <alignment horizontal="center" vertical="center"/>
    </xf>
    <xf numFmtId="37" fontId="9" fillId="5" borderId="5" xfId="1" applyNumberFormat="1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right" vertical="center"/>
    </xf>
    <xf numFmtId="0" fontId="11" fillId="5" borderId="0" xfId="0" applyFont="1" applyFill="1" applyBorder="1" applyAlignment="1">
      <alignment horizontal="right" vertical="top"/>
    </xf>
    <xf numFmtId="37" fontId="11" fillId="5" borderId="0" xfId="0" applyNumberFormat="1" applyFont="1" applyFill="1" applyBorder="1" applyAlignment="1">
      <alignment horizontal="center" vertical="top"/>
    </xf>
    <xf numFmtId="0" fontId="12" fillId="5" borderId="0" xfId="0" applyFont="1" applyFill="1" applyAlignment="1">
      <alignment horizontal="right"/>
    </xf>
    <xf numFmtId="37" fontId="9" fillId="5" borderId="0" xfId="1" applyNumberFormat="1" applyFont="1" applyFill="1" applyAlignment="1">
      <alignment horizontal="center"/>
    </xf>
    <xf numFmtId="37" fontId="8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right"/>
    </xf>
    <xf numFmtId="37" fontId="9" fillId="5" borderId="7" xfId="0" applyNumberFormat="1" applyFont="1" applyFill="1" applyBorder="1" applyAlignment="1">
      <alignment horizontal="center"/>
    </xf>
    <xf numFmtId="183" fontId="8" fillId="5" borderId="0" xfId="0" applyNumberFormat="1" applyFont="1" applyFill="1" applyAlignment="1">
      <alignment horizontal="center"/>
    </xf>
    <xf numFmtId="37" fontId="9" fillId="5" borderId="0" xfId="0" applyNumberFormat="1" applyFont="1" applyFill="1" applyAlignment="1">
      <alignment horizontal="center"/>
    </xf>
    <xf numFmtId="184" fontId="9" fillId="5" borderId="0" xfId="0" applyNumberFormat="1" applyFont="1" applyFill="1" applyAlignment="1">
      <alignment horizontal="center"/>
    </xf>
    <xf numFmtId="0" fontId="8" fillId="5" borderId="8" xfId="0" applyFont="1" applyFill="1" applyBorder="1"/>
    <xf numFmtId="0" fontId="8" fillId="5" borderId="0" xfId="0" applyFont="1" applyFill="1" applyBorder="1"/>
    <xf numFmtId="0" fontId="14" fillId="5" borderId="0" xfId="0" applyFont="1" applyFill="1" applyBorder="1" applyAlignment="1">
      <alignment horizontal="right"/>
    </xf>
    <xf numFmtId="37" fontId="17" fillId="5" borderId="9" xfId="0" applyNumberFormat="1" applyFont="1" applyFill="1" applyBorder="1" applyAlignment="1">
      <alignment horizontal="center"/>
    </xf>
    <xf numFmtId="0" fontId="18" fillId="5" borderId="0" xfId="0" applyFont="1" applyFill="1" applyBorder="1" applyAlignment="1">
      <alignment horizontal="right"/>
    </xf>
    <xf numFmtId="0" fontId="8" fillId="5" borderId="4" xfId="0" applyFont="1" applyFill="1" applyBorder="1"/>
    <xf numFmtId="0" fontId="8" fillId="5" borderId="1" xfId="0" applyFont="1" applyFill="1" applyBorder="1"/>
    <xf numFmtId="0" fontId="18" fillId="5" borderId="1" xfId="0" applyFont="1" applyFill="1" applyBorder="1" applyAlignment="1">
      <alignment horizontal="right"/>
    </xf>
    <xf numFmtId="44" fontId="8" fillId="5" borderId="10" xfId="2" applyFont="1" applyFill="1" applyBorder="1"/>
    <xf numFmtId="0" fontId="20" fillId="5" borderId="4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10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24" fillId="5" borderId="0" xfId="0" applyFont="1" applyFill="1" applyAlignment="1">
      <alignment horizontal="center"/>
    </xf>
    <xf numFmtId="0" fontId="24" fillId="5" borderId="0" xfId="0" applyFont="1" applyFill="1" applyAlignment="1">
      <alignment horizontal="left"/>
    </xf>
    <xf numFmtId="0" fontId="6" fillId="0" borderId="0" xfId="0" applyFont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3" fontId="5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20" fillId="5" borderId="4" xfId="0" applyFont="1" applyFill="1" applyBorder="1" applyAlignment="1" applyProtection="1">
      <alignment horizontal="center" vertical="center" wrapText="1"/>
      <protection locked="0"/>
    </xf>
    <xf numFmtId="37" fontId="9" fillId="5" borderId="4" xfId="1" applyNumberFormat="1" applyFont="1" applyFill="1" applyBorder="1" applyAlignment="1" applyProtection="1">
      <alignment horizontal="center" vertical="center"/>
      <protection locked="0"/>
    </xf>
    <xf numFmtId="186" fontId="19" fillId="5" borderId="10" xfId="0" applyNumberFormat="1" applyFont="1" applyFill="1" applyBorder="1" applyAlignment="1" applyProtection="1">
      <alignment horizontal="center"/>
      <protection locked="0"/>
    </xf>
    <xf numFmtId="0" fontId="14" fillId="5" borderId="11" xfId="0" applyFont="1" applyFill="1" applyBorder="1" applyProtection="1">
      <protection locked="0"/>
    </xf>
    <xf numFmtId="0" fontId="14" fillId="5" borderId="12" xfId="0" applyFont="1" applyFill="1" applyBorder="1" applyProtection="1">
      <protection locked="0"/>
    </xf>
    <xf numFmtId="0" fontId="14" fillId="5" borderId="0" xfId="0" applyFont="1" applyFill="1" applyBorder="1" applyProtection="1">
      <protection locked="0"/>
    </xf>
    <xf numFmtId="0" fontId="14" fillId="5" borderId="9" xfId="0" applyFont="1" applyFill="1" applyBorder="1" applyProtection="1">
      <protection locked="0"/>
    </xf>
    <xf numFmtId="0" fontId="14" fillId="5" borderId="1" xfId="0" applyFont="1" applyFill="1" applyBorder="1" applyProtection="1">
      <protection locked="0"/>
    </xf>
    <xf numFmtId="0" fontId="14" fillId="5" borderId="10" xfId="0" applyFont="1" applyFill="1" applyBorder="1" applyProtection="1">
      <protection locked="0"/>
    </xf>
    <xf numFmtId="187" fontId="23" fillId="5" borderId="0" xfId="0" applyNumberFormat="1" applyFont="1" applyFill="1" applyAlignment="1" applyProtection="1">
      <alignment horizontal="right"/>
      <protection locked="0"/>
    </xf>
    <xf numFmtId="0" fontId="7" fillId="0" borderId="0" xfId="0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center"/>
      <protection locked="0"/>
    </xf>
    <xf numFmtId="0" fontId="25" fillId="5" borderId="13" xfId="0" applyFont="1" applyFill="1" applyBorder="1" applyAlignment="1">
      <alignment horizontal="center" vertical="center"/>
    </xf>
    <xf numFmtId="37" fontId="26" fillId="5" borderId="14" xfId="1" applyNumberFormat="1" applyFont="1" applyFill="1" applyBorder="1" applyAlignment="1" applyProtection="1">
      <alignment horizontal="center" vertical="center"/>
      <protection locked="0"/>
    </xf>
    <xf numFmtId="0" fontId="8" fillId="7" borderId="0" xfId="0" applyFont="1" applyFill="1"/>
    <xf numFmtId="0" fontId="8" fillId="7" borderId="3" xfId="0" applyFont="1" applyFill="1" applyBorder="1"/>
    <xf numFmtId="0" fontId="8" fillId="7" borderId="3" xfId="0" applyFont="1" applyFill="1" applyBorder="1" applyProtection="1">
      <protection locked="0"/>
    </xf>
    <xf numFmtId="0" fontId="8" fillId="7" borderId="15" xfId="0" applyFont="1" applyFill="1" applyBorder="1"/>
    <xf numFmtId="37" fontId="28" fillId="5" borderId="16" xfId="0" applyNumberFormat="1" applyFont="1" applyFill="1" applyBorder="1" applyAlignment="1" applyProtection="1">
      <alignment horizontal="center" vertical="center"/>
      <protection locked="0"/>
    </xf>
    <xf numFmtId="0" fontId="30" fillId="5" borderId="17" xfId="0" applyFont="1" applyFill="1" applyBorder="1" applyAlignment="1">
      <alignment horizontal="right" vertical="top"/>
    </xf>
    <xf numFmtId="37" fontId="30" fillId="5" borderId="18" xfId="0" applyNumberFormat="1" applyFont="1" applyFill="1" applyBorder="1" applyAlignment="1">
      <alignment horizontal="center" vertical="top"/>
    </xf>
    <xf numFmtId="37" fontId="30" fillId="5" borderId="19" xfId="0" applyNumberFormat="1" applyFont="1" applyFill="1" applyBorder="1" applyAlignment="1">
      <alignment horizontal="center" vertical="top"/>
    </xf>
    <xf numFmtId="37" fontId="25" fillId="5" borderId="19" xfId="0" applyNumberFormat="1" applyFont="1" applyFill="1" applyBorder="1" applyAlignment="1">
      <alignment horizontal="center" vertical="top"/>
    </xf>
    <xf numFmtId="37" fontId="25" fillId="5" borderId="20" xfId="0" applyNumberFormat="1" applyFont="1" applyFill="1" applyBorder="1" applyAlignment="1">
      <alignment horizontal="center" vertical="top"/>
    </xf>
    <xf numFmtId="37" fontId="30" fillId="5" borderId="20" xfId="0" applyNumberFormat="1" applyFont="1" applyFill="1" applyBorder="1" applyAlignment="1">
      <alignment horizontal="center" vertical="top"/>
    </xf>
    <xf numFmtId="37" fontId="27" fillId="5" borderId="4" xfId="1" applyNumberFormat="1" applyFont="1" applyFill="1" applyBorder="1" applyAlignment="1" applyProtection="1">
      <alignment horizontal="center" vertical="center"/>
      <protection locked="0"/>
    </xf>
    <xf numFmtId="37" fontId="27" fillId="5" borderId="5" xfId="1" applyNumberFormat="1" applyFont="1" applyFill="1" applyBorder="1" applyAlignment="1" applyProtection="1">
      <alignment horizontal="center" vertical="center"/>
      <protection locked="0"/>
    </xf>
    <xf numFmtId="38" fontId="28" fillId="5" borderId="11" xfId="0" applyNumberFormat="1" applyFont="1" applyFill="1" applyBorder="1" applyAlignment="1" applyProtection="1">
      <alignment horizontal="center" vertical="center"/>
      <protection locked="0"/>
    </xf>
    <xf numFmtId="38" fontId="29" fillId="5" borderId="11" xfId="0" applyNumberFormat="1" applyFont="1" applyFill="1" applyBorder="1" applyAlignment="1" applyProtection="1">
      <alignment horizontal="center" vertical="center"/>
      <protection locked="0"/>
    </xf>
    <xf numFmtId="38" fontId="29" fillId="5" borderId="21" xfId="0" applyNumberFormat="1" applyFont="1" applyFill="1" applyBorder="1" applyAlignment="1" applyProtection="1">
      <alignment horizontal="center" vertical="center"/>
      <protection locked="0"/>
    </xf>
    <xf numFmtId="0" fontId="31" fillId="5" borderId="13" xfId="0" applyFont="1" applyFill="1" applyBorder="1" applyAlignment="1">
      <alignment horizontal="center" vertical="center"/>
    </xf>
    <xf numFmtId="37" fontId="32" fillId="5" borderId="14" xfId="1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0" fontId="15" fillId="5" borderId="11" xfId="0" applyFont="1" applyFill="1" applyBorder="1" applyAlignment="1">
      <alignment horizontal="center"/>
    </xf>
    <xf numFmtId="0" fontId="16" fillId="5" borderId="11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/>
    </xf>
    <xf numFmtId="37" fontId="30" fillId="5" borderId="19" xfId="0" applyNumberFormat="1" applyFont="1" applyFill="1" applyBorder="1" applyAlignment="1">
      <alignment horizontal="center" vertical="top"/>
    </xf>
    <xf numFmtId="37" fontId="33" fillId="5" borderId="14" xfId="0" applyNumberFormat="1" applyFont="1" applyFill="1" applyBorder="1" applyAlignment="1" applyProtection="1">
      <alignment horizontal="center" vertical="center"/>
      <protection locked="0"/>
    </xf>
    <xf numFmtId="37" fontId="33" fillId="5" borderId="22" xfId="0" applyNumberFormat="1" applyFont="1" applyFill="1" applyBorder="1" applyAlignment="1" applyProtection="1">
      <alignment horizontal="center" vertical="center"/>
      <protection locked="0"/>
    </xf>
    <xf numFmtId="37" fontId="11" fillId="5" borderId="14" xfId="0" applyNumberFormat="1" applyFont="1" applyFill="1" applyBorder="1" applyAlignment="1" applyProtection="1">
      <alignment horizontal="center" vertical="center"/>
      <protection locked="0"/>
    </xf>
    <xf numFmtId="37" fontId="11" fillId="5" borderId="22" xfId="0" applyNumberFormat="1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16</xdr:row>
      <xdr:rowOff>114300</xdr:rowOff>
    </xdr:from>
    <xdr:to>
      <xdr:col>0</xdr:col>
      <xdr:colOff>581025</xdr:colOff>
      <xdr:row>41</xdr:row>
      <xdr:rowOff>152400</xdr:rowOff>
    </xdr:to>
    <xdr:sp macro="" textlink="">
      <xdr:nvSpPr>
        <xdr:cNvPr id="6148" name="WordArt 4">
          <a:extLst>
            <a:ext uri="{FF2B5EF4-FFF2-40B4-BE49-F238E27FC236}">
              <a16:creationId xmlns:a16="http://schemas.microsoft.com/office/drawing/2014/main" id="{39BCF568-1EB6-D9D9-F206-9C54E3C8182F}"/>
            </a:ext>
          </a:extLst>
        </xdr:cNvPr>
        <xdr:cNvSpPr>
          <a:spLocks noChangeArrowheads="1" noChangeShapeType="1" noTextEdit="1"/>
        </xdr:cNvSpPr>
      </xdr:nvSpPr>
      <xdr:spPr bwMode="auto">
        <a:xfrm rot="-5400000">
          <a:off x="-1585913" y="5253038"/>
          <a:ext cx="4086225" cy="2476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effectLst/>
              <a:latin typeface="Arial Narrow" panose="020B0606020202030204" pitchFamily="34" charset="0"/>
            </a:rPr>
            <a:t>December loads</a:t>
          </a:r>
        </a:p>
      </xdr:txBody>
    </xdr:sp>
    <xdr:clientData/>
  </xdr:twoCellAnchor>
  <xdr:twoCellAnchor>
    <xdr:from>
      <xdr:col>8</xdr:col>
      <xdr:colOff>171450</xdr:colOff>
      <xdr:row>42</xdr:row>
      <xdr:rowOff>152400</xdr:rowOff>
    </xdr:from>
    <xdr:to>
      <xdr:col>8</xdr:col>
      <xdr:colOff>504825</xdr:colOff>
      <xdr:row>46</xdr:row>
      <xdr:rowOff>0</xdr:rowOff>
    </xdr:to>
    <xdr:sp macro="" textlink="">
      <xdr:nvSpPr>
        <xdr:cNvPr id="6149" name="AutoShape 5">
          <a:extLst>
            <a:ext uri="{FF2B5EF4-FFF2-40B4-BE49-F238E27FC236}">
              <a16:creationId xmlns:a16="http://schemas.microsoft.com/office/drawing/2014/main" id="{264AED04-4007-3150-0CAF-1397C5E00245}"/>
            </a:ext>
          </a:extLst>
        </xdr:cNvPr>
        <xdr:cNvSpPr>
          <a:spLocks/>
        </xdr:cNvSpPr>
      </xdr:nvSpPr>
      <xdr:spPr bwMode="auto">
        <a:xfrm>
          <a:off x="8315325" y="7581900"/>
          <a:ext cx="333375" cy="495300"/>
        </a:xfrm>
        <a:prstGeom prst="rightBrace">
          <a:avLst>
            <a:gd name="adj1" fmla="val 12381"/>
            <a:gd name="adj2" fmla="val 50000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"/>
  <sheetViews>
    <sheetView tabSelected="1" zoomScale="82" workbookViewId="0">
      <pane xSplit="1" ySplit="3" topLeftCell="C31" activePane="bottomRight" state="frozen"/>
      <selection pane="topRight" activeCell="B1" sqref="B1"/>
      <selection pane="bottomLeft" activeCell="A4" sqref="A4"/>
      <selection pane="bottomRight" activeCell="H62" sqref="H62"/>
    </sheetView>
  </sheetViews>
  <sheetFormatPr defaultRowHeight="12.75"/>
  <cols>
    <col min="1" max="1" width="15" style="5" customWidth="1"/>
    <col min="2" max="3" width="15.85546875" style="6" customWidth="1"/>
    <col min="4" max="4" width="14.28515625" style="6" customWidth="1"/>
    <col min="5" max="8" width="15.28515625" style="6" customWidth="1"/>
    <col min="9" max="9" width="9.5703125" style="6" customWidth="1"/>
    <col min="10" max="16384" width="9.140625" style="1"/>
  </cols>
  <sheetData>
    <row r="1" spans="1:9" ht="24" customHeight="1">
      <c r="A1" s="94" t="s">
        <v>33</v>
      </c>
      <c r="B1" s="94"/>
      <c r="C1" s="94"/>
      <c r="D1" s="94"/>
      <c r="E1" s="94"/>
      <c r="F1" s="94"/>
      <c r="G1" s="94"/>
      <c r="H1" s="94"/>
      <c r="I1" s="94"/>
    </row>
    <row r="2" spans="1:9" s="2" customFormat="1" ht="51">
      <c r="A2" s="11" t="s">
        <v>3</v>
      </c>
      <c r="B2" s="12" t="s">
        <v>0</v>
      </c>
      <c r="C2" s="12" t="s">
        <v>1</v>
      </c>
      <c r="D2" s="12" t="s">
        <v>6</v>
      </c>
      <c r="E2" s="59"/>
      <c r="F2" s="48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60"/>
      <c r="F3" s="4"/>
      <c r="G3" s="4"/>
      <c r="H3" s="4"/>
      <c r="I3" s="4"/>
    </row>
    <row r="4" spans="1:9">
      <c r="A4" s="53"/>
      <c r="B4" s="71">
        <v>27729100</v>
      </c>
      <c r="C4" s="51">
        <v>27736674</v>
      </c>
      <c r="D4" s="6">
        <f t="shared" ref="D4:D59" si="0">IF(C4&gt;1,C4-B4,0)</f>
        <v>7574</v>
      </c>
      <c r="E4" s="57"/>
      <c r="F4" s="55"/>
      <c r="G4" s="55">
        <v>7601</v>
      </c>
      <c r="H4" s="55"/>
      <c r="I4" s="55"/>
    </row>
    <row r="5" spans="1:9">
      <c r="A5" s="53"/>
      <c r="B5" s="6">
        <f>C4</f>
        <v>27736674</v>
      </c>
      <c r="C5" s="51">
        <v>27744237</v>
      </c>
      <c r="D5" s="6">
        <f t="shared" si="0"/>
        <v>7563</v>
      </c>
      <c r="E5" s="57"/>
      <c r="F5" s="55"/>
      <c r="G5" s="55">
        <v>7602</v>
      </c>
      <c r="H5" s="55"/>
      <c r="I5" s="55"/>
    </row>
    <row r="6" spans="1:9">
      <c r="A6" s="53"/>
      <c r="B6" s="6">
        <f t="shared" ref="B6:B59" si="1">C5</f>
        <v>27744237</v>
      </c>
      <c r="C6" s="51">
        <v>27751792</v>
      </c>
      <c r="D6" s="6">
        <f t="shared" si="0"/>
        <v>7555</v>
      </c>
      <c r="E6" s="57"/>
      <c r="F6" s="55"/>
      <c r="G6" s="55">
        <v>7602</v>
      </c>
      <c r="H6" s="55"/>
      <c r="I6" s="55"/>
    </row>
    <row r="7" spans="1:9">
      <c r="A7" s="53"/>
      <c r="B7" s="6">
        <f t="shared" si="1"/>
        <v>27751792</v>
      </c>
      <c r="C7" s="51">
        <v>27759359</v>
      </c>
      <c r="D7" s="6">
        <f t="shared" si="0"/>
        <v>7567</v>
      </c>
      <c r="E7" s="57"/>
      <c r="F7" s="55"/>
      <c r="G7" s="55">
        <v>7601</v>
      </c>
      <c r="H7" s="55"/>
      <c r="I7" s="55"/>
    </row>
    <row r="8" spans="1:9">
      <c r="A8" s="53"/>
      <c r="B8" s="6">
        <f t="shared" si="1"/>
        <v>27759359</v>
      </c>
      <c r="C8" s="51">
        <v>27766933</v>
      </c>
      <c r="D8" s="6">
        <f t="shared" si="0"/>
        <v>7574</v>
      </c>
      <c r="E8" s="57"/>
      <c r="F8" s="55"/>
      <c r="G8" s="55">
        <v>7601</v>
      </c>
      <c r="H8" s="55"/>
      <c r="I8" s="55"/>
    </row>
    <row r="9" spans="1:9">
      <c r="A9" s="53"/>
      <c r="B9" s="6">
        <f t="shared" si="1"/>
        <v>27766933</v>
      </c>
      <c r="C9" s="51">
        <v>27774494</v>
      </c>
      <c r="D9" s="6">
        <f t="shared" si="0"/>
        <v>7561</v>
      </c>
      <c r="E9" s="57"/>
      <c r="F9" s="55"/>
      <c r="G9" s="55">
        <v>7602</v>
      </c>
      <c r="H9" s="55"/>
      <c r="I9" s="55"/>
    </row>
    <row r="10" spans="1:9">
      <c r="A10" s="53"/>
      <c r="B10" s="6">
        <f t="shared" si="1"/>
        <v>27774494</v>
      </c>
      <c r="C10" s="51">
        <v>27781952</v>
      </c>
      <c r="D10" s="6">
        <f t="shared" si="0"/>
        <v>7458</v>
      </c>
      <c r="E10" s="57"/>
      <c r="F10" s="55"/>
      <c r="G10" s="55"/>
      <c r="H10" s="55">
        <v>7501</v>
      </c>
      <c r="I10" s="55"/>
    </row>
    <row r="11" spans="1:9">
      <c r="A11" s="53"/>
      <c r="B11" s="6">
        <f t="shared" si="1"/>
        <v>27781952</v>
      </c>
      <c r="C11" s="51">
        <v>27789393</v>
      </c>
      <c r="D11" s="6">
        <f t="shared" si="0"/>
        <v>7441</v>
      </c>
      <c r="E11" s="57"/>
      <c r="F11" s="55"/>
      <c r="G11" s="55"/>
      <c r="H11" s="55">
        <v>7502</v>
      </c>
      <c r="I11" s="55"/>
    </row>
    <row r="12" spans="1:9">
      <c r="A12" s="53"/>
      <c r="B12" s="6">
        <f t="shared" si="1"/>
        <v>27789393</v>
      </c>
      <c r="C12" s="51">
        <v>27796831</v>
      </c>
      <c r="D12" s="6">
        <f t="shared" si="0"/>
        <v>7438</v>
      </c>
      <c r="E12" s="57"/>
      <c r="F12" s="55"/>
      <c r="G12" s="55"/>
      <c r="H12" s="55">
        <v>7502</v>
      </c>
      <c r="I12" s="55"/>
    </row>
    <row r="13" spans="1:9">
      <c r="A13" s="53"/>
      <c r="B13" s="6">
        <f t="shared" si="1"/>
        <v>27796831</v>
      </c>
      <c r="C13" s="51">
        <v>27804268</v>
      </c>
      <c r="D13" s="6">
        <f t="shared" si="0"/>
        <v>7437</v>
      </c>
      <c r="E13" s="57"/>
      <c r="F13" s="55"/>
      <c r="G13" s="55"/>
      <c r="H13" s="55">
        <v>7502</v>
      </c>
      <c r="I13" s="55"/>
    </row>
    <row r="14" spans="1:9">
      <c r="A14" s="53"/>
      <c r="B14" s="6">
        <f t="shared" si="1"/>
        <v>27804268</v>
      </c>
      <c r="C14" s="51">
        <v>27811709</v>
      </c>
      <c r="D14" s="6">
        <f t="shared" si="0"/>
        <v>7441</v>
      </c>
      <c r="E14" s="57"/>
      <c r="F14" s="55"/>
      <c r="G14" s="55"/>
      <c r="H14" s="55">
        <v>7501</v>
      </c>
      <c r="I14" s="55"/>
    </row>
    <row r="15" spans="1:9">
      <c r="A15" s="53"/>
      <c r="B15" s="6">
        <f t="shared" si="1"/>
        <v>27811709</v>
      </c>
      <c r="C15" s="51">
        <v>27819156</v>
      </c>
      <c r="D15" s="6">
        <f t="shared" si="0"/>
        <v>7447</v>
      </c>
      <c r="E15" s="57"/>
      <c r="F15" s="55"/>
      <c r="G15" s="55"/>
      <c r="H15" s="55">
        <v>7501</v>
      </c>
      <c r="I15" s="55"/>
    </row>
    <row r="16" spans="1:9">
      <c r="A16" s="53"/>
      <c r="B16" s="6">
        <f t="shared" si="1"/>
        <v>27819156</v>
      </c>
      <c r="C16" s="51">
        <v>27834345</v>
      </c>
      <c r="D16" s="6">
        <f t="shared" si="0"/>
        <v>15189</v>
      </c>
      <c r="E16" s="57"/>
      <c r="F16" s="55"/>
      <c r="G16" s="55">
        <f>7602+7703</f>
        <v>15305</v>
      </c>
      <c r="H16" s="55"/>
      <c r="I16" s="55"/>
    </row>
    <row r="17" spans="1:9">
      <c r="A17" s="53"/>
      <c r="B17" s="6">
        <f t="shared" si="1"/>
        <v>27834345</v>
      </c>
      <c r="C17" s="51">
        <v>27841914</v>
      </c>
      <c r="D17" s="6">
        <f t="shared" si="0"/>
        <v>7569</v>
      </c>
      <c r="E17" s="57"/>
      <c r="F17" s="55"/>
      <c r="G17" s="55">
        <v>7601</v>
      </c>
      <c r="H17" s="55"/>
      <c r="I17" s="55"/>
    </row>
    <row r="18" spans="1:9">
      <c r="A18" s="53"/>
      <c r="B18" s="6">
        <f t="shared" si="1"/>
        <v>27841914</v>
      </c>
      <c r="C18" s="51">
        <v>27849380</v>
      </c>
      <c r="D18" s="6">
        <f t="shared" si="0"/>
        <v>7466</v>
      </c>
      <c r="E18" s="57"/>
      <c r="F18" s="55"/>
      <c r="G18" s="55">
        <v>7502</v>
      </c>
      <c r="H18" s="55"/>
      <c r="I18" s="55"/>
    </row>
    <row r="19" spans="1:9">
      <c r="A19" s="53"/>
      <c r="B19" s="6">
        <f t="shared" si="1"/>
        <v>27849380</v>
      </c>
      <c r="C19" s="51">
        <v>27856939</v>
      </c>
      <c r="D19" s="6">
        <f t="shared" si="0"/>
        <v>7559</v>
      </c>
      <c r="E19" s="57"/>
      <c r="F19" s="55"/>
      <c r="G19" s="55">
        <v>7601</v>
      </c>
      <c r="H19" s="55"/>
      <c r="I19" s="55"/>
    </row>
    <row r="20" spans="1:9">
      <c r="A20" s="53"/>
      <c r="B20" s="6">
        <f t="shared" si="1"/>
        <v>27856939</v>
      </c>
      <c r="C20" s="51">
        <v>27864528</v>
      </c>
      <c r="D20" s="6">
        <f t="shared" si="0"/>
        <v>7589</v>
      </c>
      <c r="E20" s="57"/>
      <c r="F20" s="55"/>
      <c r="G20" s="55">
        <v>7601</v>
      </c>
      <c r="H20" s="55"/>
      <c r="I20" s="55"/>
    </row>
    <row r="21" spans="1:9">
      <c r="A21" s="53"/>
      <c r="B21" s="6">
        <f t="shared" si="1"/>
        <v>27864528</v>
      </c>
      <c r="C21" s="51">
        <v>27872100</v>
      </c>
      <c r="D21" s="6">
        <f t="shared" si="0"/>
        <v>7572</v>
      </c>
      <c r="E21" s="57"/>
      <c r="F21" s="55"/>
      <c r="G21" s="55">
        <v>7600</v>
      </c>
      <c r="H21" s="55"/>
      <c r="I21" s="55"/>
    </row>
    <row r="22" spans="1:9">
      <c r="A22" s="53"/>
      <c r="B22" s="6">
        <f t="shared" si="1"/>
        <v>27872100</v>
      </c>
      <c r="C22" s="51">
        <v>27879659</v>
      </c>
      <c r="D22" s="6">
        <f t="shared" si="0"/>
        <v>7559</v>
      </c>
      <c r="E22" s="57"/>
      <c r="F22" s="55"/>
      <c r="G22" s="55">
        <v>7603</v>
      </c>
      <c r="H22" s="55"/>
      <c r="I22" s="55"/>
    </row>
    <row r="23" spans="1:9">
      <c r="A23" s="53"/>
      <c r="B23" s="6">
        <f t="shared" si="1"/>
        <v>27879659</v>
      </c>
      <c r="C23" s="51">
        <v>27887103</v>
      </c>
      <c r="D23" s="6">
        <f t="shared" si="0"/>
        <v>7444</v>
      </c>
      <c r="E23" s="57"/>
      <c r="F23" s="55"/>
      <c r="G23" s="55"/>
      <c r="H23" s="55">
        <v>7502</v>
      </c>
      <c r="I23" s="55"/>
    </row>
    <row r="24" spans="1:9">
      <c r="A24" s="53"/>
      <c r="B24" s="6">
        <f t="shared" si="1"/>
        <v>27887103</v>
      </c>
      <c r="C24" s="51">
        <v>27894568</v>
      </c>
      <c r="D24" s="6">
        <f t="shared" si="0"/>
        <v>7465</v>
      </c>
      <c r="E24" s="57"/>
      <c r="F24" s="55"/>
      <c r="G24" s="55"/>
      <c r="H24" s="55">
        <v>7503</v>
      </c>
      <c r="I24" s="55"/>
    </row>
    <row r="25" spans="1:9">
      <c r="A25" s="53"/>
      <c r="B25" s="6">
        <f t="shared" si="1"/>
        <v>27894568</v>
      </c>
      <c r="C25" s="51">
        <v>27902012</v>
      </c>
      <c r="D25" s="6">
        <f t="shared" si="0"/>
        <v>7444</v>
      </c>
      <c r="E25" s="57"/>
      <c r="F25" s="55"/>
      <c r="G25" s="55"/>
      <c r="H25" s="55">
        <v>7501</v>
      </c>
      <c r="I25" s="55"/>
    </row>
    <row r="26" spans="1:9">
      <c r="A26" s="53"/>
      <c r="B26" s="6">
        <f t="shared" si="1"/>
        <v>27902012</v>
      </c>
      <c r="C26" s="51">
        <v>27909472</v>
      </c>
      <c r="D26" s="6">
        <f t="shared" si="0"/>
        <v>7460</v>
      </c>
      <c r="E26" s="57"/>
      <c r="F26" s="55"/>
      <c r="G26" s="55"/>
      <c r="H26" s="55">
        <v>7502</v>
      </c>
      <c r="I26" s="55"/>
    </row>
    <row r="27" spans="1:9">
      <c r="A27" s="53"/>
      <c r="B27" s="6">
        <f t="shared" si="1"/>
        <v>27909472</v>
      </c>
      <c r="C27" s="51">
        <v>27924627</v>
      </c>
      <c r="D27" s="6">
        <f t="shared" si="0"/>
        <v>15155</v>
      </c>
      <c r="E27" s="57"/>
      <c r="F27" s="55"/>
      <c r="G27" s="55">
        <f>7602+7603</f>
        <v>15205</v>
      </c>
      <c r="H27" s="55"/>
      <c r="I27" s="55"/>
    </row>
    <row r="28" spans="1:9">
      <c r="A28" s="53"/>
      <c r="B28" s="6">
        <f t="shared" si="1"/>
        <v>27924627</v>
      </c>
      <c r="C28" s="51">
        <v>27932073</v>
      </c>
      <c r="D28" s="6">
        <f t="shared" si="0"/>
        <v>7446</v>
      </c>
      <c r="E28" s="57"/>
      <c r="F28" s="55"/>
      <c r="G28" s="55"/>
      <c r="H28" s="55">
        <v>7500</v>
      </c>
      <c r="I28" s="55"/>
    </row>
    <row r="29" spans="1:9">
      <c r="A29" s="53"/>
      <c r="B29" s="6">
        <f>C28</f>
        <v>27932073</v>
      </c>
      <c r="C29" s="51">
        <v>27939515</v>
      </c>
      <c r="D29" s="6">
        <f t="shared" si="0"/>
        <v>7442</v>
      </c>
      <c r="E29" s="57"/>
      <c r="F29" s="55"/>
      <c r="G29" s="55"/>
      <c r="H29" s="55">
        <v>7501</v>
      </c>
      <c r="I29" s="55"/>
    </row>
    <row r="30" spans="1:9">
      <c r="A30" s="53"/>
      <c r="B30" s="6">
        <f>C29</f>
        <v>27939515</v>
      </c>
      <c r="C30" s="51">
        <v>27946965</v>
      </c>
      <c r="D30" s="6">
        <f t="shared" si="0"/>
        <v>7450</v>
      </c>
      <c r="E30" s="57"/>
      <c r="F30" s="55"/>
      <c r="G30" s="55"/>
      <c r="H30" s="55">
        <v>7502</v>
      </c>
      <c r="I30" s="55"/>
    </row>
    <row r="31" spans="1:9">
      <c r="A31" s="53"/>
      <c r="B31" s="6">
        <f t="shared" ref="B31:B42" si="2">C30</f>
        <v>27946965</v>
      </c>
      <c r="C31" s="51">
        <v>27954391</v>
      </c>
      <c r="D31" s="6">
        <f t="shared" si="0"/>
        <v>7426</v>
      </c>
      <c r="E31" s="57"/>
      <c r="F31" s="55"/>
      <c r="G31" s="55"/>
      <c r="H31" s="55">
        <v>7501</v>
      </c>
      <c r="I31" s="55"/>
    </row>
    <row r="32" spans="1:9">
      <c r="A32" s="53"/>
      <c r="B32" s="6">
        <f t="shared" si="2"/>
        <v>27954391</v>
      </c>
      <c r="C32" s="51">
        <v>27961857</v>
      </c>
      <c r="D32" s="6">
        <f t="shared" si="0"/>
        <v>7466</v>
      </c>
      <c r="E32" s="57"/>
      <c r="F32" s="55"/>
      <c r="G32" s="55"/>
      <c r="H32" s="55">
        <v>7503</v>
      </c>
      <c r="I32" s="55"/>
    </row>
    <row r="33" spans="1:11">
      <c r="A33" s="53"/>
      <c r="B33" s="6">
        <f t="shared" si="2"/>
        <v>27961857</v>
      </c>
      <c r="C33" s="51">
        <v>27969314</v>
      </c>
      <c r="D33" s="6">
        <f t="shared" si="0"/>
        <v>7457</v>
      </c>
      <c r="E33" s="57"/>
      <c r="F33" s="55"/>
      <c r="G33" s="55"/>
      <c r="H33" s="55">
        <v>7501</v>
      </c>
      <c r="I33" s="55"/>
    </row>
    <row r="34" spans="1:11">
      <c r="A34" s="53"/>
      <c r="B34" s="6">
        <f t="shared" si="2"/>
        <v>27969314</v>
      </c>
      <c r="C34" s="51">
        <v>27976891</v>
      </c>
      <c r="D34" s="6">
        <f t="shared" si="0"/>
        <v>7577</v>
      </c>
      <c r="E34" s="57"/>
      <c r="F34" s="55"/>
      <c r="G34" s="55">
        <v>7602</v>
      </c>
      <c r="H34" s="55"/>
      <c r="I34" s="55"/>
    </row>
    <row r="35" spans="1:11">
      <c r="A35" s="53"/>
      <c r="B35" s="6">
        <f t="shared" si="2"/>
        <v>27976891</v>
      </c>
      <c r="C35" s="51">
        <v>27991936</v>
      </c>
      <c r="D35" s="6">
        <f t="shared" si="0"/>
        <v>15045</v>
      </c>
      <c r="E35" s="57"/>
      <c r="F35" s="55"/>
      <c r="G35" s="55">
        <v>7601</v>
      </c>
      <c r="H35" s="55">
        <v>7501</v>
      </c>
      <c r="I35" s="55"/>
    </row>
    <row r="36" spans="1:11">
      <c r="A36" s="53"/>
      <c r="B36" s="6">
        <f t="shared" si="2"/>
        <v>27991936</v>
      </c>
      <c r="C36" s="51">
        <v>27999385</v>
      </c>
      <c r="D36" s="6">
        <f t="shared" si="0"/>
        <v>7449</v>
      </c>
      <c r="E36" s="57"/>
      <c r="F36" s="55"/>
      <c r="G36" s="55"/>
      <c r="H36" s="55">
        <v>7501</v>
      </c>
      <c r="I36" s="55"/>
    </row>
    <row r="37" spans="1:11">
      <c r="A37" s="53"/>
      <c r="B37" s="6">
        <f t="shared" si="2"/>
        <v>27999385</v>
      </c>
      <c r="C37" s="51">
        <v>28006950</v>
      </c>
      <c r="D37" s="6">
        <f t="shared" si="0"/>
        <v>7565</v>
      </c>
      <c r="E37" s="57"/>
      <c r="F37" s="55"/>
      <c r="G37" s="55">
        <v>7603</v>
      </c>
      <c r="H37" s="55"/>
      <c r="I37" s="55"/>
    </row>
    <row r="38" spans="1:11">
      <c r="A38" s="53"/>
      <c r="B38" s="6">
        <f t="shared" si="2"/>
        <v>28006950</v>
      </c>
      <c r="C38" s="51">
        <v>28014403</v>
      </c>
      <c r="D38" s="6">
        <f t="shared" si="0"/>
        <v>7453</v>
      </c>
      <c r="E38" s="57"/>
      <c r="F38" s="55"/>
      <c r="G38" s="55"/>
      <c r="H38" s="55">
        <v>7501</v>
      </c>
      <c r="I38" s="55"/>
    </row>
    <row r="39" spans="1:11">
      <c r="A39" s="53"/>
      <c r="B39" s="6">
        <f t="shared" si="2"/>
        <v>28014403</v>
      </c>
      <c r="C39" s="51">
        <v>28021861</v>
      </c>
      <c r="D39" s="6">
        <f t="shared" si="0"/>
        <v>7458</v>
      </c>
      <c r="E39" s="57"/>
      <c r="F39" s="55"/>
      <c r="G39" s="55"/>
      <c r="H39" s="55">
        <v>7501</v>
      </c>
      <c r="I39" s="55"/>
    </row>
    <row r="40" spans="1:11">
      <c r="A40" s="53"/>
      <c r="B40" s="6">
        <f t="shared" si="2"/>
        <v>28021861</v>
      </c>
      <c r="C40" s="51">
        <v>28029307</v>
      </c>
      <c r="D40" s="6">
        <f t="shared" si="0"/>
        <v>7446</v>
      </c>
      <c r="E40" s="57"/>
      <c r="F40" s="55"/>
      <c r="G40" s="55"/>
      <c r="H40" s="55">
        <v>7502</v>
      </c>
      <c r="I40" s="55"/>
    </row>
    <row r="41" spans="1:11">
      <c r="A41" s="53"/>
      <c r="B41" s="6">
        <f t="shared" si="2"/>
        <v>28029307</v>
      </c>
      <c r="C41" s="51">
        <v>28036761</v>
      </c>
      <c r="D41" s="6">
        <f t="shared" si="0"/>
        <v>7454</v>
      </c>
      <c r="E41" s="57"/>
      <c r="F41" s="55"/>
      <c r="G41" s="55"/>
      <c r="H41" s="55">
        <v>7502</v>
      </c>
      <c r="I41" s="55"/>
    </row>
    <row r="42" spans="1:11">
      <c r="A42" s="53"/>
      <c r="B42" s="6">
        <f t="shared" si="2"/>
        <v>28036761</v>
      </c>
      <c r="C42" s="51">
        <v>28044347</v>
      </c>
      <c r="D42" s="6">
        <f t="shared" si="0"/>
        <v>7586</v>
      </c>
      <c r="E42" s="57"/>
      <c r="F42" s="55"/>
      <c r="G42" s="55">
        <v>7609</v>
      </c>
      <c r="H42" s="55"/>
      <c r="I42" s="55"/>
    </row>
    <row r="43" spans="1:11">
      <c r="A43" s="53"/>
      <c r="B43" s="6">
        <f t="shared" ref="B43:B49" si="3">C42</f>
        <v>28044347</v>
      </c>
      <c r="C43" s="51">
        <v>28051923</v>
      </c>
      <c r="D43" s="6">
        <f t="shared" si="0"/>
        <v>7576</v>
      </c>
      <c r="E43" s="57"/>
      <c r="F43" s="55"/>
      <c r="G43" s="55">
        <v>7600</v>
      </c>
      <c r="H43" s="55"/>
      <c r="I43" s="55"/>
    </row>
    <row r="44" spans="1:11">
      <c r="A44" s="53">
        <v>36528</v>
      </c>
      <c r="B44" s="6">
        <f t="shared" si="3"/>
        <v>28051923</v>
      </c>
      <c r="C44" s="51">
        <v>28059376</v>
      </c>
      <c r="D44" s="6">
        <f t="shared" si="0"/>
        <v>7453</v>
      </c>
      <c r="E44" s="57"/>
      <c r="F44" s="55"/>
      <c r="G44" s="55"/>
      <c r="H44" s="55">
        <v>7501</v>
      </c>
      <c r="I44" s="55"/>
    </row>
    <row r="45" spans="1:11">
      <c r="A45" s="53">
        <v>36528</v>
      </c>
      <c r="B45" s="6">
        <f t="shared" si="3"/>
        <v>28059376</v>
      </c>
      <c r="C45" s="51">
        <v>28066843</v>
      </c>
      <c r="D45" s="6">
        <f t="shared" si="0"/>
        <v>7467</v>
      </c>
      <c r="E45" s="57"/>
      <c r="F45" s="55"/>
      <c r="G45" s="55"/>
      <c r="H45" s="55">
        <v>7501</v>
      </c>
      <c r="I45" s="55"/>
      <c r="K45" s="93" t="s">
        <v>38</v>
      </c>
    </row>
    <row r="46" spans="1:11">
      <c r="A46" s="53">
        <v>36528</v>
      </c>
      <c r="B46" s="6">
        <f t="shared" si="3"/>
        <v>28066843</v>
      </c>
      <c r="C46" s="51">
        <v>28074313</v>
      </c>
      <c r="D46" s="6">
        <f t="shared" si="0"/>
        <v>7470</v>
      </c>
      <c r="E46" s="57"/>
      <c r="F46" s="55"/>
      <c r="G46" s="55"/>
      <c r="H46" s="55">
        <v>7501</v>
      </c>
      <c r="I46" s="55"/>
    </row>
    <row r="47" spans="1:11">
      <c r="A47" s="53"/>
      <c r="B47" s="6">
        <f t="shared" si="3"/>
        <v>28074313</v>
      </c>
      <c r="C47" s="51"/>
      <c r="D47" s="6">
        <f t="shared" si="0"/>
        <v>0</v>
      </c>
      <c r="E47" s="57"/>
      <c r="F47" s="55"/>
      <c r="G47" s="55"/>
      <c r="H47" s="55"/>
      <c r="I47" s="55"/>
    </row>
    <row r="48" spans="1:11">
      <c r="A48" s="53"/>
      <c r="B48" s="6">
        <f t="shared" si="3"/>
        <v>0</v>
      </c>
      <c r="C48" s="51"/>
      <c r="D48" s="6">
        <f t="shared" si="0"/>
        <v>0</v>
      </c>
      <c r="E48" s="57"/>
      <c r="F48" s="55"/>
      <c r="G48" s="55"/>
      <c r="H48" s="55"/>
      <c r="I48" s="55"/>
    </row>
    <row r="49" spans="1:9">
      <c r="A49" s="53"/>
      <c r="B49" s="6">
        <f t="shared" si="3"/>
        <v>0</v>
      </c>
      <c r="C49" s="51"/>
      <c r="D49" s="6">
        <f t="shared" si="0"/>
        <v>0</v>
      </c>
      <c r="E49" s="57"/>
      <c r="F49" s="55"/>
      <c r="G49" s="55"/>
      <c r="H49" s="55"/>
      <c r="I49" s="55"/>
    </row>
    <row r="50" spans="1:9">
      <c r="A50" s="53"/>
      <c r="B50" s="6">
        <f>C30</f>
        <v>27946965</v>
      </c>
      <c r="C50" s="51"/>
      <c r="D50" s="6">
        <f t="shared" si="0"/>
        <v>0</v>
      </c>
      <c r="E50" s="57"/>
      <c r="F50" s="55"/>
      <c r="G50" s="55"/>
      <c r="H50" s="55"/>
      <c r="I50" s="55"/>
    </row>
    <row r="51" spans="1:9">
      <c r="A51" s="53"/>
      <c r="B51" s="6">
        <f>C50</f>
        <v>0</v>
      </c>
      <c r="C51" s="51"/>
      <c r="D51" s="6">
        <f t="shared" si="0"/>
        <v>0</v>
      </c>
      <c r="E51" s="57"/>
      <c r="F51" s="55"/>
      <c r="G51" s="55"/>
      <c r="H51" s="55"/>
      <c r="I51" s="55"/>
    </row>
    <row r="52" spans="1:9">
      <c r="A52" s="53"/>
      <c r="B52" s="6">
        <f>C51</f>
        <v>0</v>
      </c>
      <c r="C52" s="51"/>
      <c r="D52" s="6">
        <f t="shared" si="0"/>
        <v>0</v>
      </c>
      <c r="E52" s="57"/>
      <c r="F52" s="55"/>
      <c r="G52" s="55"/>
      <c r="H52" s="55"/>
      <c r="I52" s="55"/>
    </row>
    <row r="53" spans="1:9">
      <c r="A53" s="53"/>
      <c r="B53" s="6">
        <f>C52</f>
        <v>0</v>
      </c>
      <c r="C53" s="51"/>
      <c r="D53" s="6">
        <f t="shared" si="0"/>
        <v>0</v>
      </c>
      <c r="E53" s="57"/>
      <c r="F53" s="55"/>
      <c r="G53" s="55"/>
      <c r="H53" s="55"/>
      <c r="I53" s="55"/>
    </row>
    <row r="54" spans="1:9">
      <c r="A54" s="53"/>
      <c r="B54" s="6">
        <f>C53</f>
        <v>0</v>
      </c>
      <c r="C54" s="51"/>
      <c r="D54" s="6">
        <f t="shared" si="0"/>
        <v>0</v>
      </c>
      <c r="E54" s="57"/>
      <c r="F54" s="55"/>
      <c r="G54" s="55"/>
      <c r="H54" s="55"/>
      <c r="I54" s="55"/>
    </row>
    <row r="55" spans="1:9">
      <c r="A55" s="53"/>
      <c r="B55" s="6">
        <f t="shared" si="1"/>
        <v>0</v>
      </c>
      <c r="C55" s="51"/>
      <c r="D55" s="6">
        <f t="shared" si="0"/>
        <v>0</v>
      </c>
      <c r="E55" s="57"/>
      <c r="F55" s="55"/>
      <c r="G55" s="55"/>
      <c r="H55" s="55"/>
      <c r="I55" s="55"/>
    </row>
    <row r="56" spans="1:9">
      <c r="A56" s="53"/>
      <c r="B56" s="6">
        <f t="shared" si="1"/>
        <v>0</v>
      </c>
      <c r="C56" s="51"/>
      <c r="D56" s="6">
        <f t="shared" si="0"/>
        <v>0</v>
      </c>
      <c r="E56" s="57"/>
      <c r="F56" s="55"/>
      <c r="G56" s="55"/>
      <c r="H56" s="55"/>
      <c r="I56" s="55"/>
    </row>
    <row r="57" spans="1:9">
      <c r="A57" s="53"/>
      <c r="B57" s="6">
        <f t="shared" si="1"/>
        <v>0</v>
      </c>
      <c r="C57" s="51"/>
      <c r="D57" s="6">
        <f t="shared" si="0"/>
        <v>0</v>
      </c>
      <c r="E57" s="57"/>
      <c r="F57" s="55"/>
      <c r="G57" s="55"/>
      <c r="H57" s="55"/>
      <c r="I57" s="55"/>
    </row>
    <row r="58" spans="1:9">
      <c r="A58" s="53"/>
      <c r="B58" s="6">
        <f t="shared" si="1"/>
        <v>0</v>
      </c>
      <c r="C58" s="51"/>
      <c r="D58" s="6">
        <f t="shared" si="0"/>
        <v>0</v>
      </c>
      <c r="E58" s="57"/>
      <c r="F58" s="55"/>
      <c r="G58" s="55"/>
      <c r="H58" s="55"/>
      <c r="I58" s="55"/>
    </row>
    <row r="59" spans="1:9">
      <c r="A59" s="53"/>
      <c r="B59" s="7">
        <f t="shared" si="1"/>
        <v>0</v>
      </c>
      <c r="C59" s="52"/>
      <c r="D59" s="7">
        <f t="shared" si="0"/>
        <v>0</v>
      </c>
      <c r="E59" s="58"/>
      <c r="F59" s="56"/>
      <c r="G59" s="56"/>
      <c r="H59" s="56"/>
      <c r="I59" s="56"/>
    </row>
    <row r="60" spans="1:9">
      <c r="D60" s="6">
        <f>SUM(D4:D59)</f>
        <v>345213</v>
      </c>
      <c r="E60" s="6">
        <f>SUM(E4:E59)</f>
        <v>0</v>
      </c>
      <c r="F60" s="6">
        <f>SUM(F4:F59)</f>
        <v>0</v>
      </c>
      <c r="G60" s="6">
        <f>SUM(G4:G59)</f>
        <v>159642</v>
      </c>
      <c r="H60" s="6">
        <f>SUM(H4:H59)</f>
        <v>187536</v>
      </c>
    </row>
    <row r="62" spans="1:9" ht="15.6" customHeight="1">
      <c r="D62" s="15" t="s">
        <v>12</v>
      </c>
      <c r="E62" s="54">
        <v>0</v>
      </c>
    </row>
    <row r="63" spans="1:9" ht="15.6" customHeight="1">
      <c r="D63" s="15" t="s">
        <v>32</v>
      </c>
      <c r="E63" s="54">
        <v>337500</v>
      </c>
      <c r="F63" s="10"/>
    </row>
    <row r="64" spans="1:9" ht="15.6" customHeight="1">
      <c r="D64" s="16" t="s">
        <v>4</v>
      </c>
      <c r="E64" s="9">
        <f>E60+F60+G60+H60</f>
        <v>347178</v>
      </c>
    </row>
    <row r="65" spans="4:5" ht="15.6" customHeight="1">
      <c r="D65" s="16" t="s">
        <v>7</v>
      </c>
      <c r="E65" s="8">
        <f>E62+E63-E64</f>
        <v>-9678</v>
      </c>
    </row>
  </sheetData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4"/>
  <sheetViews>
    <sheetView zoomScale="8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2.75"/>
  <cols>
    <col min="1" max="1" width="15" style="5" customWidth="1"/>
    <col min="2" max="3" width="15.85546875" style="6" customWidth="1"/>
    <col min="4" max="4" width="14.28515625" style="6" customWidth="1"/>
    <col min="5" max="8" width="15.28515625" style="6" customWidth="1"/>
    <col min="9" max="9" width="9.5703125" style="6" customWidth="1"/>
    <col min="10" max="16384" width="9.140625" style="1"/>
  </cols>
  <sheetData>
    <row r="1" spans="1:9" ht="24" customHeight="1">
      <c r="A1" s="94" t="s">
        <v>5</v>
      </c>
      <c r="B1" s="94"/>
      <c r="C1" s="94"/>
      <c r="D1" s="94"/>
      <c r="E1" s="94"/>
      <c r="F1" s="94"/>
      <c r="G1" s="94"/>
      <c r="H1" s="94"/>
      <c r="I1" s="94"/>
    </row>
    <row r="2" spans="1:9" s="2" customFormat="1" ht="51">
      <c r="A2" s="11" t="s">
        <v>3</v>
      </c>
      <c r="B2" s="12" t="s">
        <v>0</v>
      </c>
      <c r="C2" s="12" t="s">
        <v>1</v>
      </c>
      <c r="D2" s="12" t="s">
        <v>6</v>
      </c>
      <c r="E2" s="59"/>
      <c r="F2" s="48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4"/>
      <c r="F3" s="4"/>
      <c r="G3" s="4"/>
      <c r="H3" s="4"/>
      <c r="I3" s="4"/>
    </row>
    <row r="4" spans="1:9">
      <c r="A4" s="53"/>
      <c r="B4" s="17">
        <f>'GELP OIL DELIVERY SHEET #1'!C59</f>
        <v>0</v>
      </c>
      <c r="C4" s="51"/>
      <c r="D4" s="6">
        <f t="shared" ref="D4:D58" si="0">IF(C4&gt;1,C4-B4,0)</f>
        <v>0</v>
      </c>
      <c r="E4" s="57"/>
      <c r="F4" s="55"/>
      <c r="G4" s="55"/>
      <c r="H4" s="55"/>
      <c r="I4" s="55"/>
    </row>
    <row r="5" spans="1:9">
      <c r="A5" s="53"/>
      <c r="B5" s="6">
        <f t="shared" ref="B5:B58" si="1">C4</f>
        <v>0</v>
      </c>
      <c r="C5" s="51"/>
      <c r="D5" s="6">
        <f t="shared" si="0"/>
        <v>0</v>
      </c>
      <c r="E5" s="57"/>
      <c r="F5" s="55"/>
      <c r="G5" s="55"/>
      <c r="H5" s="55"/>
      <c r="I5" s="55"/>
    </row>
    <row r="6" spans="1:9">
      <c r="A6" s="53"/>
      <c r="B6" s="6">
        <f t="shared" ref="B6:B30" si="2">C5</f>
        <v>0</v>
      </c>
      <c r="C6" s="51"/>
      <c r="D6" s="6">
        <f t="shared" ref="D6:D30" si="3">IF(C6&gt;1,C6-B6,0)</f>
        <v>0</v>
      </c>
      <c r="E6" s="57"/>
      <c r="F6" s="55"/>
      <c r="G6" s="55"/>
      <c r="H6" s="55"/>
      <c r="I6" s="55"/>
    </row>
    <row r="7" spans="1:9">
      <c r="A7" s="53"/>
      <c r="B7" s="6">
        <f t="shared" si="2"/>
        <v>0</v>
      </c>
      <c r="C7" s="51"/>
      <c r="D7" s="6">
        <f t="shared" si="3"/>
        <v>0</v>
      </c>
      <c r="E7" s="57"/>
      <c r="F7" s="55"/>
      <c r="G7" s="55"/>
      <c r="H7" s="55"/>
      <c r="I7" s="55"/>
    </row>
    <row r="8" spans="1:9">
      <c r="A8" s="53"/>
      <c r="B8" s="6">
        <f t="shared" si="2"/>
        <v>0</v>
      </c>
      <c r="C8" s="51"/>
      <c r="D8" s="6">
        <f t="shared" si="3"/>
        <v>0</v>
      </c>
      <c r="E8" s="57"/>
      <c r="F8" s="55"/>
      <c r="G8" s="55"/>
      <c r="H8" s="55"/>
      <c r="I8" s="55"/>
    </row>
    <row r="9" spans="1:9">
      <c r="A9" s="53"/>
      <c r="B9" s="6">
        <f t="shared" si="2"/>
        <v>0</v>
      </c>
      <c r="C9" s="51"/>
      <c r="D9" s="6">
        <f t="shared" si="3"/>
        <v>0</v>
      </c>
      <c r="E9" s="57"/>
      <c r="F9" s="55"/>
      <c r="G9" s="55"/>
      <c r="H9" s="55"/>
      <c r="I9" s="55"/>
    </row>
    <row r="10" spans="1:9">
      <c r="A10" s="53"/>
      <c r="B10" s="6">
        <f t="shared" si="2"/>
        <v>0</v>
      </c>
      <c r="C10" s="51"/>
      <c r="D10" s="6">
        <f t="shared" si="3"/>
        <v>0</v>
      </c>
      <c r="E10" s="57"/>
      <c r="F10" s="55"/>
      <c r="G10" s="55"/>
      <c r="H10" s="55"/>
      <c r="I10" s="55"/>
    </row>
    <row r="11" spans="1:9">
      <c r="A11" s="53"/>
      <c r="B11" s="6">
        <f t="shared" si="2"/>
        <v>0</v>
      </c>
      <c r="C11" s="51"/>
      <c r="D11" s="6">
        <f t="shared" si="3"/>
        <v>0</v>
      </c>
      <c r="E11" s="57"/>
      <c r="F11" s="55"/>
      <c r="G11" s="55"/>
      <c r="H11" s="55"/>
      <c r="I11" s="55"/>
    </row>
    <row r="12" spans="1:9">
      <c r="A12" s="53"/>
      <c r="B12" s="6">
        <f t="shared" si="2"/>
        <v>0</v>
      </c>
      <c r="C12" s="51"/>
      <c r="D12" s="6">
        <f t="shared" si="3"/>
        <v>0</v>
      </c>
      <c r="E12" s="57"/>
      <c r="F12" s="55"/>
      <c r="G12" s="55"/>
      <c r="H12" s="55"/>
      <c r="I12" s="55"/>
    </row>
    <row r="13" spans="1:9">
      <c r="A13" s="53"/>
      <c r="B13" s="6">
        <f t="shared" si="2"/>
        <v>0</v>
      </c>
      <c r="C13" s="51"/>
      <c r="D13" s="6">
        <f t="shared" si="3"/>
        <v>0</v>
      </c>
      <c r="E13" s="57"/>
      <c r="F13" s="55"/>
      <c r="G13" s="55"/>
      <c r="H13" s="55"/>
      <c r="I13" s="55"/>
    </row>
    <row r="14" spans="1:9">
      <c r="A14" s="53"/>
      <c r="B14" s="6">
        <f t="shared" si="2"/>
        <v>0</v>
      </c>
      <c r="C14" s="51"/>
      <c r="D14" s="6">
        <f t="shared" si="3"/>
        <v>0</v>
      </c>
      <c r="E14" s="57"/>
      <c r="F14" s="55"/>
      <c r="G14" s="55"/>
      <c r="H14" s="55"/>
      <c r="I14" s="55"/>
    </row>
    <row r="15" spans="1:9">
      <c r="A15" s="53"/>
      <c r="B15" s="6">
        <f t="shared" si="2"/>
        <v>0</v>
      </c>
      <c r="C15" s="51"/>
      <c r="D15" s="6">
        <f t="shared" si="3"/>
        <v>0</v>
      </c>
      <c r="E15" s="57"/>
      <c r="F15" s="55"/>
      <c r="G15" s="55"/>
      <c r="H15" s="55"/>
      <c r="I15" s="55"/>
    </row>
    <row r="16" spans="1:9">
      <c r="A16" s="53"/>
      <c r="B16" s="6">
        <f t="shared" si="2"/>
        <v>0</v>
      </c>
      <c r="C16" s="51"/>
      <c r="D16" s="6">
        <f t="shared" si="3"/>
        <v>0</v>
      </c>
      <c r="E16" s="57"/>
      <c r="F16" s="55"/>
      <c r="G16" s="55"/>
      <c r="H16" s="55"/>
      <c r="I16" s="55"/>
    </row>
    <row r="17" spans="1:9">
      <c r="A17" s="53"/>
      <c r="B17" s="6">
        <f t="shared" si="2"/>
        <v>0</v>
      </c>
      <c r="C17" s="51"/>
      <c r="D17" s="6">
        <f t="shared" si="3"/>
        <v>0</v>
      </c>
      <c r="E17" s="57"/>
      <c r="F17" s="55"/>
      <c r="G17" s="55"/>
      <c r="H17" s="55"/>
      <c r="I17" s="55"/>
    </row>
    <row r="18" spans="1:9">
      <c r="A18" s="53"/>
      <c r="B18" s="6">
        <f t="shared" si="2"/>
        <v>0</v>
      </c>
      <c r="C18" s="51"/>
      <c r="D18" s="6">
        <f t="shared" si="3"/>
        <v>0</v>
      </c>
      <c r="E18" s="57"/>
      <c r="F18" s="55"/>
      <c r="G18" s="55"/>
      <c r="H18" s="55"/>
      <c r="I18" s="55"/>
    </row>
    <row r="19" spans="1:9">
      <c r="A19" s="53"/>
      <c r="B19" s="6">
        <f t="shared" si="2"/>
        <v>0</v>
      </c>
      <c r="C19" s="51"/>
      <c r="D19" s="6">
        <f t="shared" si="3"/>
        <v>0</v>
      </c>
      <c r="E19" s="57"/>
      <c r="F19" s="55"/>
      <c r="G19" s="55"/>
      <c r="H19" s="55"/>
      <c r="I19" s="55"/>
    </row>
    <row r="20" spans="1:9">
      <c r="A20" s="53"/>
      <c r="B20" s="6">
        <f t="shared" si="2"/>
        <v>0</v>
      </c>
      <c r="C20" s="51"/>
      <c r="D20" s="6">
        <f t="shared" si="3"/>
        <v>0</v>
      </c>
      <c r="E20" s="57"/>
      <c r="F20" s="55"/>
      <c r="G20" s="55"/>
      <c r="H20" s="55"/>
      <c r="I20" s="55"/>
    </row>
    <row r="21" spans="1:9">
      <c r="A21" s="53"/>
      <c r="B21" s="6">
        <f t="shared" si="2"/>
        <v>0</v>
      </c>
      <c r="C21" s="51"/>
      <c r="D21" s="6">
        <f t="shared" si="3"/>
        <v>0</v>
      </c>
      <c r="E21" s="57"/>
      <c r="F21" s="55"/>
      <c r="G21" s="55"/>
      <c r="H21" s="55"/>
      <c r="I21" s="55"/>
    </row>
    <row r="22" spans="1:9">
      <c r="A22" s="53"/>
      <c r="B22" s="6">
        <f t="shared" si="2"/>
        <v>0</v>
      </c>
      <c r="C22" s="51"/>
      <c r="D22" s="6">
        <f t="shared" si="3"/>
        <v>0</v>
      </c>
      <c r="E22" s="57"/>
      <c r="F22" s="55"/>
      <c r="G22" s="55"/>
      <c r="H22" s="55"/>
      <c r="I22" s="55"/>
    </row>
    <row r="23" spans="1:9">
      <c r="A23" s="53"/>
      <c r="B23" s="6">
        <f t="shared" si="2"/>
        <v>0</v>
      </c>
      <c r="C23" s="51"/>
      <c r="D23" s="6">
        <f t="shared" si="3"/>
        <v>0</v>
      </c>
      <c r="E23" s="57"/>
      <c r="F23" s="55"/>
      <c r="G23" s="55"/>
      <c r="H23" s="55"/>
      <c r="I23" s="55"/>
    </row>
    <row r="24" spans="1:9">
      <c r="A24" s="53"/>
      <c r="B24" s="6">
        <f t="shared" si="2"/>
        <v>0</v>
      </c>
      <c r="C24" s="51"/>
      <c r="D24" s="6">
        <f t="shared" si="3"/>
        <v>0</v>
      </c>
      <c r="E24" s="57"/>
      <c r="F24" s="55"/>
      <c r="G24" s="55"/>
      <c r="H24" s="55"/>
      <c r="I24" s="55"/>
    </row>
    <row r="25" spans="1:9">
      <c r="A25" s="53"/>
      <c r="B25" s="6">
        <f t="shared" si="2"/>
        <v>0</v>
      </c>
      <c r="C25" s="51"/>
      <c r="D25" s="6">
        <f t="shared" si="3"/>
        <v>0</v>
      </c>
      <c r="E25" s="57"/>
      <c r="F25" s="55"/>
      <c r="G25" s="55"/>
      <c r="H25" s="55"/>
      <c r="I25" s="55"/>
    </row>
    <row r="26" spans="1:9">
      <c r="A26" s="53"/>
      <c r="B26" s="6">
        <f t="shared" si="2"/>
        <v>0</v>
      </c>
      <c r="C26" s="51"/>
      <c r="D26" s="6">
        <f t="shared" si="3"/>
        <v>0</v>
      </c>
      <c r="E26" s="57"/>
      <c r="F26" s="55"/>
      <c r="G26" s="55"/>
      <c r="H26" s="55"/>
      <c r="I26" s="55"/>
    </row>
    <row r="27" spans="1:9">
      <c r="A27" s="53"/>
      <c r="B27" s="6">
        <f t="shared" si="2"/>
        <v>0</v>
      </c>
      <c r="C27" s="51"/>
      <c r="D27" s="6">
        <f t="shared" si="3"/>
        <v>0</v>
      </c>
      <c r="E27" s="57"/>
      <c r="F27" s="55"/>
      <c r="G27" s="55"/>
      <c r="H27" s="55"/>
      <c r="I27" s="55"/>
    </row>
    <row r="28" spans="1:9">
      <c r="A28" s="53"/>
      <c r="B28" s="6">
        <f t="shared" si="2"/>
        <v>0</v>
      </c>
      <c r="C28" s="51"/>
      <c r="D28" s="6">
        <f t="shared" si="3"/>
        <v>0</v>
      </c>
      <c r="E28" s="57"/>
      <c r="F28" s="55"/>
      <c r="G28" s="55"/>
      <c r="H28" s="55"/>
      <c r="I28" s="55"/>
    </row>
    <row r="29" spans="1:9">
      <c r="A29" s="53"/>
      <c r="B29" s="6">
        <f t="shared" si="2"/>
        <v>0</v>
      </c>
      <c r="C29" s="51"/>
      <c r="D29" s="6">
        <f t="shared" si="3"/>
        <v>0</v>
      </c>
      <c r="E29" s="57"/>
      <c r="F29" s="55"/>
      <c r="G29" s="55"/>
      <c r="H29" s="55"/>
      <c r="I29" s="55"/>
    </row>
    <row r="30" spans="1:9">
      <c r="A30" s="53"/>
      <c r="B30" s="6">
        <f t="shared" si="2"/>
        <v>0</v>
      </c>
      <c r="C30" s="51"/>
      <c r="D30" s="6">
        <f t="shared" si="3"/>
        <v>0</v>
      </c>
      <c r="E30" s="57"/>
      <c r="F30" s="55"/>
      <c r="G30" s="55"/>
      <c r="H30" s="55"/>
      <c r="I30" s="55"/>
    </row>
    <row r="31" spans="1:9">
      <c r="A31" s="53"/>
      <c r="B31" s="6">
        <f>C5</f>
        <v>0</v>
      </c>
      <c r="C31" s="51"/>
      <c r="D31" s="6">
        <f t="shared" si="0"/>
        <v>0</v>
      </c>
      <c r="E31" s="57"/>
      <c r="F31" s="55"/>
      <c r="G31" s="55"/>
      <c r="H31" s="55"/>
      <c r="I31" s="55"/>
    </row>
    <row r="32" spans="1:9">
      <c r="A32" s="53"/>
      <c r="B32" s="6">
        <f t="shared" si="1"/>
        <v>0</v>
      </c>
      <c r="C32" s="51"/>
      <c r="D32" s="6">
        <f t="shared" si="0"/>
        <v>0</v>
      </c>
      <c r="E32" s="57"/>
      <c r="F32" s="55"/>
      <c r="G32" s="55"/>
      <c r="H32" s="55"/>
      <c r="I32" s="55"/>
    </row>
    <row r="33" spans="1:9">
      <c r="A33" s="53"/>
      <c r="B33" s="6">
        <f t="shared" si="1"/>
        <v>0</v>
      </c>
      <c r="C33" s="51"/>
      <c r="D33" s="6">
        <f t="shared" si="0"/>
        <v>0</v>
      </c>
      <c r="E33" s="57"/>
      <c r="F33" s="55"/>
      <c r="G33" s="55"/>
      <c r="H33" s="55"/>
      <c r="I33" s="55"/>
    </row>
    <row r="34" spans="1:9">
      <c r="A34" s="53"/>
      <c r="B34" s="6">
        <f t="shared" si="1"/>
        <v>0</v>
      </c>
      <c r="C34" s="51"/>
      <c r="D34" s="6">
        <f t="shared" si="0"/>
        <v>0</v>
      </c>
      <c r="E34" s="57"/>
      <c r="F34" s="55"/>
      <c r="G34" s="55"/>
      <c r="H34" s="55"/>
      <c r="I34" s="55"/>
    </row>
    <row r="35" spans="1:9">
      <c r="A35" s="53"/>
      <c r="B35" s="6">
        <f t="shared" si="1"/>
        <v>0</v>
      </c>
      <c r="C35" s="51"/>
      <c r="D35" s="6">
        <f t="shared" si="0"/>
        <v>0</v>
      </c>
      <c r="E35" s="57"/>
      <c r="F35" s="55"/>
      <c r="G35" s="55"/>
      <c r="H35" s="55"/>
      <c r="I35" s="55"/>
    </row>
    <row r="36" spans="1:9">
      <c r="A36" s="53"/>
      <c r="B36" s="6">
        <f t="shared" si="1"/>
        <v>0</v>
      </c>
      <c r="C36" s="51"/>
      <c r="D36" s="6">
        <f t="shared" si="0"/>
        <v>0</v>
      </c>
      <c r="E36" s="57"/>
      <c r="F36" s="55"/>
      <c r="G36" s="55"/>
      <c r="H36" s="55"/>
      <c r="I36" s="55"/>
    </row>
    <row r="37" spans="1:9">
      <c r="A37" s="53"/>
      <c r="B37" s="6">
        <f t="shared" si="1"/>
        <v>0</v>
      </c>
      <c r="C37" s="51"/>
      <c r="D37" s="6">
        <f t="shared" si="0"/>
        <v>0</v>
      </c>
      <c r="E37" s="57"/>
      <c r="F37" s="55"/>
      <c r="G37" s="55"/>
      <c r="H37" s="51"/>
      <c r="I37" s="55"/>
    </row>
    <row r="38" spans="1:9">
      <c r="A38" s="53"/>
      <c r="B38" s="6">
        <f t="shared" si="1"/>
        <v>0</v>
      </c>
      <c r="C38" s="51"/>
      <c r="D38" s="6">
        <f t="shared" si="0"/>
        <v>0</v>
      </c>
      <c r="E38" s="57"/>
      <c r="F38" s="55"/>
      <c r="G38" s="55"/>
      <c r="H38" s="55"/>
      <c r="I38" s="55"/>
    </row>
    <row r="39" spans="1:9">
      <c r="A39" s="53"/>
      <c r="B39" s="6">
        <f t="shared" si="1"/>
        <v>0</v>
      </c>
      <c r="C39" s="51"/>
      <c r="D39" s="6">
        <f t="shared" si="0"/>
        <v>0</v>
      </c>
      <c r="E39" s="57"/>
      <c r="F39" s="55"/>
      <c r="G39" s="55"/>
      <c r="H39" s="55"/>
      <c r="I39" s="55"/>
    </row>
    <row r="40" spans="1:9">
      <c r="A40" s="53"/>
      <c r="B40" s="6">
        <f t="shared" si="1"/>
        <v>0</v>
      </c>
      <c r="C40" s="51"/>
      <c r="D40" s="6">
        <f t="shared" si="0"/>
        <v>0</v>
      </c>
      <c r="E40" s="57"/>
      <c r="F40" s="55"/>
      <c r="G40" s="55"/>
      <c r="H40" s="55"/>
      <c r="I40" s="55"/>
    </row>
    <row r="41" spans="1:9">
      <c r="A41" s="53"/>
      <c r="B41" s="6">
        <f t="shared" si="1"/>
        <v>0</v>
      </c>
      <c r="C41" s="51"/>
      <c r="D41" s="6">
        <f t="shared" si="0"/>
        <v>0</v>
      </c>
      <c r="E41" s="57"/>
      <c r="F41" s="55"/>
      <c r="G41" s="55"/>
      <c r="H41" s="55"/>
      <c r="I41" s="55"/>
    </row>
    <row r="42" spans="1:9">
      <c r="A42" s="53"/>
      <c r="B42" s="6">
        <f t="shared" si="1"/>
        <v>0</v>
      </c>
      <c r="C42" s="51"/>
      <c r="D42" s="6">
        <f t="shared" si="0"/>
        <v>0</v>
      </c>
      <c r="E42" s="57"/>
      <c r="F42" s="55"/>
      <c r="G42" s="55"/>
      <c r="H42" s="55"/>
      <c r="I42" s="55"/>
    </row>
    <row r="43" spans="1:9">
      <c r="A43" s="53"/>
      <c r="B43" s="6">
        <f t="shared" si="1"/>
        <v>0</v>
      </c>
      <c r="C43" s="51"/>
      <c r="D43" s="6">
        <f t="shared" si="0"/>
        <v>0</v>
      </c>
      <c r="E43" s="57"/>
      <c r="F43" s="55"/>
      <c r="G43" s="55"/>
      <c r="H43" s="55"/>
      <c r="I43" s="55"/>
    </row>
    <row r="44" spans="1:9">
      <c r="A44" s="53"/>
      <c r="B44" s="6">
        <f t="shared" si="1"/>
        <v>0</v>
      </c>
      <c r="C44" s="51"/>
      <c r="D44" s="6">
        <f t="shared" si="0"/>
        <v>0</v>
      </c>
      <c r="E44" s="57"/>
      <c r="F44" s="55"/>
      <c r="G44" s="55"/>
      <c r="H44" s="55"/>
      <c r="I44" s="55"/>
    </row>
    <row r="45" spans="1:9">
      <c r="A45" s="53"/>
      <c r="B45" s="6">
        <f t="shared" si="1"/>
        <v>0</v>
      </c>
      <c r="C45" s="51"/>
      <c r="D45" s="6">
        <f t="shared" si="0"/>
        <v>0</v>
      </c>
      <c r="E45" s="57"/>
      <c r="F45" s="55"/>
      <c r="G45" s="55"/>
      <c r="H45" s="55"/>
      <c r="I45" s="55"/>
    </row>
    <row r="46" spans="1:9">
      <c r="A46" s="53"/>
      <c r="B46" s="6">
        <f t="shared" si="1"/>
        <v>0</v>
      </c>
      <c r="C46" s="51"/>
      <c r="D46" s="6">
        <f t="shared" si="0"/>
        <v>0</v>
      </c>
      <c r="E46" s="57"/>
      <c r="F46" s="55"/>
      <c r="G46" s="55"/>
      <c r="H46" s="55"/>
      <c r="I46" s="55"/>
    </row>
    <row r="47" spans="1:9">
      <c r="A47" s="53"/>
      <c r="B47" s="6">
        <f t="shared" si="1"/>
        <v>0</v>
      </c>
      <c r="C47" s="51"/>
      <c r="D47" s="6">
        <f t="shared" si="0"/>
        <v>0</v>
      </c>
      <c r="E47" s="57"/>
      <c r="F47" s="55"/>
      <c r="G47" s="55"/>
      <c r="H47" s="55"/>
      <c r="I47" s="55"/>
    </row>
    <row r="48" spans="1:9">
      <c r="A48" s="53"/>
      <c r="B48" s="6">
        <f t="shared" si="1"/>
        <v>0</v>
      </c>
      <c r="C48" s="51"/>
      <c r="D48" s="6">
        <f t="shared" si="0"/>
        <v>0</v>
      </c>
      <c r="E48" s="57"/>
      <c r="F48" s="55"/>
      <c r="G48" s="55"/>
      <c r="H48" s="55"/>
      <c r="I48" s="55"/>
    </row>
    <row r="49" spans="1:9">
      <c r="A49" s="53"/>
      <c r="B49" s="6">
        <f t="shared" si="1"/>
        <v>0</v>
      </c>
      <c r="C49" s="51"/>
      <c r="D49" s="6">
        <f t="shared" si="0"/>
        <v>0</v>
      </c>
      <c r="E49" s="57"/>
      <c r="F49" s="55"/>
      <c r="G49" s="55"/>
      <c r="H49" s="55"/>
      <c r="I49" s="55"/>
    </row>
    <row r="50" spans="1:9">
      <c r="A50" s="53"/>
      <c r="B50" s="6">
        <f t="shared" si="1"/>
        <v>0</v>
      </c>
      <c r="C50" s="51"/>
      <c r="D50" s="6">
        <f t="shared" si="0"/>
        <v>0</v>
      </c>
      <c r="E50" s="57"/>
      <c r="F50" s="55"/>
      <c r="G50" s="55"/>
      <c r="H50" s="55"/>
      <c r="I50" s="55"/>
    </row>
    <row r="51" spans="1:9">
      <c r="A51" s="53"/>
      <c r="B51" s="6">
        <f t="shared" si="1"/>
        <v>0</v>
      </c>
      <c r="C51" s="51"/>
      <c r="D51" s="6">
        <f t="shared" si="0"/>
        <v>0</v>
      </c>
      <c r="E51" s="57"/>
      <c r="F51" s="55"/>
      <c r="G51" s="55"/>
      <c r="H51" s="55"/>
      <c r="I51" s="55"/>
    </row>
    <row r="52" spans="1:9">
      <c r="A52" s="53"/>
      <c r="B52" s="6">
        <f t="shared" si="1"/>
        <v>0</v>
      </c>
      <c r="C52" s="51"/>
      <c r="D52" s="6">
        <f t="shared" si="0"/>
        <v>0</v>
      </c>
      <c r="E52" s="57"/>
      <c r="F52" s="55"/>
      <c r="G52" s="55"/>
      <c r="H52" s="55"/>
      <c r="I52" s="55"/>
    </row>
    <row r="53" spans="1:9">
      <c r="A53" s="53"/>
      <c r="B53" s="6">
        <f t="shared" si="1"/>
        <v>0</v>
      </c>
      <c r="C53" s="51"/>
      <c r="D53" s="6">
        <f t="shared" si="0"/>
        <v>0</v>
      </c>
      <c r="E53" s="57"/>
      <c r="F53" s="55"/>
      <c r="G53" s="55"/>
      <c r="H53" s="55"/>
      <c r="I53" s="55"/>
    </row>
    <row r="54" spans="1:9">
      <c r="A54" s="53"/>
      <c r="B54" s="6">
        <f t="shared" si="1"/>
        <v>0</v>
      </c>
      <c r="C54" s="51"/>
      <c r="D54" s="6">
        <f t="shared" si="0"/>
        <v>0</v>
      </c>
      <c r="E54" s="57"/>
      <c r="F54" s="55"/>
      <c r="G54" s="55"/>
      <c r="H54" s="55"/>
      <c r="I54" s="55"/>
    </row>
    <row r="55" spans="1:9">
      <c r="A55" s="53"/>
      <c r="B55" s="6">
        <f t="shared" si="1"/>
        <v>0</v>
      </c>
      <c r="C55" s="51"/>
      <c r="D55" s="6">
        <f t="shared" si="0"/>
        <v>0</v>
      </c>
      <c r="E55" s="57"/>
      <c r="F55" s="55"/>
      <c r="G55" s="55"/>
      <c r="H55" s="55"/>
      <c r="I55" s="55"/>
    </row>
    <row r="56" spans="1:9">
      <c r="A56" s="53"/>
      <c r="B56" s="6">
        <f t="shared" si="1"/>
        <v>0</v>
      </c>
      <c r="C56" s="51"/>
      <c r="D56" s="6">
        <f t="shared" si="0"/>
        <v>0</v>
      </c>
      <c r="E56" s="57"/>
      <c r="F56" s="55"/>
      <c r="G56" s="55"/>
      <c r="H56" s="55"/>
      <c r="I56" s="55"/>
    </row>
    <row r="57" spans="1:9">
      <c r="A57" s="53"/>
      <c r="B57" s="6">
        <f t="shared" si="1"/>
        <v>0</v>
      </c>
      <c r="C57" s="51"/>
      <c r="D57" s="6">
        <f t="shared" si="0"/>
        <v>0</v>
      </c>
      <c r="E57" s="57"/>
      <c r="F57" s="55"/>
      <c r="G57" s="55"/>
      <c r="H57" s="55"/>
      <c r="I57" s="55"/>
    </row>
    <row r="58" spans="1:9">
      <c r="A58" s="72"/>
      <c r="B58" s="7">
        <f t="shared" si="1"/>
        <v>0</v>
      </c>
      <c r="C58" s="52"/>
      <c r="D58" s="7">
        <f t="shared" si="0"/>
        <v>0</v>
      </c>
      <c r="E58" s="58"/>
      <c r="F58" s="56"/>
      <c r="G58" s="56"/>
      <c r="H58" s="56"/>
      <c r="I58" s="56"/>
    </row>
    <row r="59" spans="1:9">
      <c r="D59" s="6">
        <f>SUM(D3:D58)</f>
        <v>0</v>
      </c>
      <c r="E59" s="6">
        <f>SUM(E4:E58)</f>
        <v>0</v>
      </c>
      <c r="F59" s="6">
        <f>SUM(F4:F58)</f>
        <v>0</v>
      </c>
      <c r="G59" s="6">
        <f>SUM(G4:G58)</f>
        <v>0</v>
      </c>
      <c r="H59" s="6">
        <f>SUM(H4:H58)</f>
        <v>0</v>
      </c>
    </row>
    <row r="61" spans="1:9" ht="15.6" customHeight="1">
      <c r="D61" s="15" t="s">
        <v>10</v>
      </c>
      <c r="E61" s="8">
        <f>'GELP OIL DELIVERY SHEET #1'!E65</f>
        <v>-9678</v>
      </c>
    </row>
    <row r="62" spans="1:9" ht="15.6" customHeight="1">
      <c r="D62" s="15" t="s">
        <v>11</v>
      </c>
      <c r="E62" s="54">
        <v>0</v>
      </c>
      <c r="F62" s="10" t="s">
        <v>21</v>
      </c>
    </row>
    <row r="63" spans="1:9" ht="15.6" customHeight="1">
      <c r="D63" s="16" t="s">
        <v>4</v>
      </c>
      <c r="E63" s="9">
        <f>E59+F59+G59+H59</f>
        <v>0</v>
      </c>
    </row>
    <row r="64" spans="1:9" ht="15.6" customHeight="1">
      <c r="D64" s="16" t="s">
        <v>7</v>
      </c>
      <c r="E64" s="8">
        <f>E61+E62-E63</f>
        <v>-9678</v>
      </c>
      <c r="F64" s="10"/>
    </row>
  </sheetData>
  <sheetProtection sheet="1" objects="1" scenarios="1"/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5"/>
  <sheetViews>
    <sheetView zoomScale="8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2.75"/>
  <cols>
    <col min="1" max="1" width="15" style="5" customWidth="1"/>
    <col min="2" max="3" width="15.85546875" style="6" customWidth="1"/>
    <col min="4" max="4" width="14.28515625" style="6" customWidth="1"/>
    <col min="5" max="8" width="15.28515625" style="6" customWidth="1"/>
    <col min="9" max="9" width="9.5703125" style="6" customWidth="1"/>
    <col min="10" max="16384" width="9.140625" style="1"/>
  </cols>
  <sheetData>
    <row r="1" spans="1:9" ht="24" customHeight="1">
      <c r="A1" s="94" t="s">
        <v>5</v>
      </c>
      <c r="B1" s="94"/>
      <c r="C1" s="94"/>
      <c r="D1" s="94"/>
      <c r="E1" s="94"/>
      <c r="F1" s="94"/>
      <c r="G1" s="94"/>
      <c r="H1" s="94"/>
      <c r="I1" s="94"/>
    </row>
    <row r="2" spans="1:9" s="2" customFormat="1" ht="51">
      <c r="A2" s="11" t="s">
        <v>3</v>
      </c>
      <c r="B2" s="12" t="s">
        <v>0</v>
      </c>
      <c r="C2" s="12" t="s">
        <v>1</v>
      </c>
      <c r="D2" s="12" t="s">
        <v>6</v>
      </c>
      <c r="E2" s="59"/>
      <c r="F2" s="48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60"/>
      <c r="F3" s="4"/>
      <c r="G3" s="4"/>
      <c r="H3" s="4"/>
      <c r="I3" s="4"/>
    </row>
    <row r="4" spans="1:9">
      <c r="A4" s="53"/>
      <c r="B4" s="17">
        <f>'GELP OIL DELIVERY SHEET #2'!C58</f>
        <v>0</v>
      </c>
      <c r="C4" s="51"/>
      <c r="D4" s="6">
        <f t="shared" ref="D4:D59" si="0">IF(C4&gt;1,C4-B4,0)</f>
        <v>0</v>
      </c>
      <c r="E4" s="57"/>
      <c r="F4" s="55"/>
      <c r="G4" s="55"/>
      <c r="H4" s="55"/>
      <c r="I4" s="55"/>
    </row>
    <row r="5" spans="1:9">
      <c r="A5" s="53"/>
      <c r="B5" s="6">
        <f>C4</f>
        <v>0</v>
      </c>
      <c r="C5" s="51"/>
      <c r="D5" s="6">
        <f t="shared" si="0"/>
        <v>0</v>
      </c>
      <c r="E5" s="57"/>
      <c r="F5" s="55"/>
      <c r="G5" s="55"/>
      <c r="H5" s="55"/>
      <c r="I5" s="55"/>
    </row>
    <row r="6" spans="1:9">
      <c r="A6" s="53"/>
      <c r="B6" s="6">
        <f t="shared" ref="B6:B30" si="1">C5</f>
        <v>0</v>
      </c>
      <c r="C6" s="51"/>
      <c r="D6" s="6">
        <f t="shared" ref="D6:D30" si="2">IF(C6&gt;1,C6-B6,0)</f>
        <v>0</v>
      </c>
      <c r="E6" s="57"/>
      <c r="F6" s="55"/>
      <c r="G6" s="55"/>
      <c r="H6" s="55"/>
      <c r="I6" s="55"/>
    </row>
    <row r="7" spans="1:9">
      <c r="A7" s="53"/>
      <c r="B7" s="6">
        <f t="shared" si="1"/>
        <v>0</v>
      </c>
      <c r="C7" s="51"/>
      <c r="D7" s="6">
        <f t="shared" si="2"/>
        <v>0</v>
      </c>
      <c r="E7" s="57"/>
      <c r="F7" s="55"/>
      <c r="G7" s="55"/>
      <c r="H7" s="55"/>
      <c r="I7" s="55"/>
    </row>
    <row r="8" spans="1:9">
      <c r="A8" s="53"/>
      <c r="B8" s="6">
        <f t="shared" si="1"/>
        <v>0</v>
      </c>
      <c r="C8" s="51"/>
      <c r="D8" s="6">
        <f t="shared" si="2"/>
        <v>0</v>
      </c>
      <c r="E8" s="57"/>
      <c r="F8" s="55"/>
      <c r="G8" s="55"/>
      <c r="H8" s="55"/>
      <c r="I8" s="55"/>
    </row>
    <row r="9" spans="1:9">
      <c r="A9" s="53"/>
      <c r="B9" s="6">
        <f t="shared" si="1"/>
        <v>0</v>
      </c>
      <c r="C9" s="51"/>
      <c r="D9" s="6">
        <f t="shared" si="2"/>
        <v>0</v>
      </c>
      <c r="E9" s="57"/>
      <c r="F9" s="55"/>
      <c r="G9" s="55"/>
      <c r="H9" s="55"/>
      <c r="I9" s="55"/>
    </row>
    <row r="10" spans="1:9">
      <c r="A10" s="53"/>
      <c r="B10" s="6">
        <f t="shared" si="1"/>
        <v>0</v>
      </c>
      <c r="C10" s="51"/>
      <c r="D10" s="6">
        <f t="shared" si="2"/>
        <v>0</v>
      </c>
      <c r="E10" s="57"/>
      <c r="F10" s="55"/>
      <c r="G10" s="55"/>
      <c r="H10" s="55"/>
      <c r="I10" s="55"/>
    </row>
    <row r="11" spans="1:9">
      <c r="A11" s="53"/>
      <c r="B11" s="6">
        <f t="shared" si="1"/>
        <v>0</v>
      </c>
      <c r="C11" s="51"/>
      <c r="D11" s="6">
        <f t="shared" si="2"/>
        <v>0</v>
      </c>
      <c r="E11" s="57"/>
      <c r="F11" s="55"/>
      <c r="G11" s="55"/>
      <c r="H11" s="55"/>
      <c r="I11" s="55"/>
    </row>
    <row r="12" spans="1:9">
      <c r="A12" s="53"/>
      <c r="B12" s="6">
        <f t="shared" si="1"/>
        <v>0</v>
      </c>
      <c r="C12" s="51"/>
      <c r="D12" s="6">
        <f t="shared" si="2"/>
        <v>0</v>
      </c>
      <c r="E12" s="57"/>
      <c r="F12" s="55"/>
      <c r="G12" s="55"/>
      <c r="H12" s="55"/>
      <c r="I12" s="55"/>
    </row>
    <row r="13" spans="1:9">
      <c r="A13" s="53"/>
      <c r="B13" s="6">
        <f t="shared" si="1"/>
        <v>0</v>
      </c>
      <c r="C13" s="51"/>
      <c r="D13" s="6">
        <f t="shared" si="2"/>
        <v>0</v>
      </c>
      <c r="E13" s="57"/>
      <c r="F13" s="55"/>
      <c r="G13" s="55"/>
      <c r="H13" s="55"/>
      <c r="I13" s="55"/>
    </row>
    <row r="14" spans="1:9">
      <c r="A14" s="53"/>
      <c r="B14" s="6">
        <f t="shared" si="1"/>
        <v>0</v>
      </c>
      <c r="C14" s="51"/>
      <c r="D14" s="6">
        <f t="shared" si="2"/>
        <v>0</v>
      </c>
      <c r="E14" s="57"/>
      <c r="F14" s="55"/>
      <c r="G14" s="55"/>
      <c r="H14" s="55"/>
      <c r="I14" s="55"/>
    </row>
    <row r="15" spans="1:9">
      <c r="A15" s="53"/>
      <c r="B15" s="6">
        <f t="shared" si="1"/>
        <v>0</v>
      </c>
      <c r="C15" s="51"/>
      <c r="D15" s="6">
        <f t="shared" si="2"/>
        <v>0</v>
      </c>
      <c r="E15" s="57"/>
      <c r="F15" s="55"/>
      <c r="G15" s="55"/>
      <c r="H15" s="55"/>
      <c r="I15" s="55"/>
    </row>
    <row r="16" spans="1:9">
      <c r="A16" s="53"/>
      <c r="B16" s="6">
        <f t="shared" si="1"/>
        <v>0</v>
      </c>
      <c r="C16" s="51"/>
      <c r="D16" s="6">
        <f t="shared" si="2"/>
        <v>0</v>
      </c>
      <c r="E16" s="57"/>
      <c r="F16" s="55"/>
      <c r="G16" s="55"/>
      <c r="H16" s="55"/>
      <c r="I16" s="55"/>
    </row>
    <row r="17" spans="1:9">
      <c r="A17" s="53"/>
      <c r="B17" s="6">
        <f t="shared" si="1"/>
        <v>0</v>
      </c>
      <c r="C17" s="51"/>
      <c r="D17" s="6">
        <f t="shared" si="2"/>
        <v>0</v>
      </c>
      <c r="E17" s="57"/>
      <c r="F17" s="55"/>
      <c r="G17" s="55"/>
      <c r="H17" s="55"/>
      <c r="I17" s="55"/>
    </row>
    <row r="18" spans="1:9">
      <c r="A18" s="53"/>
      <c r="B18" s="6">
        <f t="shared" si="1"/>
        <v>0</v>
      </c>
      <c r="C18" s="51"/>
      <c r="D18" s="6">
        <f t="shared" si="2"/>
        <v>0</v>
      </c>
      <c r="E18" s="57"/>
      <c r="F18" s="55"/>
      <c r="G18" s="55"/>
      <c r="H18" s="55"/>
      <c r="I18" s="55"/>
    </row>
    <row r="19" spans="1:9">
      <c r="A19" s="53"/>
      <c r="B19" s="6">
        <f t="shared" si="1"/>
        <v>0</v>
      </c>
      <c r="C19" s="51"/>
      <c r="D19" s="6">
        <f t="shared" si="2"/>
        <v>0</v>
      </c>
      <c r="E19" s="57"/>
      <c r="F19" s="55"/>
      <c r="G19" s="55"/>
      <c r="H19" s="55"/>
      <c r="I19" s="55"/>
    </row>
    <row r="20" spans="1:9">
      <c r="A20" s="53"/>
      <c r="B20" s="6">
        <f t="shared" si="1"/>
        <v>0</v>
      </c>
      <c r="C20" s="51"/>
      <c r="D20" s="6">
        <f t="shared" si="2"/>
        <v>0</v>
      </c>
      <c r="E20" s="57"/>
      <c r="F20" s="55"/>
      <c r="G20" s="55"/>
      <c r="H20" s="55"/>
      <c r="I20" s="55"/>
    </row>
    <row r="21" spans="1:9">
      <c r="A21" s="53"/>
      <c r="B21" s="6">
        <f t="shared" si="1"/>
        <v>0</v>
      </c>
      <c r="C21" s="51"/>
      <c r="D21" s="6">
        <f t="shared" si="2"/>
        <v>0</v>
      </c>
      <c r="E21" s="57"/>
      <c r="F21" s="55"/>
      <c r="G21" s="55"/>
      <c r="H21" s="55"/>
      <c r="I21" s="55"/>
    </row>
    <row r="22" spans="1:9">
      <c r="A22" s="53"/>
      <c r="B22" s="6">
        <f t="shared" si="1"/>
        <v>0</v>
      </c>
      <c r="C22" s="51"/>
      <c r="D22" s="6">
        <f t="shared" si="2"/>
        <v>0</v>
      </c>
      <c r="E22" s="57"/>
      <c r="F22" s="55"/>
      <c r="G22" s="55"/>
      <c r="H22" s="55"/>
      <c r="I22" s="55"/>
    </row>
    <row r="23" spans="1:9">
      <c r="A23" s="53"/>
      <c r="B23" s="6">
        <f t="shared" si="1"/>
        <v>0</v>
      </c>
      <c r="C23" s="51"/>
      <c r="D23" s="6">
        <f t="shared" si="2"/>
        <v>0</v>
      </c>
      <c r="E23" s="57"/>
      <c r="F23" s="55"/>
      <c r="G23" s="55"/>
      <c r="H23" s="55"/>
      <c r="I23" s="55"/>
    </row>
    <row r="24" spans="1:9">
      <c r="A24" s="53"/>
      <c r="B24" s="6">
        <f t="shared" si="1"/>
        <v>0</v>
      </c>
      <c r="C24" s="51"/>
      <c r="D24" s="6">
        <f t="shared" si="2"/>
        <v>0</v>
      </c>
      <c r="E24" s="57"/>
      <c r="F24" s="55"/>
      <c r="G24" s="55"/>
      <c r="H24" s="55"/>
      <c r="I24" s="55"/>
    </row>
    <row r="25" spans="1:9">
      <c r="A25" s="53"/>
      <c r="B25" s="6">
        <f t="shared" si="1"/>
        <v>0</v>
      </c>
      <c r="C25" s="51"/>
      <c r="D25" s="6">
        <f t="shared" si="2"/>
        <v>0</v>
      </c>
      <c r="E25" s="57"/>
      <c r="F25" s="55"/>
      <c r="G25" s="55"/>
      <c r="H25" s="55"/>
      <c r="I25" s="55"/>
    </row>
    <row r="26" spans="1:9">
      <c r="A26" s="53"/>
      <c r="B26" s="6">
        <f t="shared" si="1"/>
        <v>0</v>
      </c>
      <c r="C26" s="51"/>
      <c r="D26" s="6">
        <f t="shared" si="2"/>
        <v>0</v>
      </c>
      <c r="E26" s="57"/>
      <c r="F26" s="55"/>
      <c r="G26" s="55"/>
      <c r="H26" s="55"/>
      <c r="I26" s="55"/>
    </row>
    <row r="27" spans="1:9">
      <c r="A27" s="53"/>
      <c r="B27" s="6">
        <f t="shared" si="1"/>
        <v>0</v>
      </c>
      <c r="C27" s="51"/>
      <c r="D27" s="6">
        <f t="shared" si="2"/>
        <v>0</v>
      </c>
      <c r="E27" s="57"/>
      <c r="F27" s="55"/>
      <c r="G27" s="55"/>
      <c r="H27" s="55"/>
      <c r="I27" s="55"/>
    </row>
    <row r="28" spans="1:9">
      <c r="A28" s="53"/>
      <c r="B28" s="6">
        <f t="shared" si="1"/>
        <v>0</v>
      </c>
      <c r="C28" s="51"/>
      <c r="D28" s="6">
        <f t="shared" si="2"/>
        <v>0</v>
      </c>
      <c r="E28" s="57"/>
      <c r="F28" s="55"/>
      <c r="G28" s="55"/>
      <c r="H28" s="55"/>
      <c r="I28" s="55"/>
    </row>
    <row r="29" spans="1:9">
      <c r="A29" s="53"/>
      <c r="B29" s="6">
        <f t="shared" si="1"/>
        <v>0</v>
      </c>
      <c r="C29" s="51"/>
      <c r="D29" s="6">
        <f t="shared" si="2"/>
        <v>0</v>
      </c>
      <c r="E29" s="57"/>
      <c r="F29" s="55"/>
      <c r="G29" s="55"/>
      <c r="H29" s="55"/>
      <c r="I29" s="55"/>
    </row>
    <row r="30" spans="1:9">
      <c r="A30" s="53"/>
      <c r="B30" s="6">
        <f t="shared" si="1"/>
        <v>0</v>
      </c>
      <c r="C30" s="51"/>
      <c r="D30" s="6">
        <f t="shared" si="2"/>
        <v>0</v>
      </c>
      <c r="E30" s="57"/>
      <c r="F30" s="55"/>
      <c r="G30" s="55"/>
      <c r="H30" s="55"/>
      <c r="I30" s="55"/>
    </row>
    <row r="31" spans="1:9">
      <c r="A31" s="53"/>
      <c r="B31" s="6">
        <f>C5</f>
        <v>0</v>
      </c>
      <c r="C31" s="51"/>
      <c r="D31" s="6">
        <f t="shared" si="0"/>
        <v>0</v>
      </c>
      <c r="E31" s="57"/>
      <c r="F31" s="55"/>
      <c r="G31" s="55"/>
      <c r="H31" s="55"/>
      <c r="I31" s="55"/>
    </row>
    <row r="32" spans="1:9">
      <c r="A32" s="53"/>
      <c r="B32" s="6">
        <f t="shared" ref="B32:B55" si="3">C31</f>
        <v>0</v>
      </c>
      <c r="C32" s="51"/>
      <c r="D32" s="6">
        <f t="shared" si="0"/>
        <v>0</v>
      </c>
      <c r="E32" s="57"/>
      <c r="F32" s="55"/>
      <c r="G32" s="55"/>
      <c r="H32" s="55"/>
      <c r="I32" s="55"/>
    </row>
    <row r="33" spans="1:9">
      <c r="A33" s="53"/>
      <c r="B33" s="6">
        <f t="shared" si="3"/>
        <v>0</v>
      </c>
      <c r="C33" s="51"/>
      <c r="D33" s="6">
        <f t="shared" si="0"/>
        <v>0</v>
      </c>
      <c r="E33" s="57"/>
      <c r="F33" s="55"/>
      <c r="G33" s="55"/>
      <c r="H33" s="55"/>
      <c r="I33" s="55"/>
    </row>
    <row r="34" spans="1:9">
      <c r="A34" s="53"/>
      <c r="B34" s="6">
        <f t="shared" si="3"/>
        <v>0</v>
      </c>
      <c r="C34" s="51"/>
      <c r="D34" s="6">
        <f t="shared" si="0"/>
        <v>0</v>
      </c>
      <c r="E34" s="57"/>
      <c r="F34" s="55"/>
      <c r="G34" s="55"/>
      <c r="H34" s="55"/>
      <c r="I34" s="55"/>
    </row>
    <row r="35" spans="1:9">
      <c r="A35" s="53"/>
      <c r="B35" s="6">
        <f t="shared" si="3"/>
        <v>0</v>
      </c>
      <c r="C35" s="51"/>
      <c r="D35" s="6">
        <f t="shared" si="0"/>
        <v>0</v>
      </c>
      <c r="E35" s="57"/>
      <c r="F35" s="55"/>
      <c r="G35" s="55"/>
      <c r="H35" s="55"/>
      <c r="I35" s="55"/>
    </row>
    <row r="36" spans="1:9">
      <c r="A36" s="53"/>
      <c r="B36" s="6">
        <f t="shared" si="3"/>
        <v>0</v>
      </c>
      <c r="C36" s="51"/>
      <c r="D36" s="6">
        <f t="shared" si="0"/>
        <v>0</v>
      </c>
      <c r="E36" s="57"/>
      <c r="F36" s="55"/>
      <c r="G36" s="55"/>
      <c r="H36" s="55"/>
      <c r="I36" s="55"/>
    </row>
    <row r="37" spans="1:9">
      <c r="A37" s="53"/>
      <c r="B37" s="6">
        <f t="shared" si="3"/>
        <v>0</v>
      </c>
      <c r="C37" s="51"/>
      <c r="D37" s="6">
        <f t="shared" si="0"/>
        <v>0</v>
      </c>
      <c r="E37" s="57"/>
      <c r="F37" s="55"/>
      <c r="G37" s="55"/>
      <c r="H37" s="55"/>
      <c r="I37" s="55"/>
    </row>
    <row r="38" spans="1:9">
      <c r="A38" s="53"/>
      <c r="B38" s="6">
        <f t="shared" si="3"/>
        <v>0</v>
      </c>
      <c r="C38" s="51"/>
      <c r="D38" s="6">
        <f t="shared" si="0"/>
        <v>0</v>
      </c>
      <c r="E38" s="57"/>
      <c r="F38" s="55"/>
      <c r="G38" s="55"/>
      <c r="H38" s="55"/>
      <c r="I38" s="55"/>
    </row>
    <row r="39" spans="1:9">
      <c r="A39" s="53"/>
      <c r="B39" s="6">
        <f t="shared" si="3"/>
        <v>0</v>
      </c>
      <c r="C39" s="51"/>
      <c r="D39" s="6">
        <f t="shared" si="0"/>
        <v>0</v>
      </c>
      <c r="E39" s="57"/>
      <c r="F39" s="55"/>
      <c r="G39" s="55"/>
      <c r="H39" s="55"/>
      <c r="I39" s="55"/>
    </row>
    <row r="40" spans="1:9">
      <c r="A40" s="53"/>
      <c r="B40" s="6">
        <f t="shared" si="3"/>
        <v>0</v>
      </c>
      <c r="C40" s="51"/>
      <c r="D40" s="6">
        <f t="shared" si="0"/>
        <v>0</v>
      </c>
      <c r="E40" s="57"/>
      <c r="F40" s="55"/>
      <c r="G40" s="55"/>
      <c r="H40" s="55"/>
      <c r="I40" s="55"/>
    </row>
    <row r="41" spans="1:9">
      <c r="A41" s="53"/>
      <c r="B41" s="6">
        <f t="shared" si="3"/>
        <v>0</v>
      </c>
      <c r="C41" s="51"/>
      <c r="D41" s="6">
        <f t="shared" si="0"/>
        <v>0</v>
      </c>
      <c r="E41" s="57"/>
      <c r="F41" s="55"/>
      <c r="G41" s="55"/>
      <c r="H41" s="55"/>
      <c r="I41" s="55"/>
    </row>
    <row r="42" spans="1:9">
      <c r="A42" s="53"/>
      <c r="B42" s="6">
        <f t="shared" si="3"/>
        <v>0</v>
      </c>
      <c r="C42" s="51"/>
      <c r="D42" s="6">
        <f t="shared" si="0"/>
        <v>0</v>
      </c>
      <c r="E42" s="57"/>
      <c r="F42" s="55"/>
      <c r="G42" s="55"/>
      <c r="H42" s="55"/>
      <c r="I42" s="55"/>
    </row>
    <row r="43" spans="1:9">
      <c r="A43" s="53"/>
      <c r="B43" s="6">
        <f t="shared" si="3"/>
        <v>0</v>
      </c>
      <c r="C43" s="51"/>
      <c r="D43" s="6">
        <f t="shared" si="0"/>
        <v>0</v>
      </c>
      <c r="E43" s="57"/>
      <c r="F43" s="55"/>
      <c r="G43" s="55"/>
      <c r="H43" s="55"/>
      <c r="I43" s="55"/>
    </row>
    <row r="44" spans="1:9">
      <c r="A44" s="53"/>
      <c r="B44" s="6">
        <f t="shared" si="3"/>
        <v>0</v>
      </c>
      <c r="C44" s="51"/>
      <c r="D44" s="6">
        <f t="shared" si="0"/>
        <v>0</v>
      </c>
      <c r="E44" s="57"/>
      <c r="F44" s="55"/>
      <c r="G44" s="55"/>
      <c r="H44" s="55"/>
      <c r="I44" s="55"/>
    </row>
    <row r="45" spans="1:9">
      <c r="A45" s="53"/>
      <c r="B45" s="6">
        <f t="shared" si="3"/>
        <v>0</v>
      </c>
      <c r="C45" s="51"/>
      <c r="D45" s="6">
        <f t="shared" si="0"/>
        <v>0</v>
      </c>
      <c r="E45" s="57"/>
      <c r="F45" s="55"/>
      <c r="G45" s="55"/>
      <c r="H45" s="55"/>
      <c r="I45" s="55"/>
    </row>
    <row r="46" spans="1:9">
      <c r="A46" s="53"/>
      <c r="B46" s="6">
        <f t="shared" si="3"/>
        <v>0</v>
      </c>
      <c r="C46" s="51"/>
      <c r="D46" s="6">
        <f t="shared" si="0"/>
        <v>0</v>
      </c>
      <c r="E46" s="57"/>
      <c r="F46" s="55"/>
      <c r="G46" s="55"/>
      <c r="H46" s="55"/>
      <c r="I46" s="55"/>
    </row>
    <row r="47" spans="1:9">
      <c r="A47" s="53"/>
      <c r="B47" s="6">
        <f t="shared" si="3"/>
        <v>0</v>
      </c>
      <c r="C47" s="51"/>
      <c r="D47" s="6">
        <f t="shared" si="0"/>
        <v>0</v>
      </c>
      <c r="E47" s="57"/>
      <c r="F47" s="55"/>
      <c r="G47" s="55"/>
      <c r="H47" s="55"/>
      <c r="I47" s="55"/>
    </row>
    <row r="48" spans="1:9">
      <c r="A48" s="53"/>
      <c r="B48" s="6">
        <f t="shared" si="3"/>
        <v>0</v>
      </c>
      <c r="C48" s="51"/>
      <c r="D48" s="6">
        <f t="shared" si="0"/>
        <v>0</v>
      </c>
      <c r="E48" s="57"/>
      <c r="F48" s="55"/>
      <c r="G48" s="55"/>
      <c r="H48" s="55"/>
      <c r="I48" s="55"/>
    </row>
    <row r="49" spans="1:9">
      <c r="A49" s="53"/>
      <c r="B49" s="6">
        <f t="shared" si="3"/>
        <v>0</v>
      </c>
      <c r="C49" s="51"/>
      <c r="D49" s="6">
        <f t="shared" si="0"/>
        <v>0</v>
      </c>
      <c r="E49" s="57"/>
      <c r="F49" s="55"/>
      <c r="G49" s="55"/>
      <c r="H49" s="55"/>
      <c r="I49" s="55"/>
    </row>
    <row r="50" spans="1:9">
      <c r="A50" s="53"/>
      <c r="B50" s="6">
        <f t="shared" si="3"/>
        <v>0</v>
      </c>
      <c r="C50" s="51"/>
      <c r="D50" s="6">
        <f t="shared" si="0"/>
        <v>0</v>
      </c>
      <c r="E50" s="57"/>
      <c r="F50" s="55"/>
      <c r="G50" s="55"/>
      <c r="H50" s="55"/>
      <c r="I50" s="55"/>
    </row>
    <row r="51" spans="1:9">
      <c r="A51" s="53"/>
      <c r="B51" s="6">
        <f t="shared" si="3"/>
        <v>0</v>
      </c>
      <c r="C51" s="51"/>
      <c r="D51" s="6">
        <f t="shared" si="0"/>
        <v>0</v>
      </c>
      <c r="E51" s="57"/>
      <c r="F51" s="55"/>
      <c r="G51" s="55"/>
      <c r="H51" s="55"/>
      <c r="I51" s="55"/>
    </row>
    <row r="52" spans="1:9">
      <c r="A52" s="53"/>
      <c r="B52" s="6">
        <f t="shared" si="3"/>
        <v>0</v>
      </c>
      <c r="C52" s="51"/>
      <c r="D52" s="6">
        <f t="shared" si="0"/>
        <v>0</v>
      </c>
      <c r="E52" s="57"/>
      <c r="F52" s="55"/>
      <c r="G52" s="55"/>
      <c r="H52" s="55"/>
      <c r="I52" s="55"/>
    </row>
    <row r="53" spans="1:9">
      <c r="A53" s="53"/>
      <c r="B53" s="6">
        <f t="shared" si="3"/>
        <v>0</v>
      </c>
      <c r="C53" s="51"/>
      <c r="D53" s="6">
        <f t="shared" si="0"/>
        <v>0</v>
      </c>
      <c r="E53" s="57"/>
      <c r="F53" s="55"/>
      <c r="G53" s="55"/>
      <c r="H53" s="55"/>
      <c r="I53" s="55"/>
    </row>
    <row r="54" spans="1:9">
      <c r="A54" s="53"/>
      <c r="B54" s="6">
        <f t="shared" si="3"/>
        <v>0</v>
      </c>
      <c r="C54" s="51"/>
      <c r="D54" s="6">
        <f t="shared" si="0"/>
        <v>0</v>
      </c>
      <c r="E54" s="57"/>
      <c r="F54" s="55"/>
      <c r="G54" s="55"/>
      <c r="H54" s="55"/>
      <c r="I54" s="55"/>
    </row>
    <row r="55" spans="1:9">
      <c r="A55" s="53"/>
      <c r="B55" s="6">
        <f t="shared" si="3"/>
        <v>0</v>
      </c>
      <c r="C55" s="51"/>
      <c r="D55" s="6">
        <f>IF(C55&gt;1,C55-B55,0)</f>
        <v>0</v>
      </c>
      <c r="E55" s="57"/>
      <c r="F55" s="55"/>
      <c r="G55" s="55"/>
      <c r="H55" s="55"/>
      <c r="I55" s="55"/>
    </row>
    <row r="56" spans="1:9">
      <c r="A56" s="53"/>
      <c r="B56" s="6">
        <f>C54</f>
        <v>0</v>
      </c>
      <c r="C56" s="51"/>
      <c r="D56" s="6">
        <f t="shared" si="0"/>
        <v>0</v>
      </c>
      <c r="E56" s="57"/>
      <c r="F56" s="55"/>
      <c r="G56" s="55"/>
      <c r="H56" s="55"/>
      <c r="I56" s="55"/>
    </row>
    <row r="57" spans="1:9">
      <c r="A57" s="53"/>
      <c r="B57" s="6">
        <f>C56</f>
        <v>0</v>
      </c>
      <c r="C57" s="51"/>
      <c r="D57" s="6">
        <f t="shared" si="0"/>
        <v>0</v>
      </c>
      <c r="E57" s="57"/>
      <c r="F57" s="55"/>
      <c r="G57" s="55"/>
      <c r="H57" s="55"/>
      <c r="I57" s="55"/>
    </row>
    <row r="58" spans="1:9">
      <c r="A58" s="53"/>
      <c r="B58" s="6">
        <f>C57</f>
        <v>0</v>
      </c>
      <c r="C58" s="51"/>
      <c r="D58" s="6">
        <f t="shared" si="0"/>
        <v>0</v>
      </c>
      <c r="E58" s="57"/>
      <c r="F58" s="55"/>
      <c r="G58" s="55"/>
      <c r="H58" s="55"/>
      <c r="I58" s="55"/>
    </row>
    <row r="59" spans="1:9">
      <c r="A59" s="53"/>
      <c r="B59" s="7">
        <f>C58</f>
        <v>0</v>
      </c>
      <c r="C59" s="52"/>
      <c r="D59" s="7">
        <f t="shared" si="0"/>
        <v>0</v>
      </c>
      <c r="E59" s="58"/>
      <c r="F59" s="56"/>
      <c r="G59" s="56"/>
      <c r="H59" s="56"/>
      <c r="I59" s="56"/>
    </row>
    <row r="60" spans="1:9">
      <c r="D60" s="6">
        <f>SUM(D3:D59)</f>
        <v>0</v>
      </c>
      <c r="E60" s="6">
        <f>SUM(E4:E59)</f>
        <v>0</v>
      </c>
      <c r="F60" s="6">
        <f>SUM(F4:F59)</f>
        <v>0</v>
      </c>
      <c r="G60" s="6">
        <f>SUM(G4:G59)</f>
        <v>0</v>
      </c>
      <c r="H60" s="6">
        <f>SUM(H4:H59)</f>
        <v>0</v>
      </c>
    </row>
    <row r="62" spans="1:9" ht="15.6" customHeight="1">
      <c r="D62" s="15" t="s">
        <v>10</v>
      </c>
      <c r="E62" s="8">
        <f>'GELP OIL DELIVERY SHEET #2'!E64</f>
        <v>-9678</v>
      </c>
    </row>
    <row r="63" spans="1:9" ht="15.6" customHeight="1">
      <c r="D63" s="15" t="s">
        <v>11</v>
      </c>
      <c r="E63" s="54">
        <v>0</v>
      </c>
      <c r="F63" s="10" t="s">
        <v>22</v>
      </c>
    </row>
    <row r="64" spans="1:9" ht="15.6" customHeight="1">
      <c r="D64" s="16" t="s">
        <v>4</v>
      </c>
      <c r="E64" s="9">
        <f>E60+F60+G60+H60</f>
        <v>0</v>
      </c>
    </row>
    <row r="65" spans="4:6" ht="15.6" customHeight="1">
      <c r="D65" s="16" t="s">
        <v>7</v>
      </c>
      <c r="E65" s="8">
        <f>E62+E63-E64</f>
        <v>-9678</v>
      </c>
      <c r="F65" s="10"/>
    </row>
  </sheetData>
  <sheetProtection sheet="1" objects="1" scenarios="1"/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3" workbookViewId="0">
      <selection activeCell="C10" sqref="C10"/>
    </sheetView>
  </sheetViews>
  <sheetFormatPr defaultColWidth="8.85546875" defaultRowHeight="25.15" customHeight="1"/>
  <cols>
    <col min="1" max="1" width="6" style="19" customWidth="1"/>
    <col min="2" max="2" width="33.7109375" style="19" customWidth="1"/>
    <col min="3" max="7" width="15.140625" style="19" customWidth="1"/>
    <col min="8" max="16384" width="8.85546875" style="19"/>
  </cols>
  <sheetData>
    <row r="1" spans="1:7" ht="25.15" customHeight="1">
      <c r="A1" s="18"/>
      <c r="B1" s="70">
        <v>36495</v>
      </c>
      <c r="C1" s="50" t="s">
        <v>31</v>
      </c>
      <c r="D1" s="49"/>
      <c r="E1" s="49"/>
      <c r="F1" s="49"/>
      <c r="G1" s="49"/>
    </row>
    <row r="2" spans="1:7" ht="18" customHeight="1">
      <c r="A2" s="18"/>
      <c r="B2" s="18"/>
      <c r="C2" s="18"/>
      <c r="D2" s="18"/>
      <c r="E2" s="18"/>
      <c r="F2" s="18"/>
      <c r="G2" s="18"/>
    </row>
    <row r="3" spans="1:7" ht="18" customHeight="1">
      <c r="A3" s="18"/>
      <c r="B3" s="18"/>
      <c r="C3" s="18"/>
      <c r="D3" s="18"/>
      <c r="E3" s="18"/>
      <c r="F3" s="18"/>
      <c r="G3" s="18"/>
    </row>
    <row r="4" spans="1:7" ht="51">
      <c r="A4" s="18"/>
      <c r="B4" s="46" t="s">
        <v>13</v>
      </c>
      <c r="C4" s="44" t="s">
        <v>14</v>
      </c>
      <c r="D4" s="61"/>
      <c r="E4" s="44" t="s">
        <v>26</v>
      </c>
      <c r="F4" s="44" t="s">
        <v>15</v>
      </c>
      <c r="G4" s="45" t="s">
        <v>16</v>
      </c>
    </row>
    <row r="5" spans="1:7" ht="15.6" customHeight="1">
      <c r="A5" s="18"/>
      <c r="B5" s="47" t="s">
        <v>35</v>
      </c>
      <c r="C5" s="21"/>
      <c r="D5" s="62"/>
      <c r="E5" s="86">
        <v>0</v>
      </c>
      <c r="F5" s="86">
        <v>150000</v>
      </c>
      <c r="G5" s="87">
        <v>187500</v>
      </c>
    </row>
    <row r="6" spans="1:7" ht="6.6" customHeight="1">
      <c r="A6" s="18"/>
      <c r="B6" s="75"/>
      <c r="C6" s="76"/>
      <c r="D6" s="77"/>
      <c r="E6" s="76"/>
      <c r="F6" s="76"/>
      <c r="G6" s="78"/>
    </row>
    <row r="7" spans="1:7" ht="15.6" customHeight="1">
      <c r="A7" s="18"/>
      <c r="B7" s="47" t="s">
        <v>17</v>
      </c>
      <c r="C7" s="21">
        <f>'GELP OIL DELIVERY SHEET #1'!D60+'GELP OIL DELIVERY SHEET #2'!D59+'GELP OIL DELIVERY SHEET #3'!D60</f>
        <v>345213</v>
      </c>
      <c r="D7" s="62"/>
      <c r="E7" s="22">
        <f>'GELP OIL DELIVERY SHEET #1'!F60+'GELP OIL DELIVERY SHEET #2'!F59+'GELP OIL DELIVERY SHEET #3'!F60</f>
        <v>0</v>
      </c>
      <c r="F7" s="22">
        <f>'GELP OIL DELIVERY SHEET #1'!G60+'GELP OIL DELIVERY SHEET #2'!G59+'GELP OIL DELIVERY SHEET #3'!G60</f>
        <v>159642</v>
      </c>
      <c r="G7" s="23">
        <f>'GELP OIL DELIVERY SHEET #1'!H60+'GELP OIL DELIVERY SHEET #2'!H59+'GELP OIL DELIVERY SHEET #3'!H60</f>
        <v>187536</v>
      </c>
    </row>
    <row r="8" spans="1:7" ht="18" customHeight="1">
      <c r="A8" s="18"/>
      <c r="B8" s="24" t="s">
        <v>30</v>
      </c>
      <c r="C8" s="79">
        <v>0</v>
      </c>
      <c r="D8" s="88">
        <v>0</v>
      </c>
      <c r="E8" s="89">
        <f>E5-E7</f>
        <v>0</v>
      </c>
      <c r="F8" s="89">
        <f>F5-F7</f>
        <v>-9642</v>
      </c>
      <c r="G8" s="90">
        <f>G5-G7</f>
        <v>-36</v>
      </c>
    </row>
    <row r="9" spans="1:7" ht="18" customHeight="1">
      <c r="A9" s="18"/>
      <c r="B9" s="80"/>
      <c r="C9" s="81">
        <f>C7+C8</f>
        <v>345213</v>
      </c>
      <c r="D9" s="82">
        <f>D7+D8</f>
        <v>0</v>
      </c>
      <c r="E9" s="83">
        <f>E7+E8</f>
        <v>0</v>
      </c>
      <c r="F9" s="83">
        <f>F7+F8</f>
        <v>150000</v>
      </c>
      <c r="G9" s="84">
        <f>G7+G8</f>
        <v>187500</v>
      </c>
    </row>
    <row r="10" spans="1:7" ht="18" customHeight="1">
      <c r="A10" s="18"/>
      <c r="B10" s="80"/>
      <c r="C10" s="81">
        <f>C9</f>
        <v>345213</v>
      </c>
      <c r="D10" s="82"/>
      <c r="E10" s="98">
        <f>D7+E7+F7+G7</f>
        <v>347178</v>
      </c>
      <c r="F10" s="98"/>
      <c r="G10" s="85"/>
    </row>
    <row r="11" spans="1:7" ht="18" customHeight="1">
      <c r="A11" s="18"/>
      <c r="B11" s="25"/>
      <c r="C11" s="26"/>
      <c r="D11" s="26"/>
      <c r="E11" s="26"/>
      <c r="F11" s="26"/>
      <c r="G11" s="26"/>
    </row>
    <row r="12" spans="1:7" ht="15" customHeight="1">
      <c r="A12" s="18"/>
      <c r="B12" s="91" t="s">
        <v>34</v>
      </c>
      <c r="C12" s="92">
        <v>4360000</v>
      </c>
      <c r="D12" s="99" t="s">
        <v>36</v>
      </c>
      <c r="E12" s="100"/>
      <c r="F12" s="26"/>
      <c r="G12" s="26"/>
    </row>
    <row r="13" spans="1:7" ht="19.149999999999999" customHeight="1">
      <c r="A13" s="18"/>
      <c r="B13" s="73" t="s">
        <v>34</v>
      </c>
      <c r="C13" s="74">
        <v>4365000</v>
      </c>
      <c r="D13" s="101" t="s">
        <v>37</v>
      </c>
      <c r="E13" s="102"/>
      <c r="F13" s="26"/>
      <c r="G13" s="26"/>
    </row>
    <row r="14" spans="1:7" ht="25.15" customHeight="1">
      <c r="A14" s="18"/>
      <c r="B14" s="27" t="s">
        <v>23</v>
      </c>
      <c r="C14" s="28">
        <f>C7</f>
        <v>345213</v>
      </c>
      <c r="D14" s="29"/>
      <c r="E14" s="29"/>
      <c r="F14" s="29"/>
      <c r="G14" s="29"/>
    </row>
    <row r="15" spans="1:7" ht="25.15" customHeight="1" thickBot="1">
      <c r="A15" s="18"/>
      <c r="B15" s="30" t="s">
        <v>24</v>
      </c>
      <c r="C15" s="31">
        <f>D7+E7+F7+G7</f>
        <v>347178</v>
      </c>
      <c r="D15" s="32"/>
      <c r="E15" s="29"/>
      <c r="F15" s="29"/>
      <c r="G15" s="29"/>
    </row>
    <row r="16" spans="1:7" ht="25.15" customHeight="1">
      <c r="A16" s="18"/>
      <c r="B16" s="30" t="s">
        <v>18</v>
      </c>
      <c r="C16" s="33">
        <f>C14-C15</f>
        <v>-1965</v>
      </c>
      <c r="D16" s="34">
        <f>1-C14/C15</f>
        <v>6.0000000000000001E-3</v>
      </c>
      <c r="E16" s="29"/>
      <c r="F16" s="29"/>
      <c r="G16" s="29"/>
    </row>
    <row r="17" spans="1:7" ht="25.15" customHeight="1">
      <c r="A17" s="18"/>
      <c r="B17" s="18"/>
      <c r="C17" s="29"/>
      <c r="D17" s="29"/>
      <c r="E17" s="29"/>
      <c r="F17" s="29"/>
      <c r="G17" s="29"/>
    </row>
    <row r="18" spans="1:7" ht="25.15" customHeight="1">
      <c r="A18" s="18"/>
      <c r="B18" s="18"/>
      <c r="C18" s="18"/>
      <c r="D18" s="18"/>
      <c r="E18" s="18"/>
      <c r="F18" s="18"/>
      <c r="G18" s="18"/>
    </row>
    <row r="19" spans="1:7" ht="25.15" customHeight="1">
      <c r="A19" s="35" t="s">
        <v>20</v>
      </c>
      <c r="B19" s="64"/>
      <c r="C19" s="65"/>
      <c r="D19" s="95" t="s">
        <v>27</v>
      </c>
      <c r="E19" s="96"/>
      <c r="F19" s="97"/>
      <c r="G19" s="18"/>
    </row>
    <row r="20" spans="1:7" ht="25.15" customHeight="1">
      <c r="A20" s="20"/>
      <c r="B20" s="66"/>
      <c r="C20" s="67"/>
      <c r="D20" s="36"/>
      <c r="E20" s="37" t="s">
        <v>19</v>
      </c>
      <c r="F20" s="38">
        <f>E10</f>
        <v>347178</v>
      </c>
      <c r="G20" s="18"/>
    </row>
    <row r="21" spans="1:7" ht="25.15" customHeight="1">
      <c r="A21" s="20"/>
      <c r="B21" s="66"/>
      <c r="C21" s="67"/>
      <c r="D21" s="36"/>
      <c r="E21" s="39" t="s">
        <v>25</v>
      </c>
      <c r="F21" s="63">
        <v>0</v>
      </c>
      <c r="G21" s="18"/>
    </row>
    <row r="22" spans="1:7" ht="25.15" customHeight="1">
      <c r="A22" s="40"/>
      <c r="B22" s="68"/>
      <c r="C22" s="69"/>
      <c r="D22" s="41"/>
      <c r="E22" s="42" t="s">
        <v>29</v>
      </c>
      <c r="F22" s="43">
        <f>F20*F21</f>
        <v>0</v>
      </c>
      <c r="G22" s="18"/>
    </row>
    <row r="23" spans="1:7" ht="25.15" customHeight="1">
      <c r="A23" s="18"/>
      <c r="B23" s="18"/>
      <c r="C23" s="18"/>
      <c r="D23" s="18"/>
      <c r="E23" s="18"/>
      <c r="F23" s="18"/>
      <c r="G23" s="18"/>
    </row>
    <row r="24" spans="1:7" ht="25.15" customHeight="1">
      <c r="A24" s="18"/>
      <c r="B24" s="18"/>
      <c r="C24" s="18"/>
      <c r="D24" s="18"/>
      <c r="E24" s="18"/>
      <c r="F24" s="18"/>
      <c r="G24" s="18"/>
    </row>
  </sheetData>
  <mergeCells count="4">
    <mergeCell ref="D19:F19"/>
    <mergeCell ref="E10:F10"/>
    <mergeCell ref="D12:E12"/>
    <mergeCell ref="D13:E13"/>
  </mergeCells>
  <pageMargins left="0.75" right="0.75" top="0.81" bottom="1" header="0.3" footer="0.5"/>
  <pageSetup orientation="landscape" r:id="rId1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GELP OIL DELIVERY SHEET #1</vt:lpstr>
      <vt:lpstr>GELP OIL DELIVERY SHEET #2</vt:lpstr>
      <vt:lpstr>GELP OIL DELIVERY SHEET #3</vt:lpstr>
      <vt:lpstr>Monthly Summary</vt:lpstr>
    </vt:vector>
  </TitlesOfParts>
  <Company>Columbia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Service</dc:creator>
  <cp:lastModifiedBy>Jan Havlíček</cp:lastModifiedBy>
  <cp:lastPrinted>1999-04-06T13:17:45Z</cp:lastPrinted>
  <dcterms:created xsi:type="dcterms:W3CDTF">1998-03-23T15:55:25Z</dcterms:created>
  <dcterms:modified xsi:type="dcterms:W3CDTF">2023-09-17T19:13:24Z</dcterms:modified>
</cp:coreProperties>
</file>