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9417D8-3002-4EE6-A515-449B9554A714}" xr6:coauthVersionLast="47" xr6:coauthVersionMax="47" xr10:uidLastSave="{00000000-0000-0000-0000-000000000000}"/>
  <bookViews>
    <workbookView xWindow="-120" yWindow="-120" windowWidth="38640" windowHeight="15720"/>
  </bookViews>
  <sheets>
    <sheet name="Deal 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14" i="1" l="1"/>
  <c r="Q14" i="1"/>
  <c r="K15" i="1"/>
  <c r="G16" i="1"/>
  <c r="I16" i="1"/>
  <c r="K16" i="1"/>
  <c r="Q16" i="1"/>
  <c r="G20" i="1"/>
  <c r="I20" i="1"/>
  <c r="Q20" i="1"/>
  <c r="G22" i="1"/>
  <c r="I22" i="1"/>
  <c r="Q22" i="1"/>
  <c r="G24" i="1"/>
  <c r="I24" i="1"/>
  <c r="Q24" i="1"/>
  <c r="I26" i="1"/>
  <c r="K26" i="1"/>
  <c r="J27" i="1"/>
  <c r="G29" i="1"/>
  <c r="I29" i="1"/>
  <c r="K29" i="1"/>
  <c r="P29" i="1"/>
  <c r="P30" i="1"/>
  <c r="P32" i="1"/>
</calcChain>
</file>

<file path=xl/sharedStrings.xml><?xml version="1.0" encoding="utf-8"?>
<sst xmlns="http://schemas.openxmlformats.org/spreadsheetml/2006/main" count="48" uniqueCount="44">
  <si>
    <t>August '00</t>
  </si>
  <si>
    <t>August '00 Injection / December '00 Withdrawal</t>
  </si>
  <si>
    <t xml:space="preserve">December '00 </t>
  </si>
  <si>
    <t>4 months</t>
  </si>
  <si>
    <t>Potential</t>
  </si>
  <si>
    <t>Reward</t>
  </si>
  <si>
    <t>Risk</t>
  </si>
  <si>
    <t>Ratio:</t>
  </si>
  <si>
    <t>:  1</t>
  </si>
  <si>
    <t>Volume</t>
  </si>
  <si>
    <t>Lock Date:</t>
  </si>
  <si>
    <t>Total Revenue:</t>
  </si>
  <si>
    <t>Mmbtu</t>
  </si>
  <si>
    <t>Begin of Deal</t>
  </si>
  <si>
    <t>Values</t>
  </si>
  <si>
    <t xml:space="preserve">Seasonal IDD Deal </t>
  </si>
  <si>
    <t>Technical Market Perspective:  Expect significant downturn</t>
  </si>
  <si>
    <t>IDD Strategy:  Lock Dec '00 withdrawal price, float Aug '00 injection price</t>
  </si>
  <si>
    <t>NYMEX - Float Price</t>
  </si>
  <si>
    <t>IDD Storage Spread</t>
  </si>
  <si>
    <t>Adjusted Withdrawal Price</t>
  </si>
  <si>
    <t>Adjusted Injection Price</t>
  </si>
  <si>
    <t>December Price</t>
  </si>
  <si>
    <t>NYMEX - LOCK PRICE (12-14-99)</t>
  </si>
  <si>
    <t xml:space="preserve">Vent Basis - Float </t>
  </si>
  <si>
    <t>Exit Strategy</t>
  </si>
  <si>
    <t>Stop Loss; Buy Dec Back @ 2.83</t>
  </si>
  <si>
    <t>December Locked-In Price</t>
  </si>
  <si>
    <t>Value owed to Customer by NNG</t>
  </si>
  <si>
    <t xml:space="preserve">Current </t>
  </si>
  <si>
    <t>Volitility</t>
  </si>
  <si>
    <t xml:space="preserve">Customer Cost of Money </t>
  </si>
  <si>
    <t>Dec Lock-in Price</t>
  </si>
  <si>
    <t>CURRENT PRICE RISK</t>
  </si>
  <si>
    <t>CURRENT VALUES</t>
  </si>
  <si>
    <t>Vent Basis - Dec</t>
  </si>
  <si>
    <t>Vent Basis - Aug</t>
  </si>
  <si>
    <t>Customer Cost of Money</t>
  </si>
  <si>
    <t>Current IDD Margin</t>
  </si>
  <si>
    <t>EXPLANATION OF DEAL</t>
  </si>
  <si>
    <t>Aug 12-30-99  Price</t>
  </si>
  <si>
    <t>Dec '00 NYMEX  12-30-99</t>
  </si>
  <si>
    <t>Current Price Gain - Unit Price</t>
  </si>
  <si>
    <t>Current Price Gain -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</si>
</sst>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6" formatCode="&quot;$&quot;#,##0.000_);[Red]\(&quot;$&quot;#,##0.000\)"/>
    <numFmt numFmtId="168" formatCode="0.000"/>
    <numFmt numFmtId="175" formatCode="dd\-mmm\-yy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168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NumberFormat="1" applyBorder="1"/>
    <xf numFmtId="8" fontId="0" fillId="0" borderId="0" xfId="0" applyNumberFormat="1" applyBorder="1"/>
    <xf numFmtId="8" fontId="0" fillId="0" borderId="2" xfId="0" applyNumberFormat="1" applyBorder="1"/>
    <xf numFmtId="0" fontId="0" fillId="0" borderId="3" xfId="0" applyBorder="1"/>
    <xf numFmtId="0" fontId="0" fillId="0" borderId="2" xfId="0" applyBorder="1"/>
    <xf numFmtId="40" fontId="0" fillId="0" borderId="4" xfId="0" applyNumberFormat="1" applyBorder="1"/>
    <xf numFmtId="8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75" fontId="0" fillId="0" borderId="6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7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/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1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8" fontId="0" fillId="2" borderId="9" xfId="0" applyNumberFormat="1" applyFill="1" applyBorder="1" applyAlignment="1">
      <alignment horizontal="center"/>
    </xf>
    <xf numFmtId="0" fontId="0" fillId="0" borderId="1" xfId="0" applyBorder="1"/>
    <xf numFmtId="166" fontId="0" fillId="0" borderId="5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40" fontId="0" fillId="0" borderId="5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166" fontId="0" fillId="0" borderId="13" xfId="0" applyNumberFormat="1" applyBorder="1" applyAlignment="1">
      <alignment horizontal="center"/>
    </xf>
    <xf numFmtId="0" fontId="0" fillId="0" borderId="14" xfId="0" applyBorder="1"/>
    <xf numFmtId="166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6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8" fontId="0" fillId="0" borderId="15" xfId="0" applyNumberFormat="1" applyBorder="1"/>
    <xf numFmtId="0" fontId="0" fillId="0" borderId="14" xfId="0" applyNumberFormat="1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8" fontId="0" fillId="0" borderId="14" xfId="0" applyNumberFormat="1" applyBorder="1"/>
    <xf numFmtId="0" fontId="0" fillId="0" borderId="19" xfId="0" applyBorder="1"/>
    <xf numFmtId="0" fontId="2" fillId="0" borderId="0" xfId="0" applyFont="1" applyBorder="1"/>
    <xf numFmtId="175" fontId="0" fillId="0" borderId="15" xfId="0" applyNumberFormat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0" fontId="3" fillId="0" borderId="0" xfId="0" applyFont="1" applyBorder="1"/>
    <xf numFmtId="0" fontId="0" fillId="0" borderId="15" xfId="0" applyBorder="1" applyAlignment="1">
      <alignment horizontal="right"/>
    </xf>
    <xf numFmtId="40" fontId="0" fillId="0" borderId="0" xfId="0" applyNumberFormat="1" applyBorder="1"/>
    <xf numFmtId="3" fontId="0" fillId="0" borderId="0" xfId="0" applyNumberFormat="1" applyBorder="1"/>
    <xf numFmtId="166" fontId="1" fillId="0" borderId="0" xfId="0" applyNumberFormat="1" applyFont="1" applyBorder="1"/>
    <xf numFmtId="166" fontId="1" fillId="0" borderId="11" xfId="0" applyNumberFormat="1" applyFont="1" applyBorder="1"/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4"/>
  <sheetViews>
    <sheetView tabSelected="1" topLeftCell="I7" zoomScale="75" workbookViewId="0">
      <selection activeCell="Q15" sqref="Q15"/>
    </sheetView>
  </sheetViews>
  <sheetFormatPr defaultRowHeight="12.75" x14ac:dyDescent="0.2"/>
  <cols>
    <col min="1" max="1" width="11.5703125" customWidth="1"/>
    <col min="2" max="2" width="9.85546875" customWidth="1"/>
    <col min="3" max="3" width="10.85546875" customWidth="1"/>
    <col min="6" max="6" width="10.140625" customWidth="1"/>
    <col min="7" max="7" width="11.7109375" bestFit="1" customWidth="1"/>
    <col min="8" max="8" width="9.28515625" bestFit="1" customWidth="1"/>
    <col min="10" max="10" width="11.28515625" customWidth="1"/>
    <col min="11" max="11" width="14.28515625" bestFit="1" customWidth="1"/>
    <col min="12" max="12" width="9.28515625" bestFit="1" customWidth="1"/>
    <col min="13" max="13" width="10.7109375" bestFit="1" customWidth="1"/>
    <col min="14" max="14" width="9.5703125" customWidth="1"/>
    <col min="16" max="17" width="9.42578125" bestFit="1" customWidth="1"/>
    <col min="22" max="22" width="9.7109375" customWidth="1"/>
  </cols>
  <sheetData>
    <row r="1" spans="1:30" x14ac:dyDescent="0.2">
      <c r="A1" s="16" t="s">
        <v>15</v>
      </c>
      <c r="B1" s="16"/>
      <c r="C1" s="16"/>
      <c r="D1" s="16"/>
      <c r="E1" s="16"/>
      <c r="F1" s="1"/>
      <c r="G1" s="1"/>
      <c r="H1" s="1"/>
    </row>
    <row r="2" spans="1:30" x14ac:dyDescent="0.2">
      <c r="A2" s="16" t="s">
        <v>1</v>
      </c>
      <c r="B2" s="16"/>
      <c r="C2" s="16"/>
      <c r="D2" s="16"/>
      <c r="E2" s="16"/>
      <c r="F2" s="1"/>
      <c r="G2" s="1"/>
      <c r="H2" s="1"/>
    </row>
    <row r="3" spans="1:30" x14ac:dyDescent="0.2">
      <c r="A3" s="16"/>
      <c r="B3" s="16"/>
      <c r="C3" s="16"/>
      <c r="D3" s="16"/>
      <c r="E3" s="16"/>
      <c r="F3" s="1"/>
      <c r="G3" s="1"/>
      <c r="H3" s="1"/>
    </row>
    <row r="4" spans="1:30" x14ac:dyDescent="0.2">
      <c r="A4" s="16" t="s">
        <v>16</v>
      </c>
      <c r="B4" s="16"/>
      <c r="C4" s="16"/>
      <c r="D4" s="16"/>
      <c r="E4" s="16"/>
      <c r="F4" s="1"/>
      <c r="G4" s="1"/>
      <c r="H4" s="1"/>
    </row>
    <row r="5" spans="1:30" x14ac:dyDescent="0.2">
      <c r="A5" s="16" t="s">
        <v>17</v>
      </c>
      <c r="B5" s="16"/>
      <c r="C5" s="16"/>
      <c r="D5" s="16"/>
      <c r="E5" s="16"/>
      <c r="F5" s="1"/>
      <c r="G5" s="1"/>
      <c r="H5" s="1"/>
    </row>
    <row r="6" spans="1:30" x14ac:dyDescent="0.2">
      <c r="A6" s="16"/>
      <c r="B6" s="16"/>
      <c r="C6" s="16"/>
      <c r="D6" s="16"/>
      <c r="E6" s="16"/>
      <c r="F6" s="1"/>
      <c r="G6" s="1"/>
      <c r="H6" s="1"/>
    </row>
    <row r="7" spans="1:30" ht="13.5" thickBot="1" x14ac:dyDescent="0.25">
      <c r="A7" s="57" t="s">
        <v>39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 t="s">
        <v>34</v>
      </c>
      <c r="P7" s="57"/>
      <c r="Q7" s="57"/>
      <c r="R7" s="57"/>
      <c r="S7" s="57"/>
      <c r="T7" s="57"/>
    </row>
    <row r="8" spans="1:30" x14ac:dyDescent="0.2">
      <c r="A8" s="4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  <c r="O8" s="40"/>
      <c r="P8" s="31"/>
      <c r="Q8" s="31"/>
      <c r="R8" s="31"/>
      <c r="S8" s="31"/>
      <c r="T8" s="32"/>
    </row>
    <row r="9" spans="1:30" s="1" customFormat="1" x14ac:dyDescent="0.2">
      <c r="A9" s="43"/>
      <c r="C9" s="5"/>
      <c r="F9" s="5"/>
      <c r="G9" s="5"/>
      <c r="H9" s="2"/>
      <c r="I9" s="2"/>
      <c r="J9" s="5"/>
      <c r="K9" s="5"/>
      <c r="L9" s="4"/>
      <c r="M9" s="2"/>
      <c r="N9" s="46"/>
      <c r="O9" s="41"/>
      <c r="P9" s="4"/>
      <c r="Q9" s="2"/>
      <c r="R9" s="5"/>
      <c r="S9" s="5"/>
      <c r="T9" s="42"/>
      <c r="U9" s="2"/>
      <c r="V9" s="5"/>
      <c r="W9" s="5"/>
      <c r="X9" s="2"/>
      <c r="Y9" s="2"/>
      <c r="Z9" s="5"/>
      <c r="AA9" s="5"/>
      <c r="AB9" s="2"/>
      <c r="AC9" s="2"/>
      <c r="AD9" s="5"/>
    </row>
    <row r="10" spans="1:30" s="1" customFormat="1" x14ac:dyDescent="0.2">
      <c r="A10" s="43"/>
      <c r="F10" s="5"/>
      <c r="G10" s="10"/>
      <c r="H10" s="2"/>
      <c r="I10" s="13" t="s">
        <v>4</v>
      </c>
      <c r="J10" s="5"/>
      <c r="K10" s="3" t="s">
        <v>4</v>
      </c>
      <c r="L10" s="4"/>
      <c r="M10" s="2"/>
      <c r="N10" s="46"/>
      <c r="O10" s="41"/>
      <c r="Q10" s="19" t="s">
        <v>29</v>
      </c>
      <c r="R10" s="2"/>
      <c r="S10" s="5"/>
      <c r="T10" s="42"/>
      <c r="U10" s="2"/>
      <c r="V10" s="5"/>
      <c r="W10" s="5"/>
      <c r="X10" s="2"/>
      <c r="Y10" s="2"/>
      <c r="Z10" s="5"/>
      <c r="AA10" s="5"/>
      <c r="AB10" s="2"/>
      <c r="AC10" s="2"/>
      <c r="AD10" s="5"/>
    </row>
    <row r="11" spans="1:30" x14ac:dyDescent="0.2">
      <c r="A11" s="43"/>
      <c r="B11" s="1"/>
      <c r="C11" s="1"/>
      <c r="D11" s="1"/>
      <c r="E11" s="1"/>
      <c r="F11" s="1"/>
      <c r="G11" s="11" t="s">
        <v>13</v>
      </c>
      <c r="H11" s="1"/>
      <c r="I11" s="11" t="s">
        <v>14</v>
      </c>
      <c r="J11" s="1"/>
      <c r="K11" s="14" t="s">
        <v>22</v>
      </c>
      <c r="L11" s="1"/>
      <c r="M11" s="1"/>
      <c r="N11" s="34"/>
      <c r="O11" s="43"/>
      <c r="Q11" s="11" t="s">
        <v>14</v>
      </c>
      <c r="R11" s="1"/>
      <c r="S11" s="1"/>
      <c r="T11" s="34"/>
    </row>
    <row r="12" spans="1:30" x14ac:dyDescent="0.2">
      <c r="A12" s="43"/>
      <c r="B12" s="1"/>
      <c r="C12" s="1"/>
      <c r="D12" s="1"/>
      <c r="E12" s="1"/>
      <c r="F12" s="1"/>
      <c r="G12" s="12">
        <v>36508</v>
      </c>
      <c r="H12" s="1"/>
      <c r="I12" s="12">
        <v>36550</v>
      </c>
      <c r="J12" s="1"/>
      <c r="K12" s="15" t="s">
        <v>30</v>
      </c>
      <c r="L12" s="1"/>
      <c r="M12" s="1"/>
      <c r="N12" s="34"/>
      <c r="O12" s="43"/>
      <c r="Q12" s="12">
        <v>36524</v>
      </c>
      <c r="R12" s="1"/>
      <c r="S12" s="1"/>
      <c r="T12" s="34"/>
    </row>
    <row r="13" spans="1:30" x14ac:dyDescent="0.2">
      <c r="A13" s="47" t="s">
        <v>10</v>
      </c>
      <c r="B13" s="1"/>
      <c r="C13" s="5"/>
      <c r="D13" s="1"/>
      <c r="E13" s="1"/>
      <c r="F13" s="1"/>
      <c r="G13" s="24"/>
      <c r="H13" s="1"/>
      <c r="I13" s="24"/>
      <c r="J13" s="1"/>
      <c r="K13" s="1"/>
      <c r="L13" s="48" t="s">
        <v>25</v>
      </c>
      <c r="M13" s="1"/>
      <c r="N13" s="34"/>
      <c r="O13" s="43"/>
      <c r="Q13" s="24"/>
      <c r="R13" s="1"/>
      <c r="S13" s="1"/>
      <c r="T13" s="34"/>
    </row>
    <row r="14" spans="1:30" x14ac:dyDescent="0.2">
      <c r="A14" s="49"/>
      <c r="B14" s="7" t="s">
        <v>2</v>
      </c>
      <c r="C14" s="6"/>
      <c r="D14" s="1" t="s">
        <v>23</v>
      </c>
      <c r="E14" s="1"/>
      <c r="F14" s="1"/>
      <c r="G14" s="27">
        <v>2.78</v>
      </c>
      <c r="H14" s="5"/>
      <c r="I14" s="27">
        <f>G14</f>
        <v>2.78</v>
      </c>
      <c r="J14" s="1"/>
      <c r="K14" s="50">
        <v>-2.835</v>
      </c>
      <c r="L14" s="51" t="s">
        <v>26</v>
      </c>
      <c r="M14" s="1"/>
      <c r="N14" s="34"/>
      <c r="O14" s="43"/>
      <c r="Q14" s="25">
        <f>+G14</f>
        <v>2.78</v>
      </c>
      <c r="R14" s="1" t="s">
        <v>32</v>
      </c>
      <c r="S14" s="1"/>
      <c r="T14" s="34"/>
    </row>
    <row r="15" spans="1:30" x14ac:dyDescent="0.2">
      <c r="A15" s="52"/>
      <c r="B15" s="1"/>
      <c r="C15" s="5"/>
      <c r="D15" s="48" t="s">
        <v>24</v>
      </c>
      <c r="E15" s="1"/>
      <c r="F15" s="1"/>
      <c r="G15" s="26">
        <v>0.01</v>
      </c>
      <c r="H15" s="5"/>
      <c r="I15" s="26">
        <v>2.5000000000000001E-2</v>
      </c>
      <c r="J15" s="1"/>
      <c r="K15" s="20">
        <f>I14</f>
        <v>2.78</v>
      </c>
      <c r="L15" s="48" t="s">
        <v>27</v>
      </c>
      <c r="M15" s="1"/>
      <c r="N15" s="34"/>
      <c r="O15" s="43"/>
      <c r="Q15" s="26">
        <v>0.01</v>
      </c>
      <c r="R15" s="1" t="s">
        <v>35</v>
      </c>
      <c r="S15" s="1"/>
      <c r="T15" s="34"/>
    </row>
    <row r="16" spans="1:30" x14ac:dyDescent="0.2">
      <c r="A16" s="52"/>
      <c r="B16" s="1"/>
      <c r="C16" s="5"/>
      <c r="D16" s="1" t="s">
        <v>20</v>
      </c>
      <c r="E16" s="1"/>
      <c r="F16" s="1"/>
      <c r="G16" s="27">
        <f>G14+G15</f>
        <v>2.7899999999999996</v>
      </c>
      <c r="H16" s="5"/>
      <c r="I16" s="27">
        <f>I14+I15</f>
        <v>2.8049999999999997</v>
      </c>
      <c r="J16" s="1"/>
      <c r="K16" s="29">
        <f>K14+K15</f>
        <v>-5.500000000000016E-2</v>
      </c>
      <c r="L16" s="1" t="s">
        <v>28</v>
      </c>
      <c r="M16" s="1"/>
      <c r="N16" s="34"/>
      <c r="O16" s="43"/>
      <c r="Q16" s="27">
        <f>Q14+Q15</f>
        <v>2.7899999999999996</v>
      </c>
      <c r="R16" s="1"/>
      <c r="S16" s="1"/>
      <c r="T16" s="34"/>
    </row>
    <row r="17" spans="1:20" x14ac:dyDescent="0.2">
      <c r="A17" s="52"/>
      <c r="B17" s="1"/>
      <c r="C17" s="5"/>
      <c r="D17" s="1"/>
      <c r="E17" s="1"/>
      <c r="F17" s="1"/>
      <c r="G17" s="27"/>
      <c r="H17" s="5"/>
      <c r="I17" s="27"/>
      <c r="J17" s="1"/>
      <c r="K17" s="44"/>
      <c r="L17" s="1"/>
      <c r="M17" s="1"/>
      <c r="N17" s="34"/>
      <c r="O17" s="43"/>
      <c r="Q17" s="27"/>
      <c r="R17" s="1"/>
      <c r="S17" s="1"/>
      <c r="T17" s="34"/>
    </row>
    <row r="18" spans="1:20" x14ac:dyDescent="0.2">
      <c r="A18" s="52"/>
      <c r="B18" s="7" t="s">
        <v>0</v>
      </c>
      <c r="C18" s="6"/>
      <c r="D18" s="1" t="s">
        <v>18</v>
      </c>
      <c r="E18" s="1"/>
      <c r="F18" s="1"/>
      <c r="G18" s="27">
        <v>2.48</v>
      </c>
      <c r="H18" s="5"/>
      <c r="I18" s="27">
        <v>2.21</v>
      </c>
      <c r="J18" s="1"/>
      <c r="K18" s="44"/>
      <c r="L18" s="1"/>
      <c r="M18" s="16"/>
      <c r="N18" s="34"/>
      <c r="O18" s="43"/>
      <c r="Q18" s="25">
        <v>2.39</v>
      </c>
      <c r="R18" s="55" t="s">
        <v>40</v>
      </c>
      <c r="S18" s="1"/>
      <c r="T18" s="34"/>
    </row>
    <row r="19" spans="1:20" x14ac:dyDescent="0.2">
      <c r="A19" s="52"/>
      <c r="B19" s="1"/>
      <c r="C19" s="5"/>
      <c r="D19" s="48" t="s">
        <v>24</v>
      </c>
      <c r="E19" s="1"/>
      <c r="F19" s="1"/>
      <c r="G19" s="26">
        <v>-0.08</v>
      </c>
      <c r="H19" s="5"/>
      <c r="I19" s="26">
        <v>-0.1</v>
      </c>
      <c r="J19" s="1"/>
      <c r="K19" s="44"/>
      <c r="L19" s="1"/>
      <c r="M19" s="1"/>
      <c r="N19" s="34"/>
      <c r="O19" s="43"/>
      <c r="Q19" s="26">
        <v>-0.08</v>
      </c>
      <c r="R19" s="1" t="s">
        <v>36</v>
      </c>
      <c r="S19" s="1"/>
      <c r="T19" s="34"/>
    </row>
    <row r="20" spans="1:20" x14ac:dyDescent="0.2">
      <c r="A20" s="43"/>
      <c r="B20" s="1"/>
      <c r="C20" s="5"/>
      <c r="D20" s="1" t="s">
        <v>21</v>
      </c>
      <c r="E20" s="1"/>
      <c r="F20" s="1"/>
      <c r="G20" s="27">
        <f>G18+G19</f>
        <v>2.4</v>
      </c>
      <c r="H20" s="5"/>
      <c r="I20" s="27">
        <f>I18+I19</f>
        <v>2.11</v>
      </c>
      <c r="J20" s="1"/>
      <c r="K20" s="44"/>
      <c r="L20" s="1"/>
      <c r="M20" s="1"/>
      <c r="N20" s="34"/>
      <c r="O20" s="43"/>
      <c r="Q20" s="27">
        <f>Q18+Q19</f>
        <v>2.31</v>
      </c>
      <c r="R20" s="1"/>
      <c r="S20" s="1"/>
      <c r="T20" s="34"/>
    </row>
    <row r="21" spans="1:20" x14ac:dyDescent="0.2">
      <c r="A21" s="43"/>
      <c r="B21" s="1"/>
      <c r="C21" s="1"/>
      <c r="D21" s="1"/>
      <c r="E21" s="1"/>
      <c r="F21" s="1"/>
      <c r="G21" s="28"/>
      <c r="H21" s="53"/>
      <c r="I21" s="28"/>
      <c r="J21" s="1"/>
      <c r="K21" s="44"/>
      <c r="L21" s="1"/>
      <c r="M21" s="1"/>
      <c r="N21" s="34"/>
      <c r="O21" s="43"/>
      <c r="Q21" s="28"/>
      <c r="R21" s="1"/>
      <c r="S21" s="1"/>
      <c r="T21" s="34"/>
    </row>
    <row r="22" spans="1:20" x14ac:dyDescent="0.2">
      <c r="A22" s="43"/>
      <c r="B22" s="1" t="s">
        <v>31</v>
      </c>
      <c r="C22" s="1"/>
      <c r="D22" s="1"/>
      <c r="E22" s="1" t="s">
        <v>3</v>
      </c>
      <c r="F22" s="1"/>
      <c r="G22" s="25">
        <f>-G20*0.06/12*4</f>
        <v>-4.7999999999999994E-2</v>
      </c>
      <c r="H22" s="53"/>
      <c r="I22" s="25">
        <f>-I20*0.06/12*4</f>
        <v>-4.2199999999999994E-2</v>
      </c>
      <c r="J22" s="1"/>
      <c r="K22" s="44"/>
      <c r="L22" s="1"/>
      <c r="M22" s="1"/>
      <c r="N22" s="34"/>
      <c r="O22" s="43"/>
      <c r="Q22" s="25">
        <f>-Q20*0.06/12*4</f>
        <v>-4.6199999999999998E-2</v>
      </c>
      <c r="R22" s="1" t="s">
        <v>37</v>
      </c>
      <c r="S22" s="1"/>
      <c r="T22" s="34"/>
    </row>
    <row r="23" spans="1:20" x14ac:dyDescent="0.2">
      <c r="A23" s="43"/>
      <c r="B23" s="1"/>
      <c r="C23" s="1"/>
      <c r="D23" s="1"/>
      <c r="E23" s="1"/>
      <c r="F23" s="1"/>
      <c r="G23" s="11"/>
      <c r="H23" s="1"/>
      <c r="I23" s="11"/>
      <c r="J23" s="1"/>
      <c r="K23" s="44"/>
      <c r="L23" s="1"/>
      <c r="M23" s="1"/>
      <c r="N23" s="34"/>
      <c r="O23" s="43"/>
      <c r="Q23" s="11"/>
      <c r="R23" s="1"/>
      <c r="S23" s="1"/>
      <c r="T23" s="34"/>
    </row>
    <row r="24" spans="1:20" x14ac:dyDescent="0.2">
      <c r="A24" s="43"/>
      <c r="B24" s="1" t="s">
        <v>19</v>
      </c>
      <c r="C24" s="1"/>
      <c r="D24" s="1"/>
      <c r="E24" s="1"/>
      <c r="F24" s="1"/>
      <c r="G24" s="23">
        <f>G16-G20+G22</f>
        <v>0.34199999999999969</v>
      </c>
      <c r="H24" s="1"/>
      <c r="I24" s="23">
        <f>I16-I20+I22</f>
        <v>0.65279999999999982</v>
      </c>
      <c r="J24" s="1"/>
      <c r="K24" s="44"/>
      <c r="L24" s="1"/>
      <c r="M24" s="1"/>
      <c r="N24" s="34"/>
      <c r="O24" s="43"/>
      <c r="Q24" s="23">
        <f>Q16-Q20+Q22</f>
        <v>0.43379999999999952</v>
      </c>
      <c r="R24" s="1" t="s">
        <v>38</v>
      </c>
      <c r="S24" s="1"/>
      <c r="T24" s="34"/>
    </row>
    <row r="25" spans="1:20" x14ac:dyDescent="0.2">
      <c r="A25" s="43"/>
      <c r="B25" s="1"/>
      <c r="C25" s="1"/>
      <c r="D25" s="1"/>
      <c r="E25" s="1"/>
      <c r="F25" s="1"/>
      <c r="G25" s="44"/>
      <c r="H25" s="1"/>
      <c r="I25" s="44"/>
      <c r="J25" s="1"/>
      <c r="K25" s="44"/>
      <c r="L25" s="1"/>
      <c r="M25" s="1"/>
      <c r="N25" s="34"/>
      <c r="O25" s="43"/>
      <c r="P25" s="1"/>
      <c r="Q25" s="1"/>
      <c r="R25" s="1"/>
      <c r="S25" s="1"/>
      <c r="T25" s="34"/>
    </row>
    <row r="26" spans="1:20" x14ac:dyDescent="0.2">
      <c r="A26" s="43"/>
      <c r="B26" s="1"/>
      <c r="C26" s="1"/>
      <c r="D26" s="1"/>
      <c r="E26" s="1"/>
      <c r="F26" s="1"/>
      <c r="G26" s="44"/>
      <c r="H26" s="18" t="s">
        <v>5</v>
      </c>
      <c r="I26" s="21">
        <f>I24-G24</f>
        <v>0.31080000000000013</v>
      </c>
      <c r="J26" s="18" t="s">
        <v>6</v>
      </c>
      <c r="K26" s="21">
        <f>K16</f>
        <v>-5.500000000000016E-2</v>
      </c>
      <c r="L26" s="1"/>
      <c r="M26" s="1"/>
      <c r="N26" s="34"/>
      <c r="O26" s="43"/>
      <c r="P26" s="1"/>
      <c r="Q26" s="1"/>
      <c r="R26" s="1"/>
      <c r="S26" s="1"/>
      <c r="T26" s="34"/>
    </row>
    <row r="27" spans="1:20" ht="13.5" thickBot="1" x14ac:dyDescent="0.25">
      <c r="A27" s="43"/>
      <c r="B27" s="1"/>
      <c r="C27" s="1"/>
      <c r="D27" s="1"/>
      <c r="E27" s="1"/>
      <c r="F27" s="1"/>
      <c r="G27" s="44"/>
      <c r="H27" s="1"/>
      <c r="I27" s="17" t="s">
        <v>7</v>
      </c>
      <c r="J27" s="9">
        <f>I26/(K26*-1)</f>
        <v>5.6509090909090771</v>
      </c>
      <c r="K27" s="8" t="s">
        <v>8</v>
      </c>
      <c r="L27" s="1"/>
      <c r="M27" s="1"/>
      <c r="N27" s="34"/>
      <c r="O27" s="43"/>
      <c r="P27" s="57" t="s">
        <v>33</v>
      </c>
      <c r="Q27" s="57"/>
      <c r="R27" s="57"/>
      <c r="S27" s="57"/>
      <c r="T27" s="34"/>
    </row>
    <row r="28" spans="1:20" x14ac:dyDescent="0.2">
      <c r="A28" s="43"/>
      <c r="B28" s="1" t="s">
        <v>9</v>
      </c>
      <c r="C28" s="54">
        <v>310000</v>
      </c>
      <c r="D28" s="1" t="s">
        <v>12</v>
      </c>
      <c r="E28" s="1"/>
      <c r="F28" s="1"/>
      <c r="G28" s="44"/>
      <c r="H28" s="1"/>
      <c r="I28" s="1"/>
      <c r="J28" s="1"/>
      <c r="K28" s="1"/>
      <c r="L28" s="1"/>
      <c r="M28" s="1"/>
      <c r="N28" s="34"/>
      <c r="O28" s="43"/>
      <c r="P28" s="30">
        <v>2.6749999999999998</v>
      </c>
      <c r="Q28" s="56" t="s">
        <v>41</v>
      </c>
      <c r="R28" s="31"/>
      <c r="S28" s="32"/>
      <c r="T28" s="34"/>
    </row>
    <row r="29" spans="1:20" x14ac:dyDescent="0.2">
      <c r="A29" s="43"/>
      <c r="B29" s="1" t="s">
        <v>11</v>
      </c>
      <c r="C29" s="1"/>
      <c r="D29" s="1"/>
      <c r="E29" s="1"/>
      <c r="F29" s="1"/>
      <c r="G29" s="22">
        <f>G24*C28</f>
        <v>106019.9999999999</v>
      </c>
      <c r="H29" s="1"/>
      <c r="I29" s="22">
        <f>I24*C28</f>
        <v>202367.99999999994</v>
      </c>
      <c r="J29" s="1"/>
      <c r="K29" s="22">
        <f>K26*C28</f>
        <v>-17050.000000000051</v>
      </c>
      <c r="L29" s="1"/>
      <c r="M29" s="1"/>
      <c r="N29" s="34"/>
      <c r="O29" s="43"/>
      <c r="P29" s="33">
        <f>+Q14</f>
        <v>2.78</v>
      </c>
      <c r="Q29" s="1" t="s">
        <v>32</v>
      </c>
      <c r="R29" s="1"/>
      <c r="S29" s="34"/>
      <c r="T29" s="34"/>
    </row>
    <row r="30" spans="1:20" x14ac:dyDescent="0.2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34"/>
      <c r="O30" s="43"/>
      <c r="P30" s="35">
        <f>+P29-P28</f>
        <v>0.10499999999999998</v>
      </c>
      <c r="Q30" s="1" t="s">
        <v>42</v>
      </c>
      <c r="R30" s="1"/>
      <c r="S30" s="34"/>
      <c r="T30" s="34"/>
    </row>
    <row r="31" spans="1:20" x14ac:dyDescent="0.2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34"/>
      <c r="O31" s="43"/>
      <c r="P31" s="36"/>
      <c r="Q31" s="1"/>
      <c r="R31" s="1"/>
      <c r="S31" s="34"/>
      <c r="T31" s="34"/>
    </row>
    <row r="32" spans="1:20" ht="13.5" thickBot="1" x14ac:dyDescent="0.25">
      <c r="A32" s="4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34"/>
      <c r="O32" s="43"/>
      <c r="P32" s="37">
        <f>+P30*C28</f>
        <v>32549.999999999993</v>
      </c>
      <c r="Q32" s="38" t="s">
        <v>43</v>
      </c>
      <c r="R32" s="38"/>
      <c r="S32" s="39"/>
      <c r="T32" s="34"/>
    </row>
    <row r="33" spans="1:20" x14ac:dyDescent="0.2">
      <c r="A33" s="4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34"/>
      <c r="O33" s="43"/>
      <c r="P33" s="44"/>
      <c r="Q33" s="1"/>
      <c r="R33" s="1"/>
      <c r="S33" s="1"/>
      <c r="T33" s="34"/>
    </row>
    <row r="34" spans="1:20" ht="13.5" thickBot="1" x14ac:dyDescent="0.25">
      <c r="A34" s="45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9"/>
      <c r="O34" s="45"/>
      <c r="P34" s="38"/>
      <c r="Q34" s="38"/>
      <c r="R34" s="38"/>
      <c r="S34" s="38"/>
      <c r="T34" s="39"/>
    </row>
  </sheetData>
  <mergeCells count="3">
    <mergeCell ref="P27:S27"/>
    <mergeCell ref="O7:T7"/>
    <mergeCell ref="A7:N7"/>
  </mergeCells>
  <pageMargins left="0.5" right="0.5" top="1" bottom="1" header="0.5" footer="0.5"/>
  <pageSetup paperSize="5" scale="84" orientation="landscape" r:id="rId1"/>
  <headerFooter alignWithMargins="0"/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 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 Neville</dc:creator>
  <cp:lastModifiedBy>Jan Havlíček</cp:lastModifiedBy>
  <cp:lastPrinted>1999-12-30T19:53:23Z</cp:lastPrinted>
  <dcterms:created xsi:type="dcterms:W3CDTF">1999-07-26T19:14:35Z</dcterms:created>
  <dcterms:modified xsi:type="dcterms:W3CDTF">2023-09-17T19:47:15Z</dcterms:modified>
</cp:coreProperties>
</file>