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663B3D-223D-4432-B29C-E794F364ECE9}" xr6:coauthVersionLast="47" xr6:coauthVersionMax="47" xr10:uidLastSave="{00000000-0000-0000-0000-000000000000}"/>
  <bookViews>
    <workbookView xWindow="-120" yWindow="-120" windowWidth="38640" windowHeight="15720"/>
  </bookViews>
  <sheets>
    <sheet name="NGPL Texas Desk" sheetId="1" r:id="rId1"/>
  </sheets>
  <externalReferences>
    <externalReference r:id="rId2"/>
  </externalReferences>
  <definedNames>
    <definedName name="_xlnm.Print_Area" localSheetId="0">'NGPL Texas Desk'!$A$1:$Q$358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F2" i="1"/>
  <c r="G2" i="1"/>
  <c r="H2" i="1"/>
  <c r="I2" i="1"/>
  <c r="J2" i="1"/>
  <c r="K2" i="1"/>
  <c r="L2" i="1"/>
  <c r="M2" i="1"/>
  <c r="N2" i="1"/>
  <c r="O2" i="1"/>
  <c r="P2" i="1"/>
  <c r="Q2" i="1"/>
  <c r="F3" i="1"/>
  <c r="G3" i="1"/>
  <c r="H3" i="1"/>
  <c r="I3" i="1"/>
  <c r="J3" i="1"/>
  <c r="K3" i="1"/>
  <c r="L3" i="1"/>
  <c r="M3" i="1"/>
  <c r="N3" i="1"/>
  <c r="O3" i="1"/>
  <c r="P3" i="1"/>
  <c r="Q3" i="1"/>
  <c r="C4" i="1"/>
  <c r="E4" i="1"/>
  <c r="F4" i="1"/>
  <c r="G4" i="1"/>
  <c r="H4" i="1"/>
  <c r="I4" i="1"/>
  <c r="J4" i="1"/>
  <c r="K4" i="1"/>
  <c r="L4" i="1"/>
  <c r="M4" i="1"/>
  <c r="N4" i="1"/>
  <c r="O4" i="1"/>
  <c r="P4" i="1"/>
  <c r="Q4" i="1"/>
  <c r="C5" i="1"/>
  <c r="E5" i="1"/>
  <c r="F5" i="1"/>
  <c r="G5" i="1"/>
  <c r="H5" i="1"/>
  <c r="I5" i="1"/>
  <c r="J5" i="1"/>
  <c r="K5" i="1"/>
  <c r="L5" i="1"/>
  <c r="M5" i="1"/>
  <c r="N5" i="1"/>
  <c r="O5" i="1"/>
  <c r="P5" i="1"/>
  <c r="Q5" i="1"/>
  <c r="C6" i="1"/>
  <c r="E6" i="1"/>
  <c r="F6" i="1"/>
  <c r="G6" i="1"/>
  <c r="H6" i="1"/>
  <c r="I6" i="1"/>
  <c r="J6" i="1"/>
  <c r="K6" i="1"/>
  <c r="L6" i="1"/>
  <c r="M6" i="1"/>
  <c r="N6" i="1"/>
  <c r="O6" i="1"/>
  <c r="P6" i="1"/>
  <c r="Q6" i="1"/>
  <c r="C7" i="1"/>
  <c r="E7" i="1"/>
  <c r="F7" i="1"/>
  <c r="G7" i="1"/>
  <c r="H7" i="1"/>
  <c r="I7" i="1"/>
  <c r="J7" i="1"/>
  <c r="K7" i="1"/>
  <c r="L7" i="1"/>
  <c r="M7" i="1"/>
  <c r="N7" i="1"/>
  <c r="O7" i="1"/>
  <c r="P7" i="1"/>
  <c r="Q7" i="1"/>
  <c r="C8" i="1"/>
  <c r="E8" i="1"/>
  <c r="F8" i="1"/>
  <c r="G8" i="1"/>
  <c r="H8" i="1"/>
  <c r="I8" i="1"/>
  <c r="J8" i="1"/>
  <c r="K8" i="1"/>
  <c r="L8" i="1"/>
  <c r="M8" i="1"/>
  <c r="N8" i="1"/>
  <c r="O8" i="1"/>
  <c r="P8" i="1"/>
  <c r="Q8" i="1"/>
  <c r="C9" i="1"/>
  <c r="E9" i="1"/>
  <c r="F9" i="1"/>
  <c r="G9" i="1"/>
  <c r="H9" i="1"/>
  <c r="I9" i="1"/>
  <c r="J9" i="1"/>
  <c r="K9" i="1"/>
  <c r="L9" i="1"/>
  <c r="M9" i="1"/>
  <c r="N9" i="1"/>
  <c r="O9" i="1"/>
  <c r="P9" i="1"/>
  <c r="Q9" i="1"/>
  <c r="C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C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C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C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C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C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C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C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E18" i="1"/>
  <c r="E19" i="1"/>
  <c r="E20" i="1"/>
  <c r="E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C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C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C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C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C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C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C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C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C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C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C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C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C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C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C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C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C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C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C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C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C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C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C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C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C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C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C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C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C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C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C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E322" i="1"/>
  <c r="E323" i="1"/>
  <c r="E324" i="1"/>
  <c r="E325" i="1"/>
  <c r="E326" i="1"/>
  <c r="E327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C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C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C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C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C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C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C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C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E338" i="1"/>
  <c r="E339" i="1"/>
  <c r="E340" i="1"/>
  <c r="E341" i="1"/>
  <c r="E342" i="1"/>
  <c r="E343" i="1"/>
  <c r="E344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C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C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C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C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C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C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C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C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</calcChain>
</file>

<file path=xl/sharedStrings.xml><?xml version="1.0" encoding="utf-8"?>
<sst xmlns="http://schemas.openxmlformats.org/spreadsheetml/2006/main" count="510" uniqueCount="269">
  <si>
    <t>Maximum</t>
  </si>
  <si>
    <t>End</t>
  </si>
  <si>
    <t>Capacity</t>
  </si>
  <si>
    <t>Change</t>
  </si>
  <si>
    <t>Receipts</t>
  </si>
  <si>
    <t>South Texas</t>
  </si>
  <si>
    <t>KMTP @ WHARTON</t>
  </si>
  <si>
    <t>na</t>
  </si>
  <si>
    <t>KMTP @ NUECES</t>
  </si>
  <si>
    <t>KMTP @ DUVAL</t>
  </si>
  <si>
    <t>KMTP @ HARRIS</t>
  </si>
  <si>
    <t>GULF INT @ JIM HOGG</t>
  </si>
  <si>
    <t>GULF SO @ JIM HOGG</t>
  </si>
  <si>
    <t>LOBO @ JIM HOGG</t>
  </si>
  <si>
    <t>DUKE ENE @ JIM HOGG</t>
  </si>
  <si>
    <t>CC TRANS @ JIM WELLS</t>
  </si>
  <si>
    <t>HUMBLGAS @ KLEBERG</t>
  </si>
  <si>
    <t>KMTP @ JIM WELLS</t>
  </si>
  <si>
    <t>DUKEENGY @ JIM WELLS</t>
  </si>
  <si>
    <t>CHANNEL @ JIM WELLS</t>
  </si>
  <si>
    <t>VASGAS @ DUVAL</t>
  </si>
  <si>
    <t>W / D GATH @ DUVAL</t>
  </si>
  <si>
    <t>LAMAY @ LIVE OAK</t>
  </si>
  <si>
    <t>SLAWSNEX @ JIM WELLS</t>
  </si>
  <si>
    <t>SIEGFRIE @ DUVAL</t>
  </si>
  <si>
    <t>EXXON @ DUVAL</t>
  </si>
  <si>
    <t>SIPCO @ WHARTON</t>
  </si>
  <si>
    <t>C&amp;E OPER @ BEE</t>
  </si>
  <si>
    <t>WELDER @ BEE</t>
  </si>
  <si>
    <t>WHITESIDE @ WHARTON</t>
  </si>
  <si>
    <t>FARMS @ BRAZORIA</t>
  </si>
  <si>
    <t>PERENRGY @ BRAZORIA</t>
  </si>
  <si>
    <t>TEX E&amp;P @ BRAZORIA</t>
  </si>
  <si>
    <t>EEX CORP @ BRAZORIA</t>
  </si>
  <si>
    <t>OLD OCEAN PLT @ BRAZORIA</t>
  </si>
  <si>
    <t>L&amp;A INC @ BRAZORIA</t>
  </si>
  <si>
    <t>TEXACO @ WHARTON</t>
  </si>
  <si>
    <t>? @ WHARTON</t>
  </si>
  <si>
    <t>TRATOPER @ WHARTON</t>
  </si>
  <si>
    <t>ESENJAY @ BEE</t>
  </si>
  <si>
    <t>ALLEGRO @ REFUGIO</t>
  </si>
  <si>
    <t>EXXON @ BEE</t>
  </si>
  <si>
    <t>MARATHON @ SAN PATRICIO</t>
  </si>
  <si>
    <t>STEPHENS @ BRAZORIA</t>
  </si>
  <si>
    <t>KMTP @ JACKSON</t>
  </si>
  <si>
    <t>Total</t>
  </si>
  <si>
    <t>Texok</t>
  </si>
  <si>
    <t>AGS CORP @ CARTER</t>
  </si>
  <si>
    <t>ONEOK @ CARTER</t>
  </si>
  <si>
    <t>ENOGEX @ LATIMER</t>
  </si>
  <si>
    <t>DUKEENGY w PITTSBURG</t>
  </si>
  <si>
    <t>CONTNENT @ PITTSGURG</t>
  </si>
  <si>
    <t>CONTNENT @ LATIMER</t>
  </si>
  <si>
    <t>F&amp;H P @ LATIMER</t>
  </si>
  <si>
    <t>CEM @ PITTSBURG</t>
  </si>
  <si>
    <t>AMOCO @ LATIMER</t>
  </si>
  <si>
    <t>AMOCO @ ATOKA</t>
  </si>
  <si>
    <t>? @ LIBERTY</t>
  </si>
  <si>
    <t>PLACID @ LIBERTY</t>
  </si>
  <si>
    <t>HI 71 TORCH @ PLATFORM</t>
  </si>
  <si>
    <t>HI 139 SONAT @ PLATFORM</t>
  </si>
  <si>
    <t>HI 157</t>
  </si>
  <si>
    <t>HI 116</t>
  </si>
  <si>
    <t>TORCH @ HARRISON</t>
  </si>
  <si>
    <t>EASTRANS @ PANOLA</t>
  </si>
  <si>
    <t>UPACFUEL @ PANOLA</t>
  </si>
  <si>
    <t>TGG @ HARRISON</t>
  </si>
  <si>
    <t>MCFADDEN @ NACOGDOCHES</t>
  </si>
  <si>
    <t>TEJAS @ HARRISON</t>
  </si>
  <si>
    <t>VANTEX @ ANGELINA</t>
  </si>
  <si>
    <t>STRAND ENERGY @ PANOLA</t>
  </si>
  <si>
    <t>TXAMRSCS @ PANOLA</t>
  </si>
  <si>
    <t>BELL @ PANOLA</t>
  </si>
  <si>
    <t>HARDY @ PANOLA</t>
  </si>
  <si>
    <t>NAPECO @ PANOLA</t>
  </si>
  <si>
    <t>BOWEN @ PANOLA</t>
  </si>
  <si>
    <t>ROQUEMORE @ PANOLA</t>
  </si>
  <si>
    <t>BACHTELL @ PANOLA</t>
  </si>
  <si>
    <t>HART @ NACOGDOCHES</t>
  </si>
  <si>
    <t>BRIGGS @ PANOLA</t>
  </si>
  <si>
    <t>SEVEN OAKS PLT @ POLK</t>
  </si>
  <si>
    <t>FAMCOR @ SAN JACINTO</t>
  </si>
  <si>
    <t>TAYLOR @ PANOLA</t>
  </si>
  <si>
    <t>SHELL @ CASS</t>
  </si>
  <si>
    <t>MCBRAYER @ CASS</t>
  </si>
  <si>
    <t>CROSSTEX @ HARRISON</t>
  </si>
  <si>
    <t>CLAJON @ PANOLA</t>
  </si>
  <si>
    <t>HNTRGAS @ NACOGDOCHES</t>
  </si>
  <si>
    <t>J - W GATH @ PANOLA</t>
  </si>
  <si>
    <t>CORNERST @ NACOGDOCHES</t>
  </si>
  <si>
    <t>LASMO @ NACOGDOCHES</t>
  </si>
  <si>
    <t>TEXICAN @ PANOLA</t>
  </si>
  <si>
    <t>AMOCO @ HARRISON</t>
  </si>
  <si>
    <t>DANIELS @ PANOLA</t>
  </si>
  <si>
    <t>Permian</t>
  </si>
  <si>
    <t>YATES @ EDDY</t>
  </si>
  <si>
    <t>STATE @ EDDY</t>
  </si>
  <si>
    <t>CAMERON FED. #1 @ EDDY</t>
  </si>
  <si>
    <t>HOWELL FED #1 @ EDDY</t>
  </si>
  <si>
    <t>HOWELL #1 @ EDDY</t>
  </si>
  <si>
    <t>DYNEGY @ LEA</t>
  </si>
  <si>
    <t>BTA OIL @ LEA</t>
  </si>
  <si>
    <t>ALLISON @ LEA</t>
  </si>
  <si>
    <t>GOSSETT #1 @ EDDY</t>
  </si>
  <si>
    <t>CEMETARY FED. #1 @ EDDY</t>
  </si>
  <si>
    <t>FEIL FED. #1 @ EDDY</t>
  </si>
  <si>
    <t>HOWELL @ EDDY</t>
  </si>
  <si>
    <t>INDIAN HILLS @ EDDY</t>
  </si>
  <si>
    <t>FASKEN @ EDDY</t>
  </si>
  <si>
    <t>FEDERAL @ EDDY</t>
  </si>
  <si>
    <t>DEPCO @ EDDY</t>
  </si>
  <si>
    <t>MARATHON @ EDDY</t>
  </si>
  <si>
    <t>CLANCY @ EDDY</t>
  </si>
  <si>
    <t>ARCO @ EDDY</t>
  </si>
  <si>
    <t>GPM GAS @ EDDY</t>
  </si>
  <si>
    <t>AGAVE @ EDDY</t>
  </si>
  <si>
    <t>AGAVE @ LEA</t>
  </si>
  <si>
    <t>CONOCO @ LEA</t>
  </si>
  <si>
    <t>KAISER @ LEA</t>
  </si>
  <si>
    <t>MEDALION @ LEA</t>
  </si>
  <si>
    <t>ADOBE @ LEA</t>
  </si>
  <si>
    <t>El Paso mlt pts*</t>
  </si>
  <si>
    <t>DUKEENGY @ LOVE</t>
  </si>
  <si>
    <t>LONGHORN @ MONTAGUE</t>
  </si>
  <si>
    <t>AIKMAN @ BEAVER</t>
  </si>
  <si>
    <t>CHAPARRA @ LOVE</t>
  </si>
  <si>
    <t>QUASAR @ MARSHALL</t>
  </si>
  <si>
    <t>ISOM SPRINGS PLT @ MARSHALL</t>
  </si>
  <si>
    <t>STATE TRACT @ LOVE</t>
  </si>
  <si>
    <t>MADILL PLT @ MARSHALL</t>
  </si>
  <si>
    <t>MGSLP @ MARSHALL</t>
  </si>
  <si>
    <t>DYNEGY @ WISE</t>
  </si>
  <si>
    <t>BRIDGEPORT PLT @ WISE</t>
  </si>
  <si>
    <t>ONG @ GRADY</t>
  </si>
  <si>
    <t>BAXTER @ GRADY</t>
  </si>
  <si>
    <t>PORTER @ GRADY</t>
  </si>
  <si>
    <t>PRES OIL @ STEPHENS</t>
  </si>
  <si>
    <t>CARMELL @ CADDO</t>
  </si>
  <si>
    <t>DUKEENGY @ CADDO</t>
  </si>
  <si>
    <t>MARATHON @ GRADY</t>
  </si>
  <si>
    <t>COTTONVY @ CADDO</t>
  </si>
  <si>
    <t>SENEX @ CADDO</t>
  </si>
  <si>
    <t>AMERADA @ CADDO</t>
  </si>
  <si>
    <t>DUKEENGY @ GRADY</t>
  </si>
  <si>
    <t>SHOEMAKE @ GRADY</t>
  </si>
  <si>
    <t>BAR @ GRADY</t>
  </si>
  <si>
    <t>BOWEN @ GRADY</t>
  </si>
  <si>
    <t>IAMS @ CADDO</t>
  </si>
  <si>
    <t>PATTERSON @ CADDO</t>
  </si>
  <si>
    <t>PANENERG @ STEPHENS</t>
  </si>
  <si>
    <t>COULSON #2 @ CUSTER</t>
  </si>
  <si>
    <t>JONES @ CUSTER</t>
  </si>
  <si>
    <t>AGS CORP @ DEWEY</t>
  </si>
  <si>
    <t>SANGUINE @ CUSTER</t>
  </si>
  <si>
    <t>ONEOKFS @ CUSTER</t>
  </si>
  <si>
    <t>COBOPCO @ CUSTER</t>
  </si>
  <si>
    <t>ROGERS @ WASHITA</t>
  </si>
  <si>
    <t>CARTER @ CUSTER</t>
  </si>
  <si>
    <t>MILLER @ CUSTER</t>
  </si>
  <si>
    <t>SHARP @ CUSTER</t>
  </si>
  <si>
    <t>PARKER @ CUSTER</t>
  </si>
  <si>
    <t>CAMPBELL @ CUSTER</t>
  </si>
  <si>
    <t>PRODGATH @ WASHITA</t>
  </si>
  <si>
    <t>WEBB @ CUSTER</t>
  </si>
  <si>
    <t>COULSON @ CUSTER</t>
  </si>
  <si>
    <t>GLEA @ CUSTER</t>
  </si>
  <si>
    <t>SAWATSKY @ CUSTER</t>
  </si>
  <si>
    <t>SCHRIENER @ CUSTER</t>
  </si>
  <si>
    <t>SCHREINER @ CUSTER</t>
  </si>
  <si>
    <t>PUGH @  WOODWARD</t>
  </si>
  <si>
    <t>AGS CORP @ WOODWARD</t>
  </si>
  <si>
    <t>LUKENS @ WOODWARD</t>
  </si>
  <si>
    <t>NAT COOP @ HARPER</t>
  </si>
  <si>
    <t>AMOCO @ HARPER</t>
  </si>
  <si>
    <t>RUTTMAN @ WOODWARD</t>
  </si>
  <si>
    <t>ROBINSON @ WOODWARD</t>
  </si>
  <si>
    <t>AMES @ WOODWARD</t>
  </si>
  <si>
    <t>BARANSY @ WOODWARD</t>
  </si>
  <si>
    <t>RICHMOND @ WOODWARD</t>
  </si>
  <si>
    <t>MORRIS @ WOODWARD</t>
  </si>
  <si>
    <t>SEAGULL @ WOODWARD</t>
  </si>
  <si>
    <t>BIRD @ WOODWARD</t>
  </si>
  <si>
    <t>SAMEDAN @ WOODWARD</t>
  </si>
  <si>
    <t>QUINLAN @ WOODWARD</t>
  </si>
  <si>
    <t>CHANCE @ WOODWARD</t>
  </si>
  <si>
    <t>MILLER @ WOODWARD</t>
  </si>
  <si>
    <t>FOX @ WOODWARD</t>
  </si>
  <si>
    <t>BOWIE #2 @  WASHITA</t>
  </si>
  <si>
    <t>BASS @  WASHITA</t>
  </si>
  <si>
    <t>GREEN @ BECKHAM</t>
  </si>
  <si>
    <t>TEX SW @ WASHITA</t>
  </si>
  <si>
    <t>MIDCOAS @ WASHITA</t>
  </si>
  <si>
    <t>MIDCOAS @ BECKHAM</t>
  </si>
  <si>
    <t>ONEOKFS @ BECKHAM</t>
  </si>
  <si>
    <t>CHEVRON @ WASHITA</t>
  </si>
  <si>
    <t>SMSN PRD @ WASHITA</t>
  </si>
  <si>
    <t>BUDDY @ WASHITA</t>
  </si>
  <si>
    <t>TWISTER @ WASHITA</t>
  </si>
  <si>
    <t>H&amp;PES @ KIOWA</t>
  </si>
  <si>
    <t>ONEOKFS @ WASHITA</t>
  </si>
  <si>
    <t>GEODYNE @ WASHITA</t>
  </si>
  <si>
    <t>GRETEMAN @ WASHITA</t>
  </si>
  <si>
    <t>SEARS @ WASHITA</t>
  </si>
  <si>
    <t>KING @ WASHITA</t>
  </si>
  <si>
    <t>CELSOR @ WASHITA</t>
  </si>
  <si>
    <t>SHIELDS @ A WASHITA</t>
  </si>
  <si>
    <t>BROWN @ WASHITA</t>
  </si>
  <si>
    <t>DREYFUS @ WASHITA</t>
  </si>
  <si>
    <t>KAISER @ WASHITA</t>
  </si>
  <si>
    <t>AN - SON @ WASHITA</t>
  </si>
  <si>
    <t>LYNCH @ WASHITA</t>
  </si>
  <si>
    <t>AGP CORP @ BECKHAM</t>
  </si>
  <si>
    <t>BANKS @ WASHITA</t>
  </si>
  <si>
    <t>VASTRES @ BECKHA</t>
  </si>
  <si>
    <t>URC @ WHEELER</t>
  </si>
  <si>
    <t>DAVIS @ WHEELER</t>
  </si>
  <si>
    <t>CAMBRIDG @ WHEELER</t>
  </si>
  <si>
    <t>WESTTRN @ WHEELER</t>
  </si>
  <si>
    <t>PATTON @ BECKHAM</t>
  </si>
  <si>
    <t>UPLAND @ WHEELER</t>
  </si>
  <si>
    <t>SCOTT @ WHEELER</t>
  </si>
  <si>
    <t>INTERCON @ BECKHAM</t>
  </si>
  <si>
    <t>KNI BW @ HEMPHILL</t>
  </si>
  <si>
    <t>SANDERS @ BECKHAM</t>
  </si>
  <si>
    <t>GILLILAND @ BECKHAM</t>
  </si>
  <si>
    <t>ENCO @ BECKHAM</t>
  </si>
  <si>
    <t>FRANTZ #2 @ BEAVER</t>
  </si>
  <si>
    <t>BRILLHART @ HANSFORD</t>
  </si>
  <si>
    <t>LASATER @ HANSFORD</t>
  </si>
  <si>
    <t>FITZSIMON @ HANSFORD</t>
  </si>
  <si>
    <t>STEELE @ HANSFORD</t>
  </si>
  <si>
    <t>BRACKEN @ HANSFORD</t>
  </si>
  <si>
    <t>PALO DURO @ HANSFORD</t>
  </si>
  <si>
    <t>HPNG @ HANSFORD</t>
  </si>
  <si>
    <t>NGP @ BEAVER</t>
  </si>
  <si>
    <t>MC FARLAND @ BEAVER</t>
  </si>
  <si>
    <t>FRANTZ @ BEAVER</t>
  </si>
  <si>
    <t>JUST @ BEAVER</t>
  </si>
  <si>
    <t>BERGEN @ BEAVER</t>
  </si>
  <si>
    <t>MEHL @ BEAVER</t>
  </si>
  <si>
    <t>BRIDGER @ BEAVER</t>
  </si>
  <si>
    <t>MULANAX @ BEAVER</t>
  </si>
  <si>
    <t>HOOKER PLT @ TEXAS</t>
  </si>
  <si>
    <t>CAMRICK PLT @ BEAVER</t>
  </si>
  <si>
    <t>URC @ TEXAS</t>
  </si>
  <si>
    <t>C.P. 170 @ MOORE</t>
  </si>
  <si>
    <t>CRESCEND @ MOORE</t>
  </si>
  <si>
    <t>Gulf Coast</t>
  </si>
  <si>
    <t>Receipts Total</t>
  </si>
  <si>
    <t>Deliveries</t>
  </si>
  <si>
    <t>CPANOFLD @ JIM HOGG</t>
  </si>
  <si>
    <t>TRANSAM @ NUECES</t>
  </si>
  <si>
    <t>CELANESE @ KLEBERG</t>
  </si>
  <si>
    <t>TET @ DE WITT</t>
  </si>
  <si>
    <t>TGP @ WHARTON</t>
  </si>
  <si>
    <t>TAP @ BRAZORIA</t>
  </si>
  <si>
    <t>PHILLIPS @ EDDY</t>
  </si>
  <si>
    <t>WILDORAD @ RANDALL</t>
  </si>
  <si>
    <t>WARREN @ ROOSEVELT</t>
  </si>
  <si>
    <t>AMER GAS @ LEA</t>
  </si>
  <si>
    <t>VALTRANS @ WARD</t>
  </si>
  <si>
    <t>Deliveries Total</t>
  </si>
  <si>
    <t>NGPL Texas Desk Total</t>
  </si>
  <si>
    <t>Total Interconencts</t>
  </si>
  <si>
    <t>STx Total</t>
  </si>
  <si>
    <t>Texok Total</t>
  </si>
  <si>
    <t>Interconnects Total</t>
  </si>
  <si>
    <t>NGPL Interconnects Total</t>
  </si>
  <si>
    <t>NGPL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</si>
</sst>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mmm\ d\,\ yyyy"/>
  </numFmts>
  <fonts count="6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8"/>
      <color indexed="12"/>
      <name val="Arial"/>
      <family val="2"/>
    </font>
    <font>
      <b/>
      <sz val="8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NumberFormat="1" applyFont="1" applyFill="1" applyAlignment="1">
      <alignment horizontal="center"/>
    </xf>
    <xf numFmtId="0" fontId="1" fillId="0" borderId="0" xfId="0" applyFont="1" applyAlignment="1"/>
    <xf numFmtId="0" fontId="2" fillId="0" borderId="0" xfId="0" applyNumberFormat="1" applyFont="1" applyFill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2" fillId="0" borderId="3" xfId="0" applyNumberFormat="1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38" fontId="2" fillId="0" borderId="6" xfId="0" applyNumberFormat="1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38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Alignment="1">
      <alignment horizontal="center"/>
    </xf>
    <xf numFmtId="38" fontId="1" fillId="0" borderId="1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center"/>
    </xf>
    <xf numFmtId="0" fontId="1" fillId="0" borderId="6" xfId="0" applyNumberFormat="1" applyFont="1" applyFill="1" applyBorder="1" applyAlignment="1">
      <alignment horizontal="center"/>
    </xf>
    <xf numFmtId="0" fontId="1" fillId="2" borderId="7" xfId="0" applyNumberFormat="1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center"/>
    </xf>
    <xf numFmtId="0" fontId="2" fillId="2" borderId="6" xfId="0" applyNumberFormat="1" applyFont="1" applyFill="1" applyBorder="1" applyAlignment="1">
      <alignment horizontal="center"/>
    </xf>
    <xf numFmtId="38" fontId="2" fillId="2" borderId="6" xfId="0" applyNumberFormat="1" applyFont="1" applyFill="1" applyBorder="1" applyAlignment="1">
      <alignment horizontal="center"/>
    </xf>
    <xf numFmtId="38" fontId="2" fillId="2" borderId="5" xfId="0" applyNumberFormat="1" applyFont="1" applyFill="1" applyBorder="1" applyAlignment="1">
      <alignment horizontal="center"/>
    </xf>
    <xf numFmtId="0" fontId="2" fillId="3" borderId="3" xfId="0" applyNumberFormat="1" applyFont="1" applyFill="1" applyBorder="1" applyAlignment="1">
      <alignment horizontal="center"/>
    </xf>
    <xf numFmtId="0" fontId="1" fillId="3" borderId="3" xfId="0" applyNumberFormat="1" applyFont="1" applyFill="1" applyBorder="1" applyAlignment="1">
      <alignment horizontal="center"/>
    </xf>
    <xf numFmtId="0" fontId="1" fillId="3" borderId="7" xfId="0" applyNumberFormat="1" applyFont="1" applyFill="1" applyBorder="1" applyAlignment="1">
      <alignment horizontal="center"/>
    </xf>
    <xf numFmtId="0" fontId="2" fillId="3" borderId="5" xfId="0" applyNumberFormat="1" applyFont="1" applyFill="1" applyBorder="1" applyAlignment="1">
      <alignment horizontal="center"/>
    </xf>
    <xf numFmtId="0" fontId="2" fillId="3" borderId="6" xfId="0" applyNumberFormat="1" applyFont="1" applyFill="1" applyBorder="1" applyAlignment="1">
      <alignment horizontal="center"/>
    </xf>
    <xf numFmtId="38" fontId="2" fillId="3" borderId="6" xfId="0" applyNumberFormat="1" applyFont="1" applyFill="1" applyBorder="1" applyAlignment="1">
      <alignment horizontal="center"/>
    </xf>
    <xf numFmtId="38" fontId="2" fillId="3" borderId="5" xfId="0" applyNumberFormat="1" applyFont="1" applyFill="1" applyBorder="1" applyAlignment="1">
      <alignment horizontal="center"/>
    </xf>
    <xf numFmtId="0" fontId="2" fillId="4" borderId="6" xfId="0" applyNumberFormat="1" applyFont="1" applyFill="1" applyBorder="1" applyAlignment="1">
      <alignment horizontal="center"/>
    </xf>
    <xf numFmtId="38" fontId="2" fillId="4" borderId="6" xfId="0" applyNumberFormat="1" applyFont="1" applyFill="1" applyBorder="1" applyAlignment="1">
      <alignment horizontal="center"/>
    </xf>
    <xf numFmtId="38" fontId="2" fillId="4" borderId="5" xfId="0" applyNumberFormat="1" applyFont="1" applyFill="1" applyBorder="1" applyAlignment="1">
      <alignment horizontal="center"/>
    </xf>
    <xf numFmtId="38" fontId="2" fillId="4" borderId="4" xfId="0" applyNumberFormat="1" applyFon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1" fillId="0" borderId="3" xfId="0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2" fillId="2" borderId="5" xfId="0" applyNumberFormat="1" applyFont="1" applyFill="1" applyBorder="1" applyAlignment="1">
      <alignment horizontal="left"/>
    </xf>
    <xf numFmtId="38" fontId="2" fillId="2" borderId="8" xfId="0" applyNumberFormat="1" applyFont="1" applyFill="1" applyBorder="1" applyAlignment="1">
      <alignment horizontal="center"/>
    </xf>
    <xf numFmtId="38" fontId="2" fillId="2" borderId="9" xfId="0" applyNumberFormat="1" applyFont="1" applyFill="1" applyBorder="1" applyAlignment="1">
      <alignment horizontal="center"/>
    </xf>
    <xf numFmtId="38" fontId="2" fillId="2" borderId="10" xfId="0" applyNumberFormat="1" applyFont="1" applyFill="1" applyBorder="1" applyAlignment="1">
      <alignment horizontal="center"/>
    </xf>
    <xf numFmtId="38" fontId="2" fillId="4" borderId="7" xfId="0" applyNumberFormat="1" applyFont="1" applyFill="1" applyBorder="1" applyAlignment="1">
      <alignment horizontal="center"/>
    </xf>
    <xf numFmtId="0" fontId="2" fillId="0" borderId="10" xfId="0" applyNumberFormat="1" applyFont="1" applyFill="1" applyBorder="1" applyAlignment="1">
      <alignment horizontal="center"/>
    </xf>
    <xf numFmtId="38" fontId="2" fillId="0" borderId="11" xfId="0" applyNumberFormat="1" applyFont="1" applyFill="1" applyBorder="1" applyAlignment="1">
      <alignment horizontal="center"/>
    </xf>
    <xf numFmtId="38" fontId="2" fillId="0" borderId="9" xfId="0" applyNumberFormat="1" applyFont="1" applyFill="1" applyBorder="1" applyAlignment="1">
      <alignment horizontal="center"/>
    </xf>
    <xf numFmtId="38" fontId="2" fillId="0" borderId="8" xfId="0" applyNumberFormat="1" applyFont="1" applyFill="1" applyBorder="1" applyAlignment="1">
      <alignment horizontal="center"/>
    </xf>
    <xf numFmtId="38" fontId="2" fillId="0" borderId="10" xfId="0" applyNumberFormat="1" applyFont="1" applyFill="1" applyBorder="1" applyAlignment="1">
      <alignment horizontal="center"/>
    </xf>
    <xf numFmtId="0" fontId="5" fillId="5" borderId="2" xfId="0" applyNumberFormat="1" applyFont="1" applyFill="1" applyBorder="1" applyAlignment="1">
      <alignment horizontal="center"/>
    </xf>
    <xf numFmtId="38" fontId="2" fillId="5" borderId="2" xfId="0" applyNumberFormat="1" applyFont="1" applyFill="1" applyBorder="1" applyAlignment="1">
      <alignment horizontal="center"/>
    </xf>
    <xf numFmtId="38" fontId="2" fillId="5" borderId="0" xfId="0" applyNumberFormat="1" applyFont="1" applyFill="1" applyAlignment="1">
      <alignment horizontal="center"/>
    </xf>
    <xf numFmtId="38" fontId="2" fillId="5" borderId="1" xfId="0" applyNumberFormat="1" applyFont="1" applyFill="1" applyBorder="1" applyAlignment="1">
      <alignment horizontal="center"/>
    </xf>
    <xf numFmtId="38" fontId="2" fillId="5" borderId="0" xfId="0" applyNumberFormat="1" applyFont="1" applyFill="1" applyBorder="1" applyAlignment="1">
      <alignment horizontal="center"/>
    </xf>
    <xf numFmtId="38" fontId="2" fillId="5" borderId="3" xfId="0" applyNumberFormat="1" applyFont="1" applyFill="1" applyBorder="1" applyAlignment="1">
      <alignment horizontal="center"/>
    </xf>
    <xf numFmtId="38" fontId="2" fillId="0" borderId="12" xfId="0" applyNumberFormat="1" applyFont="1" applyFill="1" applyBorder="1" applyAlignment="1">
      <alignment horizontal="center"/>
    </xf>
    <xf numFmtId="16" fontId="2" fillId="0" borderId="0" xfId="0" applyNumberFormat="1" applyFont="1" applyFill="1" applyBorder="1" applyAlignment="1">
      <alignment horizontal="center"/>
    </xf>
    <xf numFmtId="16" fontId="2" fillId="0" borderId="3" xfId="0" applyNumberFormat="1" applyFont="1" applyFill="1" applyBorder="1" applyAlignment="1">
      <alignment horizontal="center"/>
    </xf>
    <xf numFmtId="38" fontId="1" fillId="0" borderId="13" xfId="0" applyNumberFormat="1" applyFont="1" applyFill="1" applyBorder="1" applyAlignment="1">
      <alignment horizontal="center"/>
    </xf>
    <xf numFmtId="38" fontId="1" fillId="0" borderId="14" xfId="0" applyNumberFormat="1" applyFont="1" applyFill="1" applyBorder="1" applyAlignment="1">
      <alignment horizontal="center"/>
    </xf>
    <xf numFmtId="38" fontId="1" fillId="0" borderId="15" xfId="0" applyNumberFormat="1" applyFont="1" applyFill="1" applyBorder="1" applyAlignment="1">
      <alignment horizontal="center"/>
    </xf>
    <xf numFmtId="38" fontId="1" fillId="0" borderId="4" xfId="0" applyNumberFormat="1" applyFont="1" applyFill="1" applyBorder="1" applyAlignment="1">
      <alignment horizontal="center"/>
    </xf>
    <xf numFmtId="38" fontId="1" fillId="0" borderId="5" xfId="0" applyNumberFormat="1" applyFont="1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38" fontId="1" fillId="0" borderId="12" xfId="0" applyNumberFormat="1" applyFont="1" applyFill="1" applyBorder="1" applyAlignment="1">
      <alignment horizontal="center"/>
    </xf>
    <xf numFmtId="38" fontId="1" fillId="0" borderId="7" xfId="0" applyNumberFormat="1" applyFont="1" applyFill="1" applyBorder="1" applyAlignment="1">
      <alignment horizontal="center"/>
    </xf>
    <xf numFmtId="38" fontId="2" fillId="0" borderId="13" xfId="0" applyNumberFormat="1" applyFont="1" applyFill="1" applyBorder="1" applyAlignment="1">
      <alignment horizontal="center"/>
    </xf>
    <xf numFmtId="38" fontId="2" fillId="0" borderId="14" xfId="0" applyNumberFormat="1" applyFont="1" applyFill="1" applyBorder="1" applyAlignment="1">
      <alignment horizontal="center"/>
    </xf>
    <xf numFmtId="38" fontId="2" fillId="0" borderId="15" xfId="0" applyNumberFormat="1" applyFont="1" applyFill="1" applyBorder="1" applyAlignment="1">
      <alignment horizontal="center"/>
    </xf>
    <xf numFmtId="38" fontId="2" fillId="2" borderId="13" xfId="0" applyNumberFormat="1" applyFont="1" applyFill="1" applyBorder="1" applyAlignment="1">
      <alignment horizontal="center"/>
    </xf>
    <xf numFmtId="38" fontId="2" fillId="2" borderId="14" xfId="0" applyNumberFormat="1" applyFont="1" applyFill="1" applyBorder="1" applyAlignment="1">
      <alignment horizontal="center"/>
    </xf>
    <xf numFmtId="38" fontId="2" fillId="2" borderId="15" xfId="0" applyNumberFormat="1" applyFont="1" applyFill="1" applyBorder="1" applyAlignment="1">
      <alignment horizontal="center"/>
    </xf>
    <xf numFmtId="38" fontId="2" fillId="2" borderId="12" xfId="0" applyNumberFormat="1" applyFont="1" applyFill="1" applyBorder="1" applyAlignment="1">
      <alignment horizontal="center"/>
    </xf>
    <xf numFmtId="38" fontId="2" fillId="2" borderId="11" xfId="0" applyNumberFormat="1" applyFont="1" applyFill="1" applyBorder="1" applyAlignment="1">
      <alignment horizontal="center"/>
    </xf>
    <xf numFmtId="38" fontId="2" fillId="3" borderId="8" xfId="0" applyNumberFormat="1" applyFont="1" applyFill="1" applyBorder="1" applyAlignment="1">
      <alignment horizontal="center"/>
    </xf>
    <xf numFmtId="38" fontId="2" fillId="3" borderId="9" xfId="0" applyNumberFormat="1" applyFont="1" applyFill="1" applyBorder="1" applyAlignment="1">
      <alignment horizontal="center"/>
    </xf>
    <xf numFmtId="38" fontId="2" fillId="3" borderId="11" xfId="0" applyNumberFormat="1" applyFont="1" applyFill="1" applyBorder="1" applyAlignment="1">
      <alignment horizontal="center"/>
    </xf>
    <xf numFmtId="38" fontId="2" fillId="3" borderId="10" xfId="0" applyNumberFormat="1" applyFont="1" applyFill="1" applyBorder="1" applyAlignment="1">
      <alignment horizontal="center"/>
    </xf>
    <xf numFmtId="167" fontId="2" fillId="0" borderId="8" xfId="0" applyNumberFormat="1" applyFont="1" applyFill="1" applyBorder="1" applyAlignment="1">
      <alignment horizontal="center"/>
    </xf>
    <xf numFmtId="167" fontId="2" fillId="0" borderId="9" xfId="0" applyNumberFormat="1" applyFont="1" applyFill="1" applyBorder="1" applyAlignment="1">
      <alignment horizontal="center"/>
    </xf>
    <xf numFmtId="167" fontId="2" fillId="0" borderId="16" xfId="0" applyNumberFormat="1" applyFont="1" applyFill="1" applyBorder="1" applyAlignment="1">
      <alignment horizontal="center"/>
    </xf>
    <xf numFmtId="38" fontId="3" fillId="0" borderId="17" xfId="0" applyNumberFormat="1" applyFont="1" applyFill="1" applyBorder="1" applyAlignment="1">
      <alignment horizontal="center"/>
    </xf>
    <xf numFmtId="38" fontId="3" fillId="0" borderId="9" xfId="0" applyNumberFormat="1" applyFont="1" applyFill="1" applyBorder="1" applyAlignment="1">
      <alignment horizontal="center"/>
    </xf>
    <xf numFmtId="0" fontId="2" fillId="4" borderId="8" xfId="0" applyNumberFormat="1" applyFont="1" applyFill="1" applyBorder="1" applyAlignment="1">
      <alignment horizontal="left"/>
    </xf>
    <xf numFmtId="0" fontId="2" fillId="4" borderId="9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Content\FundamentalsSecure\ENA\Gas\Pipelines\Ops%20Reports\Central\NGPL%20All%20Regions_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37117</v>
          </cell>
        </row>
        <row r="2">
          <cell r="F2" t="str">
            <v>Tue</v>
          </cell>
          <cell r="G2" t="str">
            <v>Mon</v>
          </cell>
          <cell r="H2" t="str">
            <v>Sun</v>
          </cell>
          <cell r="I2" t="str">
            <v>Sat</v>
          </cell>
          <cell r="J2" t="str">
            <v>Fri</v>
          </cell>
          <cell r="K2" t="str">
            <v>Thu</v>
          </cell>
          <cell r="L2" t="str">
            <v>Wed</v>
          </cell>
          <cell r="M2" t="str">
            <v>Tue</v>
          </cell>
          <cell r="N2" t="str">
            <v>Mon</v>
          </cell>
          <cell r="O2" t="str">
            <v>Sun</v>
          </cell>
          <cell r="P2" t="str">
            <v>MTD Avg</v>
          </cell>
          <cell r="Q2" t="str">
            <v>Prior Mo Avg</v>
          </cell>
        </row>
        <row r="3">
          <cell r="F3">
            <v>37117</v>
          </cell>
          <cell r="G3">
            <v>37116</v>
          </cell>
          <cell r="H3">
            <v>37115</v>
          </cell>
          <cell r="I3">
            <v>37114</v>
          </cell>
          <cell r="J3">
            <v>37113</v>
          </cell>
          <cell r="K3">
            <v>37112</v>
          </cell>
          <cell r="L3">
            <v>37111</v>
          </cell>
          <cell r="M3">
            <v>37110</v>
          </cell>
          <cell r="N3">
            <v>37109</v>
          </cell>
          <cell r="O3">
            <v>37108</v>
          </cell>
          <cell r="P3">
            <v>37117</v>
          </cell>
          <cell r="Q3">
            <v>37086</v>
          </cell>
        </row>
        <row r="4">
          <cell r="C4" t="str">
            <v>PG&amp;E multiple pts*</v>
          </cell>
          <cell r="F4">
            <v>78044</v>
          </cell>
          <cell r="G4">
            <v>102044</v>
          </cell>
          <cell r="H4">
            <v>94544</v>
          </cell>
          <cell r="I4">
            <v>94544</v>
          </cell>
          <cell r="J4">
            <v>76044</v>
          </cell>
          <cell r="K4">
            <v>76044</v>
          </cell>
          <cell r="L4">
            <v>76044</v>
          </cell>
          <cell r="M4">
            <v>76043</v>
          </cell>
          <cell r="N4">
            <v>86044</v>
          </cell>
          <cell r="O4">
            <v>86044</v>
          </cell>
          <cell r="P4">
            <v>87900</v>
          </cell>
          <cell r="Q4">
            <v>135065</v>
          </cell>
        </row>
        <row r="5">
          <cell r="C5" t="str">
            <v>PG&amp;E Gas @ JIM HOGG</v>
          </cell>
          <cell r="F5">
            <v>23812</v>
          </cell>
          <cell r="G5">
            <v>27812</v>
          </cell>
          <cell r="H5">
            <v>20312</v>
          </cell>
          <cell r="I5">
            <v>20312</v>
          </cell>
          <cell r="J5">
            <v>13812</v>
          </cell>
          <cell r="K5">
            <v>13812</v>
          </cell>
          <cell r="L5">
            <v>13812</v>
          </cell>
          <cell r="M5">
            <v>13812</v>
          </cell>
          <cell r="N5">
            <v>13812</v>
          </cell>
          <cell r="O5">
            <v>13812</v>
          </cell>
          <cell r="P5">
            <v>18283</v>
          </cell>
          <cell r="Q5">
            <v>29650</v>
          </cell>
        </row>
        <row r="6">
          <cell r="C6" t="str">
            <v>PG&amp;E GAS @ DUVAL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</row>
        <row r="7">
          <cell r="C7" t="str">
            <v>PG&amp;E GAS @ DUVAL</v>
          </cell>
          <cell r="F7">
            <v>19232</v>
          </cell>
          <cell r="G7">
            <v>39232</v>
          </cell>
          <cell r="H7">
            <v>39232</v>
          </cell>
          <cell r="I7">
            <v>39232</v>
          </cell>
          <cell r="J7">
            <v>27232</v>
          </cell>
          <cell r="K7">
            <v>27232</v>
          </cell>
          <cell r="L7">
            <v>27232</v>
          </cell>
          <cell r="M7">
            <v>27231</v>
          </cell>
          <cell r="N7">
            <v>37232</v>
          </cell>
          <cell r="O7">
            <v>37232</v>
          </cell>
          <cell r="P7">
            <v>34617</v>
          </cell>
          <cell r="Q7">
            <v>24150</v>
          </cell>
        </row>
        <row r="8">
          <cell r="C8" t="str">
            <v>PG&amp;E JIM WELLS</v>
          </cell>
          <cell r="F8">
            <v>35000</v>
          </cell>
          <cell r="G8">
            <v>35000</v>
          </cell>
          <cell r="H8">
            <v>35000</v>
          </cell>
          <cell r="I8">
            <v>35000</v>
          </cell>
          <cell r="J8">
            <v>35000</v>
          </cell>
          <cell r="K8">
            <v>35000</v>
          </cell>
          <cell r="L8">
            <v>35000</v>
          </cell>
          <cell r="M8">
            <v>35000</v>
          </cell>
          <cell r="N8">
            <v>35000</v>
          </cell>
          <cell r="O8">
            <v>35000</v>
          </cell>
          <cell r="P8">
            <v>35000</v>
          </cell>
          <cell r="Q8">
            <v>78928</v>
          </cell>
        </row>
        <row r="9">
          <cell r="C9" t="str">
            <v>PG&amp;E GAS @ WHARTON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2337</v>
          </cell>
        </row>
        <row r="10">
          <cell r="C10" t="str">
            <v>Transco mlt pts*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800</v>
          </cell>
        </row>
        <row r="11">
          <cell r="C11" t="str">
            <v>TRANSCO @ WHARTON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800</v>
          </cell>
        </row>
        <row r="12">
          <cell r="C12" t="str">
            <v>TRANSCO @ REFUGIO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</row>
        <row r="13">
          <cell r="C13" t="str">
            <v>HPL multiple pts*</v>
          </cell>
          <cell r="F13">
            <v>1000</v>
          </cell>
          <cell r="G13">
            <v>1000</v>
          </cell>
          <cell r="H13">
            <v>1000</v>
          </cell>
          <cell r="I13">
            <v>1000</v>
          </cell>
          <cell r="J13">
            <v>1000</v>
          </cell>
          <cell r="K13">
            <v>1000</v>
          </cell>
          <cell r="L13">
            <v>1000</v>
          </cell>
          <cell r="M13">
            <v>1000</v>
          </cell>
          <cell r="N13">
            <v>1000</v>
          </cell>
          <cell r="O13">
            <v>1000</v>
          </cell>
          <cell r="P13">
            <v>1000</v>
          </cell>
          <cell r="Q13">
            <v>1426</v>
          </cell>
        </row>
        <row r="14">
          <cell r="C14" t="str">
            <v>HPL @ JIM HOGG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78</v>
          </cell>
        </row>
        <row r="15">
          <cell r="C15" t="str">
            <v>HPL @ JIM HOGG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</row>
        <row r="16">
          <cell r="C16" t="str">
            <v>HPL @ NUECES</v>
          </cell>
          <cell r="F16">
            <v>1000</v>
          </cell>
          <cell r="G16">
            <v>1000</v>
          </cell>
          <cell r="H16">
            <v>1000</v>
          </cell>
          <cell r="I16">
            <v>1000</v>
          </cell>
          <cell r="J16">
            <v>1000</v>
          </cell>
          <cell r="K16">
            <v>1000</v>
          </cell>
          <cell r="L16">
            <v>1000</v>
          </cell>
          <cell r="M16">
            <v>1000</v>
          </cell>
          <cell r="N16">
            <v>1000</v>
          </cell>
          <cell r="O16">
            <v>1000</v>
          </cell>
          <cell r="P16">
            <v>1000</v>
          </cell>
          <cell r="Q16">
            <v>1348</v>
          </cell>
        </row>
        <row r="17">
          <cell r="C17" t="str">
            <v>KM(Midcon)MtlPts*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26167</v>
          </cell>
          <cell r="N17">
            <v>0</v>
          </cell>
          <cell r="O17">
            <v>0</v>
          </cell>
          <cell r="P17">
            <v>9354</v>
          </cell>
          <cell r="Q17">
            <v>37701</v>
          </cell>
        </row>
        <row r="22">
          <cell r="C22" t="str">
            <v>Other*</v>
          </cell>
          <cell r="F22">
            <v>1000</v>
          </cell>
          <cell r="G22">
            <v>1000</v>
          </cell>
          <cell r="H22">
            <v>1000</v>
          </cell>
          <cell r="I22">
            <v>1000</v>
          </cell>
          <cell r="J22">
            <v>1000</v>
          </cell>
          <cell r="K22">
            <v>1000</v>
          </cell>
          <cell r="L22">
            <v>1000</v>
          </cell>
          <cell r="M22">
            <v>1000</v>
          </cell>
          <cell r="N22">
            <v>1000</v>
          </cell>
          <cell r="O22">
            <v>1000</v>
          </cell>
          <cell r="P22">
            <v>1000</v>
          </cell>
          <cell r="Q22">
            <v>1000</v>
          </cell>
        </row>
        <row r="23">
          <cell r="C23" t="str">
            <v>YANKEE @ FORT BEND</v>
          </cell>
          <cell r="F23">
            <v>1000</v>
          </cell>
          <cell r="G23">
            <v>1000</v>
          </cell>
          <cell r="H23">
            <v>1000</v>
          </cell>
          <cell r="I23">
            <v>1000</v>
          </cell>
          <cell r="J23">
            <v>1000</v>
          </cell>
          <cell r="K23">
            <v>1000</v>
          </cell>
          <cell r="L23">
            <v>1000</v>
          </cell>
          <cell r="M23">
            <v>1000</v>
          </cell>
          <cell r="N23">
            <v>1000</v>
          </cell>
          <cell r="O23">
            <v>1000</v>
          </cell>
          <cell r="P23">
            <v>1000</v>
          </cell>
          <cell r="Q23">
            <v>1000</v>
          </cell>
        </row>
        <row r="24">
          <cell r="C24" t="str">
            <v>FLA GAS @ BRAZORIA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</row>
        <row r="25">
          <cell r="C25" t="str">
            <v>ENRON @ REFUGIO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C26" t="str">
            <v>TEJAS @ JIM HOGG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</row>
        <row r="27">
          <cell r="C27" t="str">
            <v>LONE STR @ FORT BEND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</row>
        <row r="28">
          <cell r="C28" t="str">
            <v>Field Gas*</v>
          </cell>
          <cell r="F28">
            <v>167041</v>
          </cell>
          <cell r="G28">
            <v>161347</v>
          </cell>
          <cell r="H28">
            <v>161347</v>
          </cell>
          <cell r="I28">
            <v>161347</v>
          </cell>
          <cell r="J28">
            <v>181236</v>
          </cell>
          <cell r="K28">
            <v>184916</v>
          </cell>
          <cell r="L28">
            <v>177288</v>
          </cell>
          <cell r="M28">
            <v>203913</v>
          </cell>
          <cell r="N28">
            <v>141136</v>
          </cell>
          <cell r="O28">
            <v>141136</v>
          </cell>
          <cell r="P28">
            <v>162112</v>
          </cell>
          <cell r="Q28">
            <v>115811</v>
          </cell>
        </row>
        <row r="29"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</row>
        <row r="30"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F32">
            <v>22324</v>
          </cell>
          <cell r="G32">
            <v>22324</v>
          </cell>
          <cell r="H32">
            <v>22324</v>
          </cell>
          <cell r="I32">
            <v>22324</v>
          </cell>
          <cell r="J32">
            <v>22324</v>
          </cell>
          <cell r="K32">
            <v>22324</v>
          </cell>
          <cell r="L32">
            <v>22324</v>
          </cell>
          <cell r="M32">
            <v>22324</v>
          </cell>
          <cell r="N32">
            <v>21324</v>
          </cell>
          <cell r="O32">
            <v>21324</v>
          </cell>
          <cell r="P32">
            <v>21862</v>
          </cell>
          <cell r="Q32">
            <v>21195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F34">
            <v>67263</v>
          </cell>
          <cell r="G34">
            <v>62019</v>
          </cell>
          <cell r="H34">
            <v>62019</v>
          </cell>
          <cell r="I34">
            <v>62019</v>
          </cell>
          <cell r="J34">
            <v>65817</v>
          </cell>
          <cell r="K34">
            <v>96497</v>
          </cell>
          <cell r="L34">
            <v>82869</v>
          </cell>
          <cell r="M34">
            <v>112869</v>
          </cell>
          <cell r="N34">
            <v>54869</v>
          </cell>
          <cell r="O34">
            <v>54869</v>
          </cell>
          <cell r="P34">
            <v>68881</v>
          </cell>
          <cell r="Q34">
            <v>38679</v>
          </cell>
        </row>
        <row r="35">
          <cell r="F35">
            <v>125</v>
          </cell>
          <cell r="G35">
            <v>125</v>
          </cell>
          <cell r="H35">
            <v>125</v>
          </cell>
          <cell r="I35">
            <v>125</v>
          </cell>
          <cell r="J35">
            <v>125</v>
          </cell>
          <cell r="K35">
            <v>125</v>
          </cell>
          <cell r="L35">
            <v>125</v>
          </cell>
          <cell r="M35">
            <v>100</v>
          </cell>
          <cell r="N35">
            <v>100</v>
          </cell>
          <cell r="O35">
            <v>100</v>
          </cell>
          <cell r="P35">
            <v>112</v>
          </cell>
          <cell r="Q35">
            <v>100</v>
          </cell>
        </row>
        <row r="36">
          <cell r="F36">
            <v>64826</v>
          </cell>
          <cell r="G36">
            <v>64826</v>
          </cell>
          <cell r="H36">
            <v>64826</v>
          </cell>
          <cell r="I36">
            <v>64826</v>
          </cell>
          <cell r="J36">
            <v>80826</v>
          </cell>
          <cell r="K36">
            <v>53826</v>
          </cell>
          <cell r="L36">
            <v>59826</v>
          </cell>
          <cell r="M36">
            <v>54826</v>
          </cell>
          <cell r="N36">
            <v>50749</v>
          </cell>
          <cell r="O36">
            <v>50749</v>
          </cell>
          <cell r="P36">
            <v>58277</v>
          </cell>
          <cell r="Q36">
            <v>43272</v>
          </cell>
        </row>
        <row r="37"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F38" t="str">
            <v>na</v>
          </cell>
          <cell r="G38" t="str">
            <v>na</v>
          </cell>
          <cell r="H38" t="str">
            <v>na</v>
          </cell>
          <cell r="I38" t="str">
            <v>na</v>
          </cell>
          <cell r="J38" t="str">
            <v>na</v>
          </cell>
          <cell r="K38" t="str">
            <v>na</v>
          </cell>
          <cell r="L38" t="str">
            <v>na</v>
          </cell>
          <cell r="M38" t="str">
            <v>na</v>
          </cell>
          <cell r="N38" t="str">
            <v>na</v>
          </cell>
          <cell r="O38" t="str">
            <v>na</v>
          </cell>
          <cell r="P38" t="str">
            <v>na</v>
          </cell>
        </row>
        <row r="39"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F40">
            <v>300</v>
          </cell>
          <cell r="G40">
            <v>300</v>
          </cell>
          <cell r="H40">
            <v>300</v>
          </cell>
          <cell r="I40">
            <v>300</v>
          </cell>
          <cell r="J40">
            <v>391</v>
          </cell>
          <cell r="K40">
            <v>391</v>
          </cell>
          <cell r="L40">
            <v>391</v>
          </cell>
          <cell r="M40">
            <v>391</v>
          </cell>
          <cell r="N40">
            <v>391</v>
          </cell>
          <cell r="O40">
            <v>391</v>
          </cell>
          <cell r="P40">
            <v>370</v>
          </cell>
          <cell r="Q40">
            <v>392</v>
          </cell>
        </row>
        <row r="41">
          <cell r="F41">
            <v>1313</v>
          </cell>
          <cell r="G41">
            <v>1313</v>
          </cell>
          <cell r="H41">
            <v>1313</v>
          </cell>
          <cell r="I41">
            <v>1313</v>
          </cell>
          <cell r="J41">
            <v>1313</v>
          </cell>
          <cell r="K41">
            <v>1313</v>
          </cell>
          <cell r="L41">
            <v>1313</v>
          </cell>
          <cell r="M41">
            <v>1313</v>
          </cell>
          <cell r="N41">
            <v>1313</v>
          </cell>
          <cell r="O41">
            <v>1313</v>
          </cell>
          <cell r="P41">
            <v>1313</v>
          </cell>
          <cell r="Q41">
            <v>1283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F43" t="str">
            <v>na</v>
          </cell>
          <cell r="G43" t="str">
            <v>na</v>
          </cell>
          <cell r="H43" t="str">
            <v>na</v>
          </cell>
          <cell r="I43" t="str">
            <v>na</v>
          </cell>
          <cell r="J43" t="str">
            <v>na</v>
          </cell>
          <cell r="K43" t="str">
            <v>na</v>
          </cell>
          <cell r="L43" t="str">
            <v>na</v>
          </cell>
          <cell r="M43" t="str">
            <v>na</v>
          </cell>
          <cell r="N43" t="str">
            <v>na</v>
          </cell>
          <cell r="O43" t="str">
            <v>na</v>
          </cell>
          <cell r="P43" t="str">
            <v>na</v>
          </cell>
        </row>
        <row r="44"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F45">
            <v>2300</v>
          </cell>
          <cell r="G45">
            <v>2500</v>
          </cell>
          <cell r="H45">
            <v>2500</v>
          </cell>
          <cell r="I45">
            <v>2500</v>
          </cell>
          <cell r="J45">
            <v>2500</v>
          </cell>
          <cell r="K45">
            <v>2500</v>
          </cell>
          <cell r="L45">
            <v>2500</v>
          </cell>
          <cell r="M45">
            <v>2500</v>
          </cell>
          <cell r="N45">
            <v>2800</v>
          </cell>
          <cell r="O45">
            <v>2800</v>
          </cell>
          <cell r="P45">
            <v>2638</v>
          </cell>
          <cell r="Q45">
            <v>2589</v>
          </cell>
        </row>
        <row r="46">
          <cell r="F46">
            <v>870</v>
          </cell>
          <cell r="G46">
            <v>870</v>
          </cell>
          <cell r="H46">
            <v>870</v>
          </cell>
          <cell r="I46">
            <v>870</v>
          </cell>
          <cell r="J46">
            <v>870</v>
          </cell>
          <cell r="K46">
            <v>870</v>
          </cell>
          <cell r="L46">
            <v>870</v>
          </cell>
          <cell r="M46">
            <v>870</v>
          </cell>
          <cell r="N46">
            <v>870</v>
          </cell>
          <cell r="O46">
            <v>870</v>
          </cell>
          <cell r="P46">
            <v>870</v>
          </cell>
          <cell r="Q46">
            <v>869</v>
          </cell>
        </row>
        <row r="47">
          <cell r="F47">
            <v>2100</v>
          </cell>
          <cell r="G47">
            <v>2100</v>
          </cell>
          <cell r="H47">
            <v>2100</v>
          </cell>
          <cell r="I47">
            <v>2100</v>
          </cell>
          <cell r="J47">
            <v>2100</v>
          </cell>
          <cell r="K47">
            <v>2100</v>
          </cell>
          <cell r="L47">
            <v>2100</v>
          </cell>
          <cell r="M47">
            <v>2100</v>
          </cell>
          <cell r="N47">
            <v>2100</v>
          </cell>
          <cell r="O47">
            <v>2100</v>
          </cell>
          <cell r="P47">
            <v>2100</v>
          </cell>
          <cell r="Q47">
            <v>1950</v>
          </cell>
        </row>
        <row r="48">
          <cell r="F48">
            <v>5100</v>
          </cell>
          <cell r="G48">
            <v>4450</v>
          </cell>
          <cell r="H48">
            <v>4450</v>
          </cell>
          <cell r="I48">
            <v>4450</v>
          </cell>
          <cell r="J48">
            <v>4450</v>
          </cell>
          <cell r="K48">
            <v>4450</v>
          </cell>
          <cell r="L48">
            <v>4450</v>
          </cell>
          <cell r="M48">
            <v>6100</v>
          </cell>
          <cell r="N48">
            <v>6100</v>
          </cell>
          <cell r="O48">
            <v>6100</v>
          </cell>
          <cell r="P48">
            <v>5169</v>
          </cell>
          <cell r="Q48">
            <v>4515</v>
          </cell>
        </row>
        <row r="49"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  <cell r="M49" t="str">
            <v>na</v>
          </cell>
          <cell r="N49" t="str">
            <v>na</v>
          </cell>
          <cell r="O49" t="str">
            <v>na</v>
          </cell>
          <cell r="P49" t="str">
            <v>na</v>
          </cell>
        </row>
        <row r="50"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F52" t="str">
            <v>na</v>
          </cell>
          <cell r="G52" t="str">
            <v>na</v>
          </cell>
          <cell r="H52" t="str">
            <v>na</v>
          </cell>
          <cell r="I52" t="str">
            <v>na</v>
          </cell>
          <cell r="J52" t="str">
            <v>na</v>
          </cell>
          <cell r="K52" t="str">
            <v>na</v>
          </cell>
          <cell r="L52" t="str">
            <v>na</v>
          </cell>
          <cell r="M52" t="str">
            <v>na</v>
          </cell>
          <cell r="N52" t="str">
            <v>na</v>
          </cell>
          <cell r="O52" t="str">
            <v>na</v>
          </cell>
          <cell r="P52" t="str">
            <v>na</v>
          </cell>
        </row>
        <row r="53">
          <cell r="F53" t="str">
            <v>na</v>
          </cell>
          <cell r="G53" t="str">
            <v>na</v>
          </cell>
          <cell r="H53" t="str">
            <v>na</v>
          </cell>
          <cell r="I53" t="str">
            <v>na</v>
          </cell>
          <cell r="J53" t="str">
            <v>na</v>
          </cell>
          <cell r="K53" t="str">
            <v>na</v>
          </cell>
          <cell r="L53" t="str">
            <v>na</v>
          </cell>
          <cell r="M53" t="str">
            <v>na</v>
          </cell>
          <cell r="N53" t="str">
            <v>na</v>
          </cell>
          <cell r="O53" t="str">
            <v>na</v>
          </cell>
          <cell r="P53" t="str">
            <v>na</v>
          </cell>
        </row>
        <row r="54"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  <cell r="J54" t="str">
            <v>na</v>
          </cell>
          <cell r="K54" t="str">
            <v>na</v>
          </cell>
          <cell r="L54" t="str">
            <v>na</v>
          </cell>
          <cell r="M54" t="str">
            <v>na</v>
          </cell>
          <cell r="N54" t="str">
            <v>na</v>
          </cell>
          <cell r="O54" t="str">
            <v>na</v>
          </cell>
          <cell r="P54" t="str">
            <v>na</v>
          </cell>
        </row>
        <row r="55">
          <cell r="F55">
            <v>350</v>
          </cell>
          <cell r="G55">
            <v>350</v>
          </cell>
          <cell r="H55">
            <v>350</v>
          </cell>
          <cell r="I55">
            <v>350</v>
          </cell>
          <cell r="J55">
            <v>350</v>
          </cell>
          <cell r="K55">
            <v>350</v>
          </cell>
          <cell r="L55">
            <v>350</v>
          </cell>
          <cell r="M55">
            <v>350</v>
          </cell>
          <cell r="N55">
            <v>350</v>
          </cell>
          <cell r="O55">
            <v>350</v>
          </cell>
          <cell r="P55">
            <v>350</v>
          </cell>
          <cell r="Q55">
            <v>741</v>
          </cell>
        </row>
        <row r="56"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  <cell r="J56" t="str">
            <v>na</v>
          </cell>
          <cell r="K56" t="str">
            <v>na</v>
          </cell>
          <cell r="L56" t="str">
            <v>na</v>
          </cell>
          <cell r="M56" t="str">
            <v>na</v>
          </cell>
          <cell r="N56" t="str">
            <v>na</v>
          </cell>
          <cell r="O56" t="str">
            <v>na</v>
          </cell>
          <cell r="P56" t="str">
            <v>na</v>
          </cell>
        </row>
        <row r="57"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  <cell r="J57" t="str">
            <v>na</v>
          </cell>
          <cell r="K57" t="str">
            <v>na</v>
          </cell>
          <cell r="L57" t="str">
            <v>na</v>
          </cell>
          <cell r="M57" t="str">
            <v>na</v>
          </cell>
          <cell r="N57" t="str">
            <v>na</v>
          </cell>
          <cell r="O57" t="str">
            <v>na</v>
          </cell>
          <cell r="P57" t="str">
            <v>na</v>
          </cell>
        </row>
        <row r="58">
          <cell r="F58">
            <v>70</v>
          </cell>
          <cell r="G58">
            <v>70</v>
          </cell>
          <cell r="H58">
            <v>70</v>
          </cell>
          <cell r="I58">
            <v>70</v>
          </cell>
          <cell r="J58">
            <v>70</v>
          </cell>
          <cell r="K58">
            <v>70</v>
          </cell>
          <cell r="L58">
            <v>70</v>
          </cell>
          <cell r="M58">
            <v>70</v>
          </cell>
          <cell r="N58">
            <v>70</v>
          </cell>
          <cell r="O58">
            <v>70</v>
          </cell>
          <cell r="P58">
            <v>70</v>
          </cell>
          <cell r="Q58">
            <v>157</v>
          </cell>
        </row>
        <row r="59"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</row>
        <row r="60">
          <cell r="F60">
            <v>100</v>
          </cell>
          <cell r="G60">
            <v>100</v>
          </cell>
          <cell r="H60">
            <v>100</v>
          </cell>
          <cell r="I60">
            <v>100</v>
          </cell>
          <cell r="J60">
            <v>100</v>
          </cell>
          <cell r="K60">
            <v>100</v>
          </cell>
          <cell r="L60">
            <v>100</v>
          </cell>
          <cell r="M60">
            <v>100</v>
          </cell>
          <cell r="N60">
            <v>100</v>
          </cell>
          <cell r="O60">
            <v>100</v>
          </cell>
          <cell r="P60">
            <v>100</v>
          </cell>
          <cell r="Q60">
            <v>69</v>
          </cell>
        </row>
        <row r="61"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</row>
        <row r="62"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</row>
        <row r="63"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</row>
        <row r="64">
          <cell r="F64">
            <v>247085</v>
          </cell>
          <cell r="G64">
            <v>265391</v>
          </cell>
          <cell r="H64">
            <v>257891</v>
          </cell>
          <cell r="I64">
            <v>257891</v>
          </cell>
          <cell r="J64">
            <v>259280</v>
          </cell>
          <cell r="K64">
            <v>262960</v>
          </cell>
          <cell r="L64">
            <v>255332</v>
          </cell>
          <cell r="M64">
            <v>308123</v>
          </cell>
          <cell r="N64">
            <v>229180</v>
          </cell>
          <cell r="O64">
            <v>229180</v>
          </cell>
          <cell r="P64">
            <v>261366</v>
          </cell>
          <cell r="Q64">
            <v>291803</v>
          </cell>
        </row>
        <row r="65">
          <cell r="C65" t="str">
            <v>TRANSOK @ BRYAN</v>
          </cell>
          <cell r="F65">
            <v>44767</v>
          </cell>
          <cell r="G65">
            <v>48299</v>
          </cell>
          <cell r="H65">
            <v>48299</v>
          </cell>
          <cell r="I65">
            <v>48299</v>
          </cell>
          <cell r="J65">
            <v>72883</v>
          </cell>
          <cell r="K65">
            <v>61667</v>
          </cell>
          <cell r="L65">
            <v>53630</v>
          </cell>
          <cell r="M65">
            <v>54801</v>
          </cell>
          <cell r="N65">
            <v>51280</v>
          </cell>
          <cell r="O65">
            <v>51280</v>
          </cell>
          <cell r="P65">
            <v>56459</v>
          </cell>
          <cell r="Q65">
            <v>31093</v>
          </cell>
        </row>
        <row r="66">
          <cell r="C66" t="str">
            <v>KOCH @ POLK</v>
          </cell>
          <cell r="F66">
            <v>13010</v>
          </cell>
          <cell r="G66">
            <v>24609</v>
          </cell>
          <cell r="H66">
            <v>24609</v>
          </cell>
          <cell r="I66">
            <v>24609</v>
          </cell>
          <cell r="J66">
            <v>13010</v>
          </cell>
          <cell r="K66">
            <v>33077</v>
          </cell>
          <cell r="L66">
            <v>13010</v>
          </cell>
          <cell r="M66">
            <v>13010</v>
          </cell>
          <cell r="N66">
            <v>24428</v>
          </cell>
          <cell r="O66">
            <v>24428</v>
          </cell>
          <cell r="P66">
            <v>19033</v>
          </cell>
          <cell r="Q66">
            <v>26903</v>
          </cell>
        </row>
        <row r="67">
          <cell r="C67" t="str">
            <v>PG&amp;E GAS @ POLK</v>
          </cell>
          <cell r="F67">
            <v>7293</v>
          </cell>
          <cell r="G67">
            <v>1293</v>
          </cell>
          <cell r="H67">
            <v>1293</v>
          </cell>
          <cell r="I67">
            <v>1293</v>
          </cell>
          <cell r="J67">
            <v>1293</v>
          </cell>
          <cell r="K67">
            <v>1293</v>
          </cell>
          <cell r="L67">
            <v>1293</v>
          </cell>
          <cell r="M67">
            <v>1293</v>
          </cell>
          <cell r="N67">
            <v>1293</v>
          </cell>
          <cell r="O67">
            <v>1293</v>
          </cell>
          <cell r="P67">
            <v>1908</v>
          </cell>
          <cell r="Q67">
            <v>14231</v>
          </cell>
        </row>
        <row r="68">
          <cell r="C68" t="str">
            <v>LONESTAR @ PANOLA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637</v>
          </cell>
        </row>
        <row r="69">
          <cell r="C69" t="str">
            <v>Other*</v>
          </cell>
          <cell r="F69">
            <v>140</v>
          </cell>
          <cell r="G69">
            <v>140</v>
          </cell>
          <cell r="H69">
            <v>140</v>
          </cell>
          <cell r="I69">
            <v>140</v>
          </cell>
          <cell r="J69">
            <v>140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43</v>
          </cell>
          <cell r="Q69">
            <v>100</v>
          </cell>
        </row>
        <row r="70">
          <cell r="C70" t="str">
            <v>AMERICAN @ PANOLA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</row>
        <row r="71">
          <cell r="C71" t="str">
            <v>CORNERST @ MARION</v>
          </cell>
          <cell r="F71">
            <v>140</v>
          </cell>
          <cell r="G71">
            <v>140</v>
          </cell>
          <cell r="H71">
            <v>140</v>
          </cell>
          <cell r="I71">
            <v>140</v>
          </cell>
          <cell r="J71">
            <v>140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43</v>
          </cell>
          <cell r="Q71">
            <v>100</v>
          </cell>
        </row>
        <row r="72">
          <cell r="C72" t="str">
            <v>H&amp;S PROD @ PANOLA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</row>
        <row r="73">
          <cell r="C73" t="str">
            <v>HPL @ POLK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</row>
        <row r="74">
          <cell r="C74" t="str">
            <v>Field Gas*</v>
          </cell>
          <cell r="F74">
            <v>338744</v>
          </cell>
          <cell r="G74">
            <v>330699</v>
          </cell>
          <cell r="H74">
            <v>331208</v>
          </cell>
          <cell r="I74">
            <v>331208</v>
          </cell>
          <cell r="J74">
            <v>333110</v>
          </cell>
          <cell r="K74">
            <v>351790</v>
          </cell>
          <cell r="L74">
            <v>352731</v>
          </cell>
          <cell r="M74">
            <v>350977</v>
          </cell>
          <cell r="N74">
            <v>345318</v>
          </cell>
          <cell r="O74">
            <v>345725</v>
          </cell>
          <cell r="P74">
            <v>342432</v>
          </cell>
          <cell r="Q74">
            <v>283144</v>
          </cell>
        </row>
        <row r="128">
          <cell r="C128" t="str">
            <v>EL PASO @ LEA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</row>
        <row r="129">
          <cell r="C129" t="str">
            <v>CIG @ LEA</v>
          </cell>
          <cell r="F129">
            <v>26</v>
          </cell>
          <cell r="G129">
            <v>26</v>
          </cell>
          <cell r="H129">
            <v>26</v>
          </cell>
          <cell r="I129">
            <v>26</v>
          </cell>
          <cell r="J129">
            <v>26</v>
          </cell>
          <cell r="K129">
            <v>26</v>
          </cell>
          <cell r="L129">
            <v>26</v>
          </cell>
          <cell r="M129">
            <v>26</v>
          </cell>
          <cell r="N129">
            <v>26</v>
          </cell>
          <cell r="O129">
            <v>26</v>
          </cell>
          <cell r="P129">
            <v>26</v>
          </cell>
          <cell r="Q129">
            <v>26</v>
          </cell>
        </row>
        <row r="130">
          <cell r="C130" t="str">
            <v>KOCH @ WARD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</row>
        <row r="131">
          <cell r="C131" t="str">
            <v>Field Gas*</v>
          </cell>
          <cell r="F131">
            <v>303997</v>
          </cell>
          <cell r="G131">
            <v>304452</v>
          </cell>
          <cell r="H131">
            <v>304452</v>
          </cell>
          <cell r="I131">
            <v>304452</v>
          </cell>
          <cell r="J131">
            <v>306583</v>
          </cell>
          <cell r="K131">
            <v>301763</v>
          </cell>
          <cell r="L131">
            <v>300903</v>
          </cell>
          <cell r="M131">
            <v>297569</v>
          </cell>
          <cell r="N131">
            <v>303474</v>
          </cell>
          <cell r="O131">
            <v>303474</v>
          </cell>
          <cell r="P131">
            <v>297562</v>
          </cell>
          <cell r="Q131">
            <v>303126</v>
          </cell>
        </row>
        <row r="356">
          <cell r="C356" t="str">
            <v>KOCH @ CASS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4677</v>
          </cell>
        </row>
        <row r="357">
          <cell r="C357" t="str">
            <v>Other*</v>
          </cell>
          <cell r="F357">
            <v>10491</v>
          </cell>
          <cell r="G357">
            <v>5491</v>
          </cell>
          <cell r="H357">
            <v>5491</v>
          </cell>
          <cell r="I357">
            <v>5491</v>
          </cell>
          <cell r="J357">
            <v>491</v>
          </cell>
          <cell r="K357">
            <v>12991</v>
          </cell>
          <cell r="L357">
            <v>12991</v>
          </cell>
          <cell r="M357">
            <v>12991</v>
          </cell>
          <cell r="N357">
            <v>491</v>
          </cell>
          <cell r="O357">
            <v>491</v>
          </cell>
          <cell r="P357">
            <v>6652</v>
          </cell>
          <cell r="Q357">
            <v>7640</v>
          </cell>
        </row>
        <row r="402">
          <cell r="C402" t="str">
            <v>KMTP(MdCn)@Jcksn</v>
          </cell>
          <cell r="F402">
            <v>0</v>
          </cell>
          <cell r="G402">
            <v>0</v>
          </cell>
          <cell r="H402">
            <v>-19678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-27118</v>
          </cell>
          <cell r="P402">
            <v>-5686</v>
          </cell>
          <cell r="Q402">
            <v>-12231</v>
          </cell>
        </row>
        <row r="403">
          <cell r="C403" t="str">
            <v>ENTEX MtpPts*</v>
          </cell>
          <cell r="F403">
            <v>-990</v>
          </cell>
          <cell r="G403">
            <v>-990</v>
          </cell>
          <cell r="H403">
            <v>-990</v>
          </cell>
          <cell r="I403">
            <v>-990</v>
          </cell>
          <cell r="J403">
            <v>-990</v>
          </cell>
          <cell r="K403">
            <v>-990</v>
          </cell>
          <cell r="L403">
            <v>-990</v>
          </cell>
          <cell r="M403">
            <v>-990</v>
          </cell>
          <cell r="N403">
            <v>-990</v>
          </cell>
          <cell r="O403">
            <v>-990</v>
          </cell>
          <cell r="P403">
            <v>-990</v>
          </cell>
          <cell r="Q403">
            <v>-1064</v>
          </cell>
        </row>
        <row r="404">
          <cell r="C404" t="str">
            <v>ENTEX @ WHARTON</v>
          </cell>
          <cell r="F404" t="str">
            <v>na</v>
          </cell>
          <cell r="G404" t="str">
            <v>na</v>
          </cell>
          <cell r="H404" t="str">
            <v>na</v>
          </cell>
          <cell r="I404" t="str">
            <v>na</v>
          </cell>
          <cell r="J404" t="str">
            <v>na</v>
          </cell>
          <cell r="K404" t="str">
            <v>na</v>
          </cell>
          <cell r="L404" t="str">
            <v>na</v>
          </cell>
          <cell r="M404" t="str">
            <v>na</v>
          </cell>
          <cell r="N404" t="str">
            <v>na</v>
          </cell>
          <cell r="O404" t="str">
            <v>na</v>
          </cell>
          <cell r="P404" t="str">
            <v>na</v>
          </cell>
        </row>
        <row r="405">
          <cell r="C405" t="str">
            <v>ENTEX @ BRAZORIA</v>
          </cell>
          <cell r="F405" t="str">
            <v>na</v>
          </cell>
          <cell r="G405" t="str">
            <v>na</v>
          </cell>
          <cell r="H405" t="str">
            <v>na</v>
          </cell>
          <cell r="I405" t="str">
            <v>na</v>
          </cell>
          <cell r="J405" t="str">
            <v>na</v>
          </cell>
          <cell r="K405" t="str">
            <v>na</v>
          </cell>
          <cell r="L405" t="str">
            <v>na</v>
          </cell>
          <cell r="M405" t="str">
            <v>na</v>
          </cell>
          <cell r="N405" t="str">
            <v>na</v>
          </cell>
          <cell r="O405" t="str">
            <v>na</v>
          </cell>
          <cell r="P405" t="str">
            <v>na</v>
          </cell>
        </row>
        <row r="406">
          <cell r="C406" t="str">
            <v>ENTEX @ WHARTON</v>
          </cell>
          <cell r="F406">
            <v>-40</v>
          </cell>
          <cell r="G406">
            <v>-40</v>
          </cell>
          <cell r="H406">
            <v>-40</v>
          </cell>
          <cell r="I406">
            <v>-40</v>
          </cell>
          <cell r="J406">
            <v>-40</v>
          </cell>
          <cell r="K406">
            <v>-40</v>
          </cell>
          <cell r="L406">
            <v>-40</v>
          </cell>
          <cell r="M406">
            <v>-40</v>
          </cell>
          <cell r="N406">
            <v>-40</v>
          </cell>
          <cell r="O406">
            <v>-40</v>
          </cell>
          <cell r="P406">
            <v>-40</v>
          </cell>
          <cell r="Q406">
            <v>-40</v>
          </cell>
        </row>
        <row r="407">
          <cell r="C407" t="str">
            <v>ENTEX @ HARRIS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</row>
        <row r="408">
          <cell r="C408" t="str">
            <v>ENTEX @ HARRIS</v>
          </cell>
          <cell r="F408">
            <v>-910</v>
          </cell>
          <cell r="G408">
            <v>-910</v>
          </cell>
          <cell r="H408">
            <v>-910</v>
          </cell>
          <cell r="I408">
            <v>-910</v>
          </cell>
          <cell r="J408">
            <v>-910</v>
          </cell>
          <cell r="K408">
            <v>-910</v>
          </cell>
          <cell r="L408">
            <v>-910</v>
          </cell>
          <cell r="M408">
            <v>-910</v>
          </cell>
          <cell r="N408">
            <v>-910</v>
          </cell>
          <cell r="O408">
            <v>-910</v>
          </cell>
          <cell r="P408">
            <v>-910</v>
          </cell>
          <cell r="Q408">
            <v>-984</v>
          </cell>
        </row>
        <row r="409">
          <cell r="C409" t="str">
            <v>ENTEX @ WHARTON</v>
          </cell>
          <cell r="F409">
            <v>-40</v>
          </cell>
          <cell r="G409">
            <v>-40</v>
          </cell>
          <cell r="H409">
            <v>-40</v>
          </cell>
          <cell r="I409">
            <v>-40</v>
          </cell>
          <cell r="J409">
            <v>-40</v>
          </cell>
          <cell r="K409">
            <v>-40</v>
          </cell>
          <cell r="L409">
            <v>-40</v>
          </cell>
          <cell r="M409">
            <v>-40</v>
          </cell>
          <cell r="N409">
            <v>-40</v>
          </cell>
          <cell r="O409">
            <v>-40</v>
          </cell>
          <cell r="P409">
            <v>-40</v>
          </cell>
          <cell r="Q409">
            <v>-40</v>
          </cell>
        </row>
        <row r="410">
          <cell r="C410" t="str">
            <v>Other*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</row>
        <row r="419">
          <cell r="C419" t="str">
            <v>EL PASO @ LEA</v>
          </cell>
          <cell r="F419">
            <v>-79655</v>
          </cell>
          <cell r="G419">
            <v>-136577</v>
          </cell>
          <cell r="H419">
            <v>-115450</v>
          </cell>
          <cell r="I419">
            <v>-116665</v>
          </cell>
          <cell r="J419">
            <v>-95885</v>
          </cell>
          <cell r="K419">
            <v>-106599</v>
          </cell>
          <cell r="L419">
            <v>-122899</v>
          </cell>
          <cell r="M419">
            <v>-147219</v>
          </cell>
          <cell r="N419">
            <v>-186542</v>
          </cell>
          <cell r="O419">
            <v>-188798</v>
          </cell>
          <cell r="P419">
            <v>-152140</v>
          </cell>
          <cell r="Q419">
            <v>-193724</v>
          </cell>
        </row>
        <row r="420">
          <cell r="C420" t="str">
            <v>EL PASO @ PARMER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</row>
        <row r="421">
          <cell r="C421" t="str">
            <v>WestarMltpl pts*</v>
          </cell>
          <cell r="F421">
            <v>22000</v>
          </cell>
          <cell r="G421">
            <v>22000</v>
          </cell>
          <cell r="H421">
            <v>22000</v>
          </cell>
          <cell r="I421">
            <v>22000</v>
          </cell>
          <cell r="J421">
            <v>26000</v>
          </cell>
          <cell r="K421">
            <v>32000</v>
          </cell>
          <cell r="L421">
            <v>32000</v>
          </cell>
          <cell r="M421">
            <v>32000</v>
          </cell>
          <cell r="N421">
            <v>32000</v>
          </cell>
          <cell r="O421">
            <v>32000</v>
          </cell>
          <cell r="P421">
            <v>29223</v>
          </cell>
          <cell r="Q421">
            <v>21786</v>
          </cell>
        </row>
        <row r="422">
          <cell r="C422" t="str">
            <v>WESTAR @ BAILEY</v>
          </cell>
          <cell r="F422">
            <v>6000</v>
          </cell>
          <cell r="G422">
            <v>6000</v>
          </cell>
          <cell r="H422">
            <v>6000</v>
          </cell>
          <cell r="I422">
            <v>6000</v>
          </cell>
          <cell r="J422">
            <v>6000</v>
          </cell>
          <cell r="K422">
            <v>6000</v>
          </cell>
          <cell r="L422">
            <v>6000</v>
          </cell>
          <cell r="M422">
            <v>6000</v>
          </cell>
          <cell r="N422">
            <v>12000</v>
          </cell>
          <cell r="O422">
            <v>12000</v>
          </cell>
          <cell r="P422">
            <v>7692</v>
          </cell>
          <cell r="Q422">
            <v>7048</v>
          </cell>
        </row>
        <row r="423">
          <cell r="C423" t="str">
            <v>WESTAR @ POTTER</v>
          </cell>
          <cell r="F423">
            <v>16000</v>
          </cell>
          <cell r="G423">
            <v>16000</v>
          </cell>
          <cell r="H423">
            <v>16000</v>
          </cell>
          <cell r="I423">
            <v>16000</v>
          </cell>
          <cell r="J423">
            <v>20000</v>
          </cell>
          <cell r="K423">
            <v>26000</v>
          </cell>
          <cell r="L423">
            <v>26000</v>
          </cell>
          <cell r="M423">
            <v>26000</v>
          </cell>
          <cell r="N423">
            <v>20000</v>
          </cell>
          <cell r="O423">
            <v>20000</v>
          </cell>
          <cell r="P423">
            <v>21531</v>
          </cell>
          <cell r="Q423">
            <v>14738</v>
          </cell>
        </row>
        <row r="424">
          <cell r="C424" t="str">
            <v>WESTAR @ SMITH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</row>
        <row r="425">
          <cell r="C425" t="str">
            <v>WESTAR @ PARMER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</row>
        <row r="426">
          <cell r="C426" t="str">
            <v>Other*</v>
          </cell>
          <cell r="F426">
            <v>-1609</v>
          </cell>
          <cell r="G426">
            <v>-1609</v>
          </cell>
          <cell r="H426">
            <v>-1609</v>
          </cell>
          <cell r="I426">
            <v>-1609</v>
          </cell>
          <cell r="J426">
            <v>-1609</v>
          </cell>
          <cell r="K426">
            <v>-1609</v>
          </cell>
          <cell r="L426">
            <v>-1609</v>
          </cell>
          <cell r="M426">
            <v>-1609</v>
          </cell>
          <cell r="N426">
            <v>-1609</v>
          </cell>
          <cell r="O426">
            <v>-1609</v>
          </cell>
          <cell r="P426">
            <v>-1609</v>
          </cell>
          <cell r="Q426">
            <v>-1668</v>
          </cell>
        </row>
        <row r="435">
          <cell r="C435" t="str">
            <v>KMTP(MdCn)@Jfrsn</v>
          </cell>
          <cell r="F435">
            <v>-201016</v>
          </cell>
          <cell r="G435">
            <v>-176902</v>
          </cell>
          <cell r="H435">
            <v>-176902</v>
          </cell>
          <cell r="I435">
            <v>-176902</v>
          </cell>
          <cell r="J435">
            <v>-183202</v>
          </cell>
          <cell r="K435">
            <v>-189602</v>
          </cell>
          <cell r="L435">
            <v>-232102</v>
          </cell>
          <cell r="M435">
            <v>-221102</v>
          </cell>
          <cell r="N435">
            <v>-192632</v>
          </cell>
          <cell r="O435">
            <v>-192632</v>
          </cell>
          <cell r="P435">
            <v>-198673</v>
          </cell>
          <cell r="Q435">
            <v>-193364</v>
          </cell>
        </row>
        <row r="436">
          <cell r="C436" t="str">
            <v>TEJAS mlt pts*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-20000</v>
          </cell>
          <cell r="K436">
            <v>-20000</v>
          </cell>
          <cell r="L436">
            <v>0</v>
          </cell>
          <cell r="M436">
            <v>0</v>
          </cell>
          <cell r="N436">
            <v>0</v>
          </cell>
          <cell r="O436">
            <v>-20459</v>
          </cell>
          <cell r="P436">
            <v>-7255</v>
          </cell>
          <cell r="Q436">
            <v>-11072</v>
          </cell>
        </row>
        <row r="437">
          <cell r="C437" t="str">
            <v>TEJASSHP @ JEFFERSON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</row>
        <row r="438">
          <cell r="C438" t="str">
            <v>TEJAS @ JEFFERSON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-20000</v>
          </cell>
          <cell r="K438">
            <v>-20000</v>
          </cell>
          <cell r="L438">
            <v>0</v>
          </cell>
          <cell r="M438">
            <v>0</v>
          </cell>
          <cell r="N438">
            <v>0</v>
          </cell>
          <cell r="O438">
            <v>-20459</v>
          </cell>
          <cell r="P438">
            <v>-7255</v>
          </cell>
          <cell r="Q438">
            <v>-11072</v>
          </cell>
        </row>
        <row r="439">
          <cell r="C439" t="str">
            <v>CHANNEL @ LIBERTY</v>
          </cell>
          <cell r="F439">
            <v>-58000</v>
          </cell>
          <cell r="G439">
            <v>-70001</v>
          </cell>
          <cell r="H439">
            <v>-70001</v>
          </cell>
          <cell r="I439">
            <v>-70001</v>
          </cell>
          <cell r="J439">
            <v>-90231</v>
          </cell>
          <cell r="K439">
            <v>-100001</v>
          </cell>
          <cell r="L439">
            <v>-100001</v>
          </cell>
          <cell r="M439">
            <v>-100000</v>
          </cell>
          <cell r="N439">
            <v>-120000</v>
          </cell>
          <cell r="O439">
            <v>-120000</v>
          </cell>
          <cell r="P439">
            <v>-102326</v>
          </cell>
          <cell r="Q439">
            <v>-110262</v>
          </cell>
        </row>
        <row r="440">
          <cell r="C440" t="str">
            <v>Other*</v>
          </cell>
          <cell r="F440">
            <v>-48945</v>
          </cell>
          <cell r="G440">
            <v>-58945</v>
          </cell>
          <cell r="H440">
            <v>-58945</v>
          </cell>
          <cell r="I440">
            <v>-58945</v>
          </cell>
          <cell r="J440">
            <v>-48945</v>
          </cell>
          <cell r="K440">
            <v>-48945</v>
          </cell>
          <cell r="L440">
            <v>-48865</v>
          </cell>
          <cell r="M440">
            <v>-48865</v>
          </cell>
          <cell r="N440">
            <v>-50341</v>
          </cell>
          <cell r="O440">
            <v>-50341</v>
          </cell>
          <cell r="P440">
            <v>-51884</v>
          </cell>
          <cell r="Q440">
            <v>-56466</v>
          </cell>
        </row>
        <row r="465">
          <cell r="C465" t="str">
            <v>MRT @ RANDOLPH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</row>
        <row r="466">
          <cell r="C466" t="str">
            <v>ARKLA Noram@Plsk</v>
          </cell>
          <cell r="F466">
            <v>-1908</v>
          </cell>
          <cell r="G466">
            <v>-1908</v>
          </cell>
          <cell r="H466">
            <v>-1908</v>
          </cell>
          <cell r="I466">
            <v>-1908</v>
          </cell>
          <cell r="J466">
            <v>-1937</v>
          </cell>
          <cell r="K466">
            <v>-1905</v>
          </cell>
          <cell r="L466">
            <v>-1905</v>
          </cell>
          <cell r="M466">
            <v>-1905</v>
          </cell>
          <cell r="N466">
            <v>-1905</v>
          </cell>
          <cell r="O466">
            <v>-1905</v>
          </cell>
          <cell r="P466">
            <v>-1908</v>
          </cell>
          <cell r="Q466">
            <v>-1899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V359"/>
  <sheetViews>
    <sheetView showGridLines="0" tabSelected="1" workbookViewId="0">
      <selection activeCell="C10" sqref="C10"/>
    </sheetView>
  </sheetViews>
  <sheetFormatPr defaultRowHeight="12.75" x14ac:dyDescent="0.2"/>
  <cols>
    <col min="1" max="2" width="12.7109375" style="1" customWidth="1"/>
    <col min="3" max="3" width="22.140625" style="1" customWidth="1"/>
    <col min="4" max="4" width="9" style="1" customWidth="1"/>
    <col min="5" max="5" width="7.7109375" style="1" hidden="1" customWidth="1"/>
    <col min="6" max="16" width="8.42578125" style="1" hidden="1" customWidth="1"/>
    <col min="17" max="17" width="11.140625" style="1" hidden="1" customWidth="1"/>
    <col min="18" max="18" width="1.7109375" style="1" customWidth="1"/>
    <col min="19" max="178" width="9.140625" style="1"/>
  </cols>
  <sheetData>
    <row r="1" spans="1:178" s="2" customFormat="1" ht="18" customHeight="1" x14ac:dyDescent="0.25">
      <c r="A1" s="81">
        <f>[1]Sheet1!$A$1:$C$1</f>
        <v>37117</v>
      </c>
      <c r="B1" s="82"/>
      <c r="C1" s="83"/>
      <c r="D1" s="84" t="s">
        <v>268</v>
      </c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</row>
    <row r="2" spans="1:178" s="2" customFormat="1" ht="11.25" customHeight="1" x14ac:dyDescent="0.2">
      <c r="A2" s="4"/>
      <c r="B2" s="3"/>
      <c r="C2" s="5"/>
      <c r="D2" s="6" t="s">
        <v>0</v>
      </c>
      <c r="E2" s="6"/>
      <c r="F2" s="7" t="str">
        <f>[1]Sheet1!F2</f>
        <v>Tue</v>
      </c>
      <c r="G2" s="7" t="str">
        <f>[1]Sheet1!G2</f>
        <v>Mon</v>
      </c>
      <c r="H2" s="7" t="str">
        <f>[1]Sheet1!H2</f>
        <v>Sun</v>
      </c>
      <c r="I2" s="7" t="str">
        <f>[1]Sheet1!I2</f>
        <v>Sat</v>
      </c>
      <c r="J2" s="7" t="str">
        <f>[1]Sheet1!J2</f>
        <v>Fri</v>
      </c>
      <c r="K2" s="7" t="str">
        <f>[1]Sheet1!K2</f>
        <v>Thu</v>
      </c>
      <c r="L2" s="7" t="str">
        <f>[1]Sheet1!L2</f>
        <v>Wed</v>
      </c>
      <c r="M2" s="7" t="str">
        <f>[1]Sheet1!M2</f>
        <v>Tue</v>
      </c>
      <c r="N2" s="7" t="str">
        <f>[1]Sheet1!N2</f>
        <v>Mon</v>
      </c>
      <c r="O2" s="7" t="str">
        <f>[1]Sheet1!O2</f>
        <v>Sun</v>
      </c>
      <c r="P2" s="56" t="str">
        <f>[1]Sheet1!P2</f>
        <v>MTD Avg</v>
      </c>
      <c r="Q2" s="56" t="str">
        <f>[1]Sheet1!Q2</f>
        <v>Prior Mo Avg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 t="s">
        <v>1</v>
      </c>
    </row>
    <row r="3" spans="1:178" s="2" customFormat="1" ht="11.25" customHeight="1" x14ac:dyDescent="0.2">
      <c r="A3" s="9"/>
      <c r="B3" s="10"/>
      <c r="C3" s="11"/>
      <c r="D3" s="12" t="s">
        <v>2</v>
      </c>
      <c r="E3" s="12" t="s">
        <v>3</v>
      </c>
      <c r="F3" s="57">
        <f>[1]Sheet1!F3</f>
        <v>37117</v>
      </c>
      <c r="G3" s="57">
        <f>[1]Sheet1!G3</f>
        <v>37116</v>
      </c>
      <c r="H3" s="57">
        <f>[1]Sheet1!H3</f>
        <v>37115</v>
      </c>
      <c r="I3" s="57">
        <f>[1]Sheet1!I3</f>
        <v>37114</v>
      </c>
      <c r="J3" s="57">
        <f>[1]Sheet1!J3</f>
        <v>37113</v>
      </c>
      <c r="K3" s="57">
        <f>[1]Sheet1!K3</f>
        <v>37112</v>
      </c>
      <c r="L3" s="57">
        <f>[1]Sheet1!L3</f>
        <v>37111</v>
      </c>
      <c r="M3" s="57">
        <f>[1]Sheet1!M3</f>
        <v>37110</v>
      </c>
      <c r="N3" s="57">
        <f>[1]Sheet1!N3</f>
        <v>37109</v>
      </c>
      <c r="O3" s="57">
        <f>[1]Sheet1!O3</f>
        <v>37108</v>
      </c>
      <c r="P3" s="58">
        <f>[1]Sheet1!P3</f>
        <v>37117</v>
      </c>
      <c r="Q3" s="58">
        <f>[1]Sheet1!Q3</f>
        <v>37086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</row>
    <row r="4" spans="1:178" s="2" customFormat="1" ht="11.25" customHeight="1" x14ac:dyDescent="0.2">
      <c r="A4" s="13" t="s">
        <v>4</v>
      </c>
      <c r="B4" s="14" t="s">
        <v>5</v>
      </c>
      <c r="C4" s="14" t="str">
        <f>[1]Sheet1!C4</f>
        <v>PG&amp;E multiple pts*</v>
      </c>
      <c r="D4" s="15"/>
      <c r="E4" s="16">
        <f t="shared" ref="E4:E68" si="0">IF(ISERROR($F4-$G4), "na", ($F4-$G4))</f>
        <v>-24000</v>
      </c>
      <c r="F4" s="59">
        <f>[1]Sheet1!F4</f>
        <v>78044</v>
      </c>
      <c r="G4" s="60">
        <f>[1]Sheet1!G4</f>
        <v>102044</v>
      </c>
      <c r="H4" s="60">
        <f>[1]Sheet1!H4</f>
        <v>94544</v>
      </c>
      <c r="I4" s="60">
        <f>[1]Sheet1!I4</f>
        <v>94544</v>
      </c>
      <c r="J4" s="60">
        <f>[1]Sheet1!J4</f>
        <v>76044</v>
      </c>
      <c r="K4" s="60">
        <f>[1]Sheet1!K4</f>
        <v>76044</v>
      </c>
      <c r="L4" s="60">
        <f>[1]Sheet1!L4</f>
        <v>76044</v>
      </c>
      <c r="M4" s="60">
        <f>[1]Sheet1!M4</f>
        <v>76043</v>
      </c>
      <c r="N4" s="60">
        <f>[1]Sheet1!N4</f>
        <v>86044</v>
      </c>
      <c r="O4" s="60">
        <f>[1]Sheet1!O4</f>
        <v>86044</v>
      </c>
      <c r="P4" s="67">
        <f>[1]Sheet1!P4</f>
        <v>87900</v>
      </c>
      <c r="Q4" s="61">
        <f>[1]Sheet1!Q4</f>
        <v>135065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</row>
    <row r="5" spans="1:178" s="2" customFormat="1" ht="11.25" hidden="1" x14ac:dyDescent="0.2">
      <c r="A5" s="18"/>
      <c r="B5" s="14"/>
      <c r="C5" s="14" t="str">
        <f>[1]Sheet1!C5</f>
        <v>PG&amp;E Gas @ JIM HOGG</v>
      </c>
      <c r="D5" s="15">
        <v>91333</v>
      </c>
      <c r="E5" s="16">
        <f t="shared" si="0"/>
        <v>-4000</v>
      </c>
      <c r="F5" s="17">
        <f>[1]Sheet1!F5</f>
        <v>23812</v>
      </c>
      <c r="G5" s="37">
        <f>[1]Sheet1!G5</f>
        <v>27812</v>
      </c>
      <c r="H5" s="37">
        <f>[1]Sheet1!H5</f>
        <v>20312</v>
      </c>
      <c r="I5" s="37">
        <f>[1]Sheet1!I5</f>
        <v>20312</v>
      </c>
      <c r="J5" s="37">
        <f>[1]Sheet1!J5</f>
        <v>13812</v>
      </c>
      <c r="K5" s="37">
        <f>[1]Sheet1!K5</f>
        <v>13812</v>
      </c>
      <c r="L5" s="37">
        <f>[1]Sheet1!L5</f>
        <v>13812</v>
      </c>
      <c r="M5" s="37">
        <f>[1]Sheet1!M5</f>
        <v>13812</v>
      </c>
      <c r="N5" s="37">
        <f>[1]Sheet1!N5</f>
        <v>13812</v>
      </c>
      <c r="O5" s="37">
        <f>[1]Sheet1!O5</f>
        <v>13812</v>
      </c>
      <c r="P5" s="38">
        <f>[1]Sheet1!P5</f>
        <v>18283</v>
      </c>
      <c r="Q5" s="15">
        <f>[1]Sheet1!Q5</f>
        <v>29650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</row>
    <row r="6" spans="1:178" s="2" customFormat="1" ht="11.25" hidden="1" x14ac:dyDescent="0.2">
      <c r="A6" s="18"/>
      <c r="B6" s="14"/>
      <c r="C6" s="14" t="str">
        <f>[1]Sheet1!C6</f>
        <v>PG&amp;E GAS @ DUVAL</v>
      </c>
      <c r="D6" s="15">
        <v>69631</v>
      </c>
      <c r="E6" s="16">
        <f t="shared" si="0"/>
        <v>0</v>
      </c>
      <c r="F6" s="17">
        <f>[1]Sheet1!F6</f>
        <v>0</v>
      </c>
      <c r="G6" s="37">
        <f>[1]Sheet1!G6</f>
        <v>0</v>
      </c>
      <c r="H6" s="37">
        <f>[1]Sheet1!H6</f>
        <v>0</v>
      </c>
      <c r="I6" s="37">
        <f>[1]Sheet1!I6</f>
        <v>0</v>
      </c>
      <c r="J6" s="37">
        <f>[1]Sheet1!J6</f>
        <v>0</v>
      </c>
      <c r="K6" s="37">
        <f>[1]Sheet1!K6</f>
        <v>0</v>
      </c>
      <c r="L6" s="37">
        <f>[1]Sheet1!L6</f>
        <v>0</v>
      </c>
      <c r="M6" s="37">
        <f>[1]Sheet1!M6</f>
        <v>0</v>
      </c>
      <c r="N6" s="37">
        <f>[1]Sheet1!N6</f>
        <v>0</v>
      </c>
      <c r="O6" s="37">
        <f>[1]Sheet1!O6</f>
        <v>0</v>
      </c>
      <c r="P6" s="38">
        <f>[1]Sheet1!P6</f>
        <v>0</v>
      </c>
      <c r="Q6" s="15">
        <f>[1]Sheet1!Q6</f>
        <v>0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</row>
    <row r="7" spans="1:178" s="2" customFormat="1" ht="11.25" hidden="1" x14ac:dyDescent="0.2">
      <c r="A7" s="18"/>
      <c r="B7" s="14"/>
      <c r="C7" s="14" t="str">
        <f>[1]Sheet1!C7</f>
        <v>PG&amp;E GAS @ DUVAL</v>
      </c>
      <c r="D7" s="15">
        <v>96334</v>
      </c>
      <c r="E7" s="16">
        <f t="shared" si="0"/>
        <v>-20000</v>
      </c>
      <c r="F7" s="17">
        <f>[1]Sheet1!F7</f>
        <v>19232</v>
      </c>
      <c r="G7" s="37">
        <f>[1]Sheet1!G7</f>
        <v>39232</v>
      </c>
      <c r="H7" s="37">
        <f>[1]Sheet1!H7</f>
        <v>39232</v>
      </c>
      <c r="I7" s="37">
        <f>[1]Sheet1!I7</f>
        <v>39232</v>
      </c>
      <c r="J7" s="37">
        <f>[1]Sheet1!J7</f>
        <v>27232</v>
      </c>
      <c r="K7" s="37">
        <f>[1]Sheet1!K7</f>
        <v>27232</v>
      </c>
      <c r="L7" s="37">
        <f>[1]Sheet1!L7</f>
        <v>27232</v>
      </c>
      <c r="M7" s="37">
        <f>[1]Sheet1!M7</f>
        <v>27231</v>
      </c>
      <c r="N7" s="37">
        <f>[1]Sheet1!N7</f>
        <v>37232</v>
      </c>
      <c r="O7" s="37">
        <f>[1]Sheet1!O7</f>
        <v>37232</v>
      </c>
      <c r="P7" s="38">
        <f>[1]Sheet1!P7</f>
        <v>34617</v>
      </c>
      <c r="Q7" s="15">
        <f>[1]Sheet1!Q7</f>
        <v>24150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</row>
    <row r="8" spans="1:178" s="2" customFormat="1" ht="11.25" hidden="1" x14ac:dyDescent="0.2">
      <c r="A8" s="18"/>
      <c r="B8" s="14"/>
      <c r="C8" s="14" t="str">
        <f>[1]Sheet1!C8</f>
        <v>PG&amp;E JIM WELLS</v>
      </c>
      <c r="D8" s="15">
        <v>80682</v>
      </c>
      <c r="E8" s="16">
        <f t="shared" si="0"/>
        <v>0</v>
      </c>
      <c r="F8" s="17">
        <f>[1]Sheet1!F8</f>
        <v>35000</v>
      </c>
      <c r="G8" s="37">
        <f>[1]Sheet1!G8</f>
        <v>35000</v>
      </c>
      <c r="H8" s="37">
        <f>[1]Sheet1!H8</f>
        <v>35000</v>
      </c>
      <c r="I8" s="37">
        <f>[1]Sheet1!I8</f>
        <v>35000</v>
      </c>
      <c r="J8" s="37">
        <f>[1]Sheet1!J8</f>
        <v>35000</v>
      </c>
      <c r="K8" s="37">
        <f>[1]Sheet1!K8</f>
        <v>35000</v>
      </c>
      <c r="L8" s="37">
        <f>[1]Sheet1!L8</f>
        <v>35000</v>
      </c>
      <c r="M8" s="37">
        <f>[1]Sheet1!M8</f>
        <v>35000</v>
      </c>
      <c r="N8" s="37">
        <f>[1]Sheet1!N8</f>
        <v>35000</v>
      </c>
      <c r="O8" s="37">
        <f>[1]Sheet1!O8</f>
        <v>35000</v>
      </c>
      <c r="P8" s="38">
        <f>[1]Sheet1!P8</f>
        <v>35000</v>
      </c>
      <c r="Q8" s="15">
        <f>[1]Sheet1!Q8</f>
        <v>78928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</row>
    <row r="9" spans="1:178" s="2" customFormat="1" ht="11.25" hidden="1" x14ac:dyDescent="0.2">
      <c r="A9" s="18"/>
      <c r="B9" s="14"/>
      <c r="C9" s="14" t="str">
        <f>[1]Sheet1!C9</f>
        <v>PG&amp;E GAS @ WHARTON</v>
      </c>
      <c r="D9" s="15">
        <v>179598</v>
      </c>
      <c r="E9" s="16">
        <f t="shared" si="0"/>
        <v>0</v>
      </c>
      <c r="F9" s="17">
        <f>[1]Sheet1!F9</f>
        <v>0</v>
      </c>
      <c r="G9" s="37">
        <f>[1]Sheet1!G9</f>
        <v>0</v>
      </c>
      <c r="H9" s="37">
        <f>[1]Sheet1!H9</f>
        <v>0</v>
      </c>
      <c r="I9" s="37">
        <f>[1]Sheet1!I9</f>
        <v>0</v>
      </c>
      <c r="J9" s="37">
        <f>[1]Sheet1!J9</f>
        <v>0</v>
      </c>
      <c r="K9" s="37">
        <f>[1]Sheet1!K9</f>
        <v>0</v>
      </c>
      <c r="L9" s="37">
        <f>[1]Sheet1!L9</f>
        <v>0</v>
      </c>
      <c r="M9" s="37">
        <f>[1]Sheet1!M9</f>
        <v>0</v>
      </c>
      <c r="N9" s="37">
        <f>[1]Sheet1!N9</f>
        <v>0</v>
      </c>
      <c r="O9" s="37">
        <f>[1]Sheet1!O9</f>
        <v>0</v>
      </c>
      <c r="P9" s="38">
        <f>[1]Sheet1!P9</f>
        <v>0</v>
      </c>
      <c r="Q9" s="15">
        <f>[1]Sheet1!Q9</f>
        <v>2337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</row>
    <row r="10" spans="1:178" s="2" customFormat="1" ht="11.25" customHeight="1" x14ac:dyDescent="0.2">
      <c r="A10" s="18"/>
      <c r="B10" s="14"/>
      <c r="C10" s="14" t="str">
        <f>[1]Sheet1!C10</f>
        <v>Transco mlt pts*</v>
      </c>
      <c r="D10" s="15"/>
      <c r="E10" s="16">
        <f t="shared" si="0"/>
        <v>0</v>
      </c>
      <c r="F10" s="17">
        <f>[1]Sheet1!F10</f>
        <v>0</v>
      </c>
      <c r="G10" s="37">
        <f>[1]Sheet1!G10</f>
        <v>0</v>
      </c>
      <c r="H10" s="37">
        <f>[1]Sheet1!H10</f>
        <v>0</v>
      </c>
      <c r="I10" s="37">
        <f>[1]Sheet1!I10</f>
        <v>0</v>
      </c>
      <c r="J10" s="37">
        <f>[1]Sheet1!J10</f>
        <v>0</v>
      </c>
      <c r="K10" s="37">
        <f>[1]Sheet1!K10</f>
        <v>0</v>
      </c>
      <c r="L10" s="37">
        <f>[1]Sheet1!L10</f>
        <v>0</v>
      </c>
      <c r="M10" s="37">
        <f>[1]Sheet1!M10</f>
        <v>0</v>
      </c>
      <c r="N10" s="37">
        <f>[1]Sheet1!N10</f>
        <v>0</v>
      </c>
      <c r="O10" s="37">
        <f>[1]Sheet1!O10</f>
        <v>0</v>
      </c>
      <c r="P10" s="38">
        <f>[1]Sheet1!P10</f>
        <v>0</v>
      </c>
      <c r="Q10" s="15">
        <f>[1]Sheet1!Q10</f>
        <v>800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</row>
    <row r="11" spans="1:178" s="2" customFormat="1" ht="11.25" hidden="1" x14ac:dyDescent="0.2">
      <c r="A11" s="18"/>
      <c r="B11" s="14"/>
      <c r="C11" s="14" t="str">
        <f>[1]Sheet1!C11</f>
        <v>TRANSCO @ WHARTON</v>
      </c>
      <c r="D11" s="15">
        <v>680066</v>
      </c>
      <c r="E11" s="16">
        <f t="shared" si="0"/>
        <v>0</v>
      </c>
      <c r="F11" s="17">
        <f>[1]Sheet1!F11</f>
        <v>0</v>
      </c>
      <c r="G11" s="37">
        <f>[1]Sheet1!G11</f>
        <v>0</v>
      </c>
      <c r="H11" s="37">
        <f>[1]Sheet1!H11</f>
        <v>0</v>
      </c>
      <c r="I11" s="37">
        <f>[1]Sheet1!I11</f>
        <v>0</v>
      </c>
      <c r="J11" s="37">
        <f>[1]Sheet1!J11</f>
        <v>0</v>
      </c>
      <c r="K11" s="37">
        <f>[1]Sheet1!K11</f>
        <v>0</v>
      </c>
      <c r="L11" s="37">
        <f>[1]Sheet1!L11</f>
        <v>0</v>
      </c>
      <c r="M11" s="37">
        <f>[1]Sheet1!M11</f>
        <v>0</v>
      </c>
      <c r="N11" s="37">
        <f>[1]Sheet1!N11</f>
        <v>0</v>
      </c>
      <c r="O11" s="37">
        <f>[1]Sheet1!O11</f>
        <v>0</v>
      </c>
      <c r="P11" s="38">
        <f>[1]Sheet1!P11</f>
        <v>0</v>
      </c>
      <c r="Q11" s="15">
        <f>[1]Sheet1!Q11</f>
        <v>800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</row>
    <row r="12" spans="1:178" s="2" customFormat="1" ht="11.25" hidden="1" x14ac:dyDescent="0.2">
      <c r="A12" s="18"/>
      <c r="B12" s="14"/>
      <c r="C12" s="14" t="str">
        <f>[1]Sheet1!C12</f>
        <v>TRANSCO @ REFUGIO</v>
      </c>
      <c r="D12" s="15">
        <v>221450</v>
      </c>
      <c r="E12" s="16">
        <f t="shared" si="0"/>
        <v>0</v>
      </c>
      <c r="F12" s="17">
        <f>[1]Sheet1!F12</f>
        <v>0</v>
      </c>
      <c r="G12" s="37">
        <f>[1]Sheet1!G12</f>
        <v>0</v>
      </c>
      <c r="H12" s="37">
        <f>[1]Sheet1!H12</f>
        <v>0</v>
      </c>
      <c r="I12" s="37">
        <f>[1]Sheet1!I12</f>
        <v>0</v>
      </c>
      <c r="J12" s="37">
        <f>[1]Sheet1!J12</f>
        <v>0</v>
      </c>
      <c r="K12" s="37">
        <f>[1]Sheet1!K12</f>
        <v>0</v>
      </c>
      <c r="L12" s="37">
        <f>[1]Sheet1!L12</f>
        <v>0</v>
      </c>
      <c r="M12" s="37">
        <f>[1]Sheet1!M12</f>
        <v>0</v>
      </c>
      <c r="N12" s="37">
        <f>[1]Sheet1!N12</f>
        <v>0</v>
      </c>
      <c r="O12" s="37">
        <f>[1]Sheet1!O12</f>
        <v>0</v>
      </c>
      <c r="P12" s="38">
        <f>[1]Sheet1!P12</f>
        <v>0</v>
      </c>
      <c r="Q12" s="15">
        <f>[1]Sheet1!Q12</f>
        <v>0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</row>
    <row r="13" spans="1:178" s="2" customFormat="1" ht="11.25" customHeight="1" x14ac:dyDescent="0.2">
      <c r="A13" s="18"/>
      <c r="B13" s="14"/>
      <c r="C13" s="14" t="str">
        <f>[1]Sheet1!C13</f>
        <v>HPL multiple pts*</v>
      </c>
      <c r="D13" s="15"/>
      <c r="E13" s="16">
        <f t="shared" si="0"/>
        <v>0</v>
      </c>
      <c r="F13" s="17">
        <f>[1]Sheet1!F13</f>
        <v>1000</v>
      </c>
      <c r="G13" s="37">
        <f>[1]Sheet1!G13</f>
        <v>1000</v>
      </c>
      <c r="H13" s="37">
        <f>[1]Sheet1!H13</f>
        <v>1000</v>
      </c>
      <c r="I13" s="37">
        <f>[1]Sheet1!I13</f>
        <v>1000</v>
      </c>
      <c r="J13" s="37">
        <f>[1]Sheet1!J13</f>
        <v>1000</v>
      </c>
      <c r="K13" s="37">
        <f>[1]Sheet1!K13</f>
        <v>1000</v>
      </c>
      <c r="L13" s="37">
        <f>[1]Sheet1!L13</f>
        <v>1000</v>
      </c>
      <c r="M13" s="37">
        <f>[1]Sheet1!M13</f>
        <v>1000</v>
      </c>
      <c r="N13" s="37">
        <f>[1]Sheet1!N13</f>
        <v>1000</v>
      </c>
      <c r="O13" s="37">
        <f>[1]Sheet1!O13</f>
        <v>1000</v>
      </c>
      <c r="P13" s="38">
        <f>[1]Sheet1!P13</f>
        <v>1000</v>
      </c>
      <c r="Q13" s="15">
        <f>[1]Sheet1!Q13</f>
        <v>1426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</row>
    <row r="14" spans="1:178" s="2" customFormat="1" ht="11.25" hidden="1" x14ac:dyDescent="0.2">
      <c r="A14" s="18"/>
      <c r="B14" s="14"/>
      <c r="C14" s="14" t="str">
        <f>[1]Sheet1!C14</f>
        <v>HPL @ JIM HOGG</v>
      </c>
      <c r="D14" s="15">
        <v>188916</v>
      </c>
      <c r="E14" s="16">
        <f t="shared" si="0"/>
        <v>0</v>
      </c>
      <c r="F14" s="17">
        <f>[1]Sheet1!F14</f>
        <v>0</v>
      </c>
      <c r="G14" s="37">
        <f>[1]Sheet1!G14</f>
        <v>0</v>
      </c>
      <c r="H14" s="37">
        <f>[1]Sheet1!H14</f>
        <v>0</v>
      </c>
      <c r="I14" s="37">
        <f>[1]Sheet1!I14</f>
        <v>0</v>
      </c>
      <c r="J14" s="37">
        <f>[1]Sheet1!J14</f>
        <v>0</v>
      </c>
      <c r="K14" s="37">
        <f>[1]Sheet1!K14</f>
        <v>0</v>
      </c>
      <c r="L14" s="37">
        <f>[1]Sheet1!L14</f>
        <v>0</v>
      </c>
      <c r="M14" s="37">
        <f>[1]Sheet1!M14</f>
        <v>0</v>
      </c>
      <c r="N14" s="37">
        <f>[1]Sheet1!N14</f>
        <v>0</v>
      </c>
      <c r="O14" s="37">
        <f>[1]Sheet1!O14</f>
        <v>0</v>
      </c>
      <c r="P14" s="38">
        <f>[1]Sheet1!P14</f>
        <v>0</v>
      </c>
      <c r="Q14" s="15">
        <f>[1]Sheet1!Q14</f>
        <v>78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</row>
    <row r="15" spans="1:178" s="2" customFormat="1" ht="11.25" hidden="1" x14ac:dyDescent="0.2">
      <c r="A15" s="18"/>
      <c r="B15" s="14"/>
      <c r="C15" s="14" t="str">
        <f>[1]Sheet1!C15</f>
        <v>HPL @ JIM HOGG</v>
      </c>
      <c r="D15" s="15">
        <v>564440</v>
      </c>
      <c r="E15" s="16">
        <f t="shared" si="0"/>
        <v>0</v>
      </c>
      <c r="F15" s="17">
        <f>[1]Sheet1!F15</f>
        <v>0</v>
      </c>
      <c r="G15" s="37">
        <f>[1]Sheet1!G15</f>
        <v>0</v>
      </c>
      <c r="H15" s="37">
        <f>[1]Sheet1!H15</f>
        <v>0</v>
      </c>
      <c r="I15" s="37">
        <f>[1]Sheet1!I15</f>
        <v>0</v>
      </c>
      <c r="J15" s="37">
        <f>[1]Sheet1!J15</f>
        <v>0</v>
      </c>
      <c r="K15" s="37">
        <f>[1]Sheet1!K15</f>
        <v>0</v>
      </c>
      <c r="L15" s="37">
        <f>[1]Sheet1!L15</f>
        <v>0</v>
      </c>
      <c r="M15" s="37">
        <f>[1]Sheet1!M15</f>
        <v>0</v>
      </c>
      <c r="N15" s="37">
        <f>[1]Sheet1!N15</f>
        <v>0</v>
      </c>
      <c r="O15" s="37">
        <f>[1]Sheet1!O15</f>
        <v>0</v>
      </c>
      <c r="P15" s="38">
        <f>[1]Sheet1!P15</f>
        <v>0</v>
      </c>
      <c r="Q15" s="15">
        <f>[1]Sheet1!Q15</f>
        <v>0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</row>
    <row r="16" spans="1:178" s="2" customFormat="1" ht="11.25" hidden="1" x14ac:dyDescent="0.2">
      <c r="A16" s="18"/>
      <c r="B16" s="14"/>
      <c r="C16" s="14" t="str">
        <f>[1]Sheet1!C16</f>
        <v>HPL @ NUECES</v>
      </c>
      <c r="D16" s="15">
        <v>94458</v>
      </c>
      <c r="E16" s="16">
        <f t="shared" si="0"/>
        <v>0</v>
      </c>
      <c r="F16" s="17">
        <f>[1]Sheet1!F16</f>
        <v>1000</v>
      </c>
      <c r="G16" s="37">
        <f>[1]Sheet1!G16</f>
        <v>1000</v>
      </c>
      <c r="H16" s="37">
        <f>[1]Sheet1!H16</f>
        <v>1000</v>
      </c>
      <c r="I16" s="37">
        <f>[1]Sheet1!I16</f>
        <v>1000</v>
      </c>
      <c r="J16" s="37">
        <f>[1]Sheet1!J16</f>
        <v>1000</v>
      </c>
      <c r="K16" s="37">
        <f>[1]Sheet1!K16</f>
        <v>1000</v>
      </c>
      <c r="L16" s="37">
        <f>[1]Sheet1!L16</f>
        <v>1000</v>
      </c>
      <c r="M16" s="37">
        <f>[1]Sheet1!M16</f>
        <v>1000</v>
      </c>
      <c r="N16" s="37">
        <f>[1]Sheet1!N16</f>
        <v>1000</v>
      </c>
      <c r="O16" s="37">
        <f>[1]Sheet1!O16</f>
        <v>1000</v>
      </c>
      <c r="P16" s="38">
        <f>[1]Sheet1!P16</f>
        <v>1000</v>
      </c>
      <c r="Q16" s="15">
        <f>[1]Sheet1!Q16</f>
        <v>1348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</row>
    <row r="17" spans="1:178" s="2" customFormat="1" ht="11.25" customHeight="1" x14ac:dyDescent="0.2">
      <c r="A17" s="18"/>
      <c r="B17" s="14"/>
      <c r="C17" s="14" t="str">
        <f>[1]Sheet1!C17</f>
        <v>KM(Midcon)MtlPts*</v>
      </c>
      <c r="D17" s="15"/>
      <c r="E17" s="16">
        <f t="shared" si="0"/>
        <v>0</v>
      </c>
      <c r="F17" s="17">
        <f>[1]Sheet1!F17</f>
        <v>0</v>
      </c>
      <c r="G17" s="37">
        <f>[1]Sheet1!G17</f>
        <v>0</v>
      </c>
      <c r="H17" s="37">
        <f>[1]Sheet1!H17</f>
        <v>0</v>
      </c>
      <c r="I17" s="37">
        <f>[1]Sheet1!I17</f>
        <v>0</v>
      </c>
      <c r="J17" s="37">
        <f>[1]Sheet1!J17</f>
        <v>0</v>
      </c>
      <c r="K17" s="37">
        <f>[1]Sheet1!K17</f>
        <v>0</v>
      </c>
      <c r="L17" s="37">
        <f>[1]Sheet1!L17</f>
        <v>0</v>
      </c>
      <c r="M17" s="37">
        <f>[1]Sheet1!M17</f>
        <v>26167</v>
      </c>
      <c r="N17" s="37">
        <f>[1]Sheet1!N17</f>
        <v>0</v>
      </c>
      <c r="O17" s="37">
        <f>[1]Sheet1!O17</f>
        <v>0</v>
      </c>
      <c r="P17" s="38">
        <f>[1]Sheet1!P17</f>
        <v>9354</v>
      </c>
      <c r="Q17" s="15">
        <f>[1]Sheet1!Q17</f>
        <v>37701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</row>
    <row r="18" spans="1:178" s="2" customFormat="1" ht="11.25" hidden="1" x14ac:dyDescent="0.2">
      <c r="A18" s="18"/>
      <c r="B18" s="14"/>
      <c r="C18" s="19" t="s">
        <v>6</v>
      </c>
      <c r="D18" s="15" t="s">
        <v>7</v>
      </c>
      <c r="E18" s="16" t="str">
        <f t="shared" si="0"/>
        <v>na</v>
      </c>
      <c r="F18" s="17" t="s">
        <v>7</v>
      </c>
      <c r="G18" s="37" t="s">
        <v>7</v>
      </c>
      <c r="H18" s="37" t="s">
        <v>7</v>
      </c>
      <c r="I18" s="37" t="s">
        <v>7</v>
      </c>
      <c r="J18" s="37" t="s">
        <v>7</v>
      </c>
      <c r="K18" s="37" t="s">
        <v>7</v>
      </c>
      <c r="L18" s="37" t="s">
        <v>7</v>
      </c>
      <c r="M18" s="37" t="s">
        <v>7</v>
      </c>
      <c r="N18" s="37" t="s">
        <v>7</v>
      </c>
      <c r="O18" s="37" t="s">
        <v>7</v>
      </c>
      <c r="P18" s="38" t="s">
        <v>7</v>
      </c>
      <c r="Q18" s="15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</row>
    <row r="19" spans="1:178" s="2" customFormat="1" ht="11.25" hidden="1" x14ac:dyDescent="0.2">
      <c r="A19" s="18"/>
      <c r="B19" s="14"/>
      <c r="C19" s="19" t="s">
        <v>8</v>
      </c>
      <c r="D19" s="15">
        <v>545102</v>
      </c>
      <c r="E19" s="16">
        <f t="shared" si="0"/>
        <v>0</v>
      </c>
      <c r="F19" s="17">
        <v>35000</v>
      </c>
      <c r="G19" s="37">
        <v>35000</v>
      </c>
      <c r="H19" s="37">
        <v>35000</v>
      </c>
      <c r="I19" s="37">
        <v>35000</v>
      </c>
      <c r="J19" s="37">
        <v>35000</v>
      </c>
      <c r="K19" s="37">
        <v>35000</v>
      </c>
      <c r="L19" s="37">
        <v>35000</v>
      </c>
      <c r="M19" s="37">
        <v>35000</v>
      </c>
      <c r="N19" s="37">
        <v>35000</v>
      </c>
      <c r="O19" s="37">
        <v>35000</v>
      </c>
      <c r="P19" s="38">
        <v>35000</v>
      </c>
      <c r="Q19" s="15">
        <v>35000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</row>
    <row r="20" spans="1:178" s="2" customFormat="1" ht="11.25" hidden="1" x14ac:dyDescent="0.2">
      <c r="A20" s="18"/>
      <c r="B20" s="14"/>
      <c r="C20" s="19" t="s">
        <v>9</v>
      </c>
      <c r="D20" s="15">
        <v>190969</v>
      </c>
      <c r="E20" s="16">
        <f t="shared" si="0"/>
        <v>0</v>
      </c>
      <c r="F20" s="1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8">
        <v>0</v>
      </c>
      <c r="Q20" s="15">
        <v>0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</row>
    <row r="21" spans="1:178" s="2" customFormat="1" ht="11.25" hidden="1" x14ac:dyDescent="0.2">
      <c r="A21" s="18"/>
      <c r="B21" s="14"/>
      <c r="C21" s="19" t="s">
        <v>10</v>
      </c>
      <c r="D21" s="15">
        <v>553876</v>
      </c>
      <c r="E21" s="16">
        <f>IF(ISERROR($F21-$G21), "na", ($F21-$G21))</f>
        <v>0</v>
      </c>
      <c r="F21" s="17">
        <v>0</v>
      </c>
      <c r="G21" s="37">
        <v>0</v>
      </c>
      <c r="H21" s="37">
        <v>0</v>
      </c>
      <c r="I21" s="37">
        <v>0</v>
      </c>
      <c r="J21" s="37">
        <v>31400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8">
        <v>3641</v>
      </c>
      <c r="Q21" s="15">
        <v>4333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</row>
    <row r="22" spans="1:178" s="2" customFormat="1" ht="11.25" x14ac:dyDescent="0.2">
      <c r="A22" s="18"/>
      <c r="B22" s="14"/>
      <c r="C22" s="50" t="s">
        <v>263</v>
      </c>
      <c r="D22" s="51"/>
      <c r="E22" s="52">
        <f>F22-G22</f>
        <v>-24000</v>
      </c>
      <c r="F22" s="53">
        <f>+F17+F13+F4+F10</f>
        <v>79044</v>
      </c>
      <c r="G22" s="54">
        <f t="shared" ref="G22:Q22" si="1">+G17+G13+G4+G10</f>
        <v>103044</v>
      </c>
      <c r="H22" s="54">
        <f t="shared" si="1"/>
        <v>95544</v>
      </c>
      <c r="I22" s="54">
        <f t="shared" si="1"/>
        <v>95544</v>
      </c>
      <c r="J22" s="54">
        <f t="shared" si="1"/>
        <v>77044</v>
      </c>
      <c r="K22" s="54">
        <f t="shared" si="1"/>
        <v>77044</v>
      </c>
      <c r="L22" s="54">
        <f t="shared" si="1"/>
        <v>77044</v>
      </c>
      <c r="M22" s="54">
        <f t="shared" si="1"/>
        <v>103210</v>
      </c>
      <c r="N22" s="54">
        <f t="shared" si="1"/>
        <v>87044</v>
      </c>
      <c r="O22" s="54">
        <f t="shared" si="1"/>
        <v>87044</v>
      </c>
      <c r="P22" s="55">
        <f t="shared" si="1"/>
        <v>98254</v>
      </c>
      <c r="Q22" s="51">
        <f t="shared" si="1"/>
        <v>174992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</row>
    <row r="23" spans="1:178" s="2" customFormat="1" ht="11.25" customHeight="1" x14ac:dyDescent="0.2">
      <c r="A23" s="18"/>
      <c r="B23" s="14"/>
      <c r="C23" s="14" t="str">
        <f>[1]Sheet1!C22</f>
        <v>Other*</v>
      </c>
      <c r="D23" s="15"/>
      <c r="E23" s="16">
        <f t="shared" si="0"/>
        <v>0</v>
      </c>
      <c r="F23" s="17">
        <f>[1]Sheet1!F22</f>
        <v>1000</v>
      </c>
      <c r="G23" s="37">
        <f>[1]Sheet1!G22</f>
        <v>1000</v>
      </c>
      <c r="H23" s="37">
        <f>[1]Sheet1!H22</f>
        <v>1000</v>
      </c>
      <c r="I23" s="37">
        <f>[1]Sheet1!I22</f>
        <v>1000</v>
      </c>
      <c r="J23" s="37">
        <f>[1]Sheet1!J22</f>
        <v>1000</v>
      </c>
      <c r="K23" s="37">
        <f>[1]Sheet1!K22</f>
        <v>1000</v>
      </c>
      <c r="L23" s="37">
        <f>[1]Sheet1!L22</f>
        <v>1000</v>
      </c>
      <c r="M23" s="37">
        <f>[1]Sheet1!M22</f>
        <v>1000</v>
      </c>
      <c r="N23" s="37">
        <f>[1]Sheet1!N22</f>
        <v>1000</v>
      </c>
      <c r="O23" s="37">
        <f>[1]Sheet1!O22</f>
        <v>1000</v>
      </c>
      <c r="P23" s="38">
        <f>[1]Sheet1!P22</f>
        <v>1000</v>
      </c>
      <c r="Q23" s="15">
        <f>[1]Sheet1!Q22</f>
        <v>1000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</row>
    <row r="24" spans="1:178" s="2" customFormat="1" ht="11.25" hidden="1" x14ac:dyDescent="0.2">
      <c r="A24" s="18"/>
      <c r="B24" s="14"/>
      <c r="C24" s="14" t="str">
        <f>[1]Sheet1!C23</f>
        <v>YANKEE @ FORT BEND</v>
      </c>
      <c r="D24" s="15">
        <v>3577</v>
      </c>
      <c r="E24" s="16">
        <f t="shared" si="0"/>
        <v>0</v>
      </c>
      <c r="F24" s="17">
        <f>[1]Sheet1!F23</f>
        <v>1000</v>
      </c>
      <c r="G24" s="37">
        <f>[1]Sheet1!G23</f>
        <v>1000</v>
      </c>
      <c r="H24" s="37">
        <f>[1]Sheet1!H23</f>
        <v>1000</v>
      </c>
      <c r="I24" s="37">
        <f>[1]Sheet1!I23</f>
        <v>1000</v>
      </c>
      <c r="J24" s="37">
        <f>[1]Sheet1!J23</f>
        <v>1000</v>
      </c>
      <c r="K24" s="37">
        <f>[1]Sheet1!K23</f>
        <v>1000</v>
      </c>
      <c r="L24" s="37">
        <f>[1]Sheet1!L23</f>
        <v>1000</v>
      </c>
      <c r="M24" s="37">
        <f>[1]Sheet1!M23</f>
        <v>1000</v>
      </c>
      <c r="N24" s="37">
        <f>[1]Sheet1!N23</f>
        <v>1000</v>
      </c>
      <c r="O24" s="37">
        <f>[1]Sheet1!O23</f>
        <v>1000</v>
      </c>
      <c r="P24" s="38">
        <f>[1]Sheet1!P23</f>
        <v>1000</v>
      </c>
      <c r="Q24" s="15">
        <f>[1]Sheet1!Q23</f>
        <v>1000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</row>
    <row r="25" spans="1:178" s="2" customFormat="1" ht="11.25" hidden="1" x14ac:dyDescent="0.2">
      <c r="A25" s="18"/>
      <c r="B25" s="14"/>
      <c r="C25" s="14" t="str">
        <f>[1]Sheet1!C24</f>
        <v>FLA GAS @ BRAZORIA</v>
      </c>
      <c r="D25" s="15">
        <v>15450</v>
      </c>
      <c r="E25" s="16">
        <f t="shared" si="0"/>
        <v>0</v>
      </c>
      <c r="F25" s="17">
        <f>[1]Sheet1!F24</f>
        <v>0</v>
      </c>
      <c r="G25" s="37">
        <f>[1]Sheet1!G24</f>
        <v>0</v>
      </c>
      <c r="H25" s="37">
        <f>[1]Sheet1!H24</f>
        <v>0</v>
      </c>
      <c r="I25" s="37">
        <f>[1]Sheet1!I24</f>
        <v>0</v>
      </c>
      <c r="J25" s="37">
        <f>[1]Sheet1!J24</f>
        <v>0</v>
      </c>
      <c r="K25" s="37">
        <f>[1]Sheet1!K24</f>
        <v>0</v>
      </c>
      <c r="L25" s="37">
        <f>[1]Sheet1!L24</f>
        <v>0</v>
      </c>
      <c r="M25" s="37">
        <f>[1]Sheet1!M24</f>
        <v>0</v>
      </c>
      <c r="N25" s="37">
        <f>[1]Sheet1!N24</f>
        <v>0</v>
      </c>
      <c r="O25" s="37">
        <f>[1]Sheet1!O24</f>
        <v>0</v>
      </c>
      <c r="P25" s="38">
        <f>[1]Sheet1!P24</f>
        <v>0</v>
      </c>
      <c r="Q25" s="15">
        <f>[1]Sheet1!Q24</f>
        <v>0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</row>
    <row r="26" spans="1:178" s="2" customFormat="1" ht="11.25" hidden="1" x14ac:dyDescent="0.2">
      <c r="A26" s="18"/>
      <c r="B26" s="14"/>
      <c r="C26" s="14" t="str">
        <f>[1]Sheet1!C25</f>
        <v>ENRON @ REFUGIO</v>
      </c>
      <c r="D26" s="15">
        <v>94458</v>
      </c>
      <c r="E26" s="16">
        <f t="shared" si="0"/>
        <v>0</v>
      </c>
      <c r="F26" s="17">
        <f>[1]Sheet1!F25</f>
        <v>0</v>
      </c>
      <c r="G26" s="37">
        <f>[1]Sheet1!G25</f>
        <v>0</v>
      </c>
      <c r="H26" s="37">
        <f>[1]Sheet1!H25</f>
        <v>0</v>
      </c>
      <c r="I26" s="37">
        <f>[1]Sheet1!I25</f>
        <v>0</v>
      </c>
      <c r="J26" s="37">
        <f>[1]Sheet1!J25</f>
        <v>0</v>
      </c>
      <c r="K26" s="37">
        <f>[1]Sheet1!K25</f>
        <v>0</v>
      </c>
      <c r="L26" s="37">
        <f>[1]Sheet1!L25</f>
        <v>0</v>
      </c>
      <c r="M26" s="37">
        <f>[1]Sheet1!M25</f>
        <v>0</v>
      </c>
      <c r="N26" s="37">
        <f>[1]Sheet1!N25</f>
        <v>0</v>
      </c>
      <c r="O26" s="37">
        <f>[1]Sheet1!O25</f>
        <v>0</v>
      </c>
      <c r="P26" s="38">
        <f>[1]Sheet1!P25</f>
        <v>0</v>
      </c>
      <c r="Q26" s="15">
        <f>[1]Sheet1!Q25</f>
        <v>0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</row>
    <row r="27" spans="1:178" s="2" customFormat="1" ht="11.25" hidden="1" x14ac:dyDescent="0.2">
      <c r="A27" s="18"/>
      <c r="B27" s="14"/>
      <c r="C27" s="14" t="str">
        <f>[1]Sheet1!C26</f>
        <v>TEJAS @ JIM HOGG</v>
      </c>
      <c r="D27" s="15">
        <v>69562</v>
      </c>
      <c r="E27" s="16">
        <f t="shared" si="0"/>
        <v>0</v>
      </c>
      <c r="F27" s="17">
        <f>[1]Sheet1!F26</f>
        <v>0</v>
      </c>
      <c r="G27" s="37">
        <f>[1]Sheet1!G26</f>
        <v>0</v>
      </c>
      <c r="H27" s="37">
        <f>[1]Sheet1!H26</f>
        <v>0</v>
      </c>
      <c r="I27" s="37">
        <f>[1]Sheet1!I26</f>
        <v>0</v>
      </c>
      <c r="J27" s="37">
        <f>[1]Sheet1!J26</f>
        <v>0</v>
      </c>
      <c r="K27" s="37">
        <f>[1]Sheet1!K26</f>
        <v>0</v>
      </c>
      <c r="L27" s="37">
        <f>[1]Sheet1!L26</f>
        <v>0</v>
      </c>
      <c r="M27" s="37">
        <f>[1]Sheet1!M26</f>
        <v>0</v>
      </c>
      <c r="N27" s="37">
        <f>[1]Sheet1!N26</f>
        <v>0</v>
      </c>
      <c r="O27" s="37">
        <f>[1]Sheet1!O26</f>
        <v>0</v>
      </c>
      <c r="P27" s="38">
        <f>[1]Sheet1!P26</f>
        <v>0</v>
      </c>
      <c r="Q27" s="15">
        <f>[1]Sheet1!Q26</f>
        <v>0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</row>
    <row r="28" spans="1:178" s="2" customFormat="1" ht="11.25" hidden="1" x14ac:dyDescent="0.2">
      <c r="A28" s="18"/>
      <c r="B28" s="14"/>
      <c r="C28" s="14" t="str">
        <f>[1]Sheet1!C27</f>
        <v>LONE STR @ FORT BEND</v>
      </c>
      <c r="D28" s="15">
        <v>52500</v>
      </c>
      <c r="E28" s="16">
        <f t="shared" si="0"/>
        <v>0</v>
      </c>
      <c r="F28" s="17">
        <f>[1]Sheet1!F27</f>
        <v>0</v>
      </c>
      <c r="G28" s="37">
        <f>[1]Sheet1!G27</f>
        <v>0</v>
      </c>
      <c r="H28" s="37">
        <f>[1]Sheet1!H27</f>
        <v>0</v>
      </c>
      <c r="I28" s="37">
        <f>[1]Sheet1!I27</f>
        <v>0</v>
      </c>
      <c r="J28" s="37">
        <f>[1]Sheet1!J27</f>
        <v>0</v>
      </c>
      <c r="K28" s="37">
        <f>[1]Sheet1!K27</f>
        <v>0</v>
      </c>
      <c r="L28" s="37">
        <f>[1]Sheet1!L27</f>
        <v>0</v>
      </c>
      <c r="M28" s="37">
        <f>[1]Sheet1!M27</f>
        <v>0</v>
      </c>
      <c r="N28" s="37">
        <f>[1]Sheet1!N27</f>
        <v>0</v>
      </c>
      <c r="O28" s="37">
        <f>[1]Sheet1!O27</f>
        <v>0</v>
      </c>
      <c r="P28" s="38">
        <f>[1]Sheet1!P27</f>
        <v>0</v>
      </c>
      <c r="Q28" s="15">
        <f>[1]Sheet1!Q27</f>
        <v>0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</row>
    <row r="29" spans="1:178" s="2" customFormat="1" ht="13.5" customHeight="1" x14ac:dyDescent="0.2">
      <c r="A29" s="18"/>
      <c r="B29" s="14"/>
      <c r="C29" s="14" t="str">
        <f>[1]Sheet1!C28</f>
        <v>Field Gas*</v>
      </c>
      <c r="D29" s="15"/>
      <c r="E29" s="16">
        <f t="shared" si="0"/>
        <v>5694</v>
      </c>
      <c r="F29" s="17">
        <f>[1]Sheet1!F28</f>
        <v>167041</v>
      </c>
      <c r="G29" s="37">
        <f>[1]Sheet1!G28</f>
        <v>161347</v>
      </c>
      <c r="H29" s="37">
        <f>[1]Sheet1!H28</f>
        <v>161347</v>
      </c>
      <c r="I29" s="37">
        <f>[1]Sheet1!I28</f>
        <v>161347</v>
      </c>
      <c r="J29" s="37">
        <f>[1]Sheet1!J28</f>
        <v>181236</v>
      </c>
      <c r="K29" s="37">
        <f>[1]Sheet1!K28</f>
        <v>184916</v>
      </c>
      <c r="L29" s="37">
        <f>[1]Sheet1!L28</f>
        <v>177288</v>
      </c>
      <c r="M29" s="37">
        <f>[1]Sheet1!M28</f>
        <v>203913</v>
      </c>
      <c r="N29" s="37">
        <f>[1]Sheet1!N28</f>
        <v>141136</v>
      </c>
      <c r="O29" s="37">
        <f>[1]Sheet1!O28</f>
        <v>141136</v>
      </c>
      <c r="P29" s="38">
        <f>[1]Sheet1!P28</f>
        <v>162112</v>
      </c>
      <c r="Q29" s="15">
        <f>[1]Sheet1!Q28</f>
        <v>115811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</row>
    <row r="30" spans="1:178" s="2" customFormat="1" ht="11.25" hidden="1" x14ac:dyDescent="0.2">
      <c r="A30" s="18"/>
      <c r="B30" s="14"/>
      <c r="C30" s="19" t="s">
        <v>11</v>
      </c>
      <c r="D30" s="15">
        <v>8240</v>
      </c>
      <c r="E30" s="16">
        <f t="shared" si="0"/>
        <v>0</v>
      </c>
      <c r="F30" s="17">
        <f>[1]Sheet1!F29</f>
        <v>0</v>
      </c>
      <c r="G30" s="37">
        <f>[1]Sheet1!G29</f>
        <v>0</v>
      </c>
      <c r="H30" s="37">
        <f>[1]Sheet1!H29</f>
        <v>0</v>
      </c>
      <c r="I30" s="37">
        <f>[1]Sheet1!I29</f>
        <v>0</v>
      </c>
      <c r="J30" s="37">
        <f>[1]Sheet1!J29</f>
        <v>0</v>
      </c>
      <c r="K30" s="37">
        <f>[1]Sheet1!K29</f>
        <v>0</v>
      </c>
      <c r="L30" s="37">
        <f>[1]Sheet1!L29</f>
        <v>0</v>
      </c>
      <c r="M30" s="37">
        <f>[1]Sheet1!M29</f>
        <v>0</v>
      </c>
      <c r="N30" s="37">
        <f>[1]Sheet1!N29</f>
        <v>0</v>
      </c>
      <c r="O30" s="37">
        <f>[1]Sheet1!O29</f>
        <v>0</v>
      </c>
      <c r="P30" s="38">
        <f>[1]Sheet1!P29</f>
        <v>0</v>
      </c>
      <c r="Q30" s="15">
        <f>[1]Sheet1!Q29</f>
        <v>0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</row>
    <row r="31" spans="1:178" s="2" customFormat="1" ht="11.25" hidden="1" x14ac:dyDescent="0.2">
      <c r="A31" s="18"/>
      <c r="B31" s="14"/>
      <c r="C31" s="19" t="s">
        <v>12</v>
      </c>
      <c r="D31" s="15">
        <v>8240</v>
      </c>
      <c r="E31" s="16">
        <f t="shared" si="0"/>
        <v>0</v>
      </c>
      <c r="F31" s="17">
        <f>[1]Sheet1!F30</f>
        <v>0</v>
      </c>
      <c r="G31" s="37">
        <f>[1]Sheet1!G30</f>
        <v>0</v>
      </c>
      <c r="H31" s="37">
        <f>[1]Sheet1!H30</f>
        <v>0</v>
      </c>
      <c r="I31" s="37">
        <f>[1]Sheet1!I30</f>
        <v>0</v>
      </c>
      <c r="J31" s="37">
        <f>[1]Sheet1!J30</f>
        <v>0</v>
      </c>
      <c r="K31" s="37">
        <f>[1]Sheet1!K30</f>
        <v>0</v>
      </c>
      <c r="L31" s="37">
        <f>[1]Sheet1!L30</f>
        <v>0</v>
      </c>
      <c r="M31" s="37">
        <f>[1]Sheet1!M30</f>
        <v>0</v>
      </c>
      <c r="N31" s="37">
        <f>[1]Sheet1!N30</f>
        <v>0</v>
      </c>
      <c r="O31" s="37">
        <f>[1]Sheet1!O30</f>
        <v>0</v>
      </c>
      <c r="P31" s="38">
        <f>[1]Sheet1!P30</f>
        <v>0</v>
      </c>
      <c r="Q31" s="15">
        <f>[1]Sheet1!Q30</f>
        <v>0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</row>
    <row r="32" spans="1:178" s="2" customFormat="1" ht="11.25" hidden="1" x14ac:dyDescent="0.2">
      <c r="A32" s="18"/>
      <c r="B32" s="14"/>
      <c r="C32" s="19" t="s">
        <v>13</v>
      </c>
      <c r="D32" s="15">
        <v>379419</v>
      </c>
      <c r="E32" s="16">
        <f t="shared" si="0"/>
        <v>0</v>
      </c>
      <c r="F32" s="17">
        <f>[1]Sheet1!F31</f>
        <v>0</v>
      </c>
      <c r="G32" s="37">
        <f>[1]Sheet1!G31</f>
        <v>0</v>
      </c>
      <c r="H32" s="37">
        <f>[1]Sheet1!H31</f>
        <v>0</v>
      </c>
      <c r="I32" s="37">
        <f>[1]Sheet1!I31</f>
        <v>0</v>
      </c>
      <c r="J32" s="37">
        <f>[1]Sheet1!J31</f>
        <v>0</v>
      </c>
      <c r="K32" s="37">
        <f>[1]Sheet1!K31</f>
        <v>0</v>
      </c>
      <c r="L32" s="37">
        <f>[1]Sheet1!L31</f>
        <v>0</v>
      </c>
      <c r="M32" s="37">
        <f>[1]Sheet1!M31</f>
        <v>0</v>
      </c>
      <c r="N32" s="37">
        <f>[1]Sheet1!N31</f>
        <v>0</v>
      </c>
      <c r="O32" s="37">
        <f>[1]Sheet1!O31</f>
        <v>0</v>
      </c>
      <c r="P32" s="38">
        <f>[1]Sheet1!P31</f>
        <v>0</v>
      </c>
      <c r="Q32" s="15">
        <f>[1]Sheet1!Q31</f>
        <v>0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</row>
    <row r="33" spans="1:178" s="2" customFormat="1" ht="11.25" hidden="1" x14ac:dyDescent="0.2">
      <c r="A33" s="18"/>
      <c r="B33" s="14"/>
      <c r="C33" s="19" t="s">
        <v>14</v>
      </c>
      <c r="D33" s="15">
        <v>103929</v>
      </c>
      <c r="E33" s="16">
        <f t="shared" si="0"/>
        <v>0</v>
      </c>
      <c r="F33" s="17">
        <f>[1]Sheet1!F32</f>
        <v>22324</v>
      </c>
      <c r="G33" s="37">
        <f>[1]Sheet1!G32</f>
        <v>22324</v>
      </c>
      <c r="H33" s="37">
        <f>[1]Sheet1!H32</f>
        <v>22324</v>
      </c>
      <c r="I33" s="37">
        <f>[1]Sheet1!I32</f>
        <v>22324</v>
      </c>
      <c r="J33" s="37">
        <f>[1]Sheet1!J32</f>
        <v>22324</v>
      </c>
      <c r="K33" s="37">
        <f>[1]Sheet1!K32</f>
        <v>22324</v>
      </c>
      <c r="L33" s="37">
        <f>[1]Sheet1!L32</f>
        <v>22324</v>
      </c>
      <c r="M33" s="37">
        <f>[1]Sheet1!M32</f>
        <v>22324</v>
      </c>
      <c r="N33" s="37">
        <f>[1]Sheet1!N32</f>
        <v>21324</v>
      </c>
      <c r="O33" s="37">
        <f>[1]Sheet1!O32</f>
        <v>21324</v>
      </c>
      <c r="P33" s="38">
        <f>[1]Sheet1!P32</f>
        <v>21862</v>
      </c>
      <c r="Q33" s="15">
        <f>[1]Sheet1!Q32</f>
        <v>21195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</row>
    <row r="34" spans="1:178" s="2" customFormat="1" ht="11.25" hidden="1" x14ac:dyDescent="0.2">
      <c r="A34" s="18"/>
      <c r="B34" s="14"/>
      <c r="C34" s="19" t="s">
        <v>15</v>
      </c>
      <c r="D34" s="15">
        <v>192610</v>
      </c>
      <c r="E34" s="16">
        <f t="shared" si="0"/>
        <v>0</v>
      </c>
      <c r="F34" s="17">
        <f>[1]Sheet1!F33</f>
        <v>0</v>
      </c>
      <c r="G34" s="37">
        <f>[1]Sheet1!G33</f>
        <v>0</v>
      </c>
      <c r="H34" s="37">
        <f>[1]Sheet1!H33</f>
        <v>0</v>
      </c>
      <c r="I34" s="37">
        <f>[1]Sheet1!I33</f>
        <v>0</v>
      </c>
      <c r="J34" s="37">
        <f>[1]Sheet1!J33</f>
        <v>0</v>
      </c>
      <c r="K34" s="37">
        <f>[1]Sheet1!K33</f>
        <v>0</v>
      </c>
      <c r="L34" s="37">
        <f>[1]Sheet1!L33</f>
        <v>0</v>
      </c>
      <c r="M34" s="37">
        <f>[1]Sheet1!M33</f>
        <v>0</v>
      </c>
      <c r="N34" s="37">
        <f>[1]Sheet1!N33</f>
        <v>0</v>
      </c>
      <c r="O34" s="37">
        <f>[1]Sheet1!O33</f>
        <v>0</v>
      </c>
      <c r="P34" s="38">
        <f>[1]Sheet1!P33</f>
        <v>0</v>
      </c>
      <c r="Q34" s="15">
        <f>[1]Sheet1!Q33</f>
        <v>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</row>
    <row r="35" spans="1:178" s="2" customFormat="1" ht="11.25" hidden="1" x14ac:dyDescent="0.2">
      <c r="A35" s="18"/>
      <c r="B35" s="14"/>
      <c r="C35" s="19" t="s">
        <v>16</v>
      </c>
      <c r="D35" s="15">
        <v>255221</v>
      </c>
      <c r="E35" s="16">
        <f t="shared" si="0"/>
        <v>5244</v>
      </c>
      <c r="F35" s="17">
        <f>[1]Sheet1!F34</f>
        <v>67263</v>
      </c>
      <c r="G35" s="37">
        <f>[1]Sheet1!G34</f>
        <v>62019</v>
      </c>
      <c r="H35" s="37">
        <f>[1]Sheet1!H34</f>
        <v>62019</v>
      </c>
      <c r="I35" s="37">
        <f>[1]Sheet1!I34</f>
        <v>62019</v>
      </c>
      <c r="J35" s="37">
        <f>[1]Sheet1!J34</f>
        <v>65817</v>
      </c>
      <c r="K35" s="37">
        <f>[1]Sheet1!K34</f>
        <v>96497</v>
      </c>
      <c r="L35" s="37">
        <f>[1]Sheet1!L34</f>
        <v>82869</v>
      </c>
      <c r="M35" s="37">
        <f>[1]Sheet1!M34</f>
        <v>112869</v>
      </c>
      <c r="N35" s="37">
        <f>[1]Sheet1!N34</f>
        <v>54869</v>
      </c>
      <c r="O35" s="37">
        <f>[1]Sheet1!O34</f>
        <v>54869</v>
      </c>
      <c r="P35" s="38">
        <f>[1]Sheet1!P34</f>
        <v>68881</v>
      </c>
      <c r="Q35" s="15">
        <f>[1]Sheet1!Q34</f>
        <v>38679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</row>
    <row r="36" spans="1:178" s="2" customFormat="1" ht="11.25" hidden="1" x14ac:dyDescent="0.2">
      <c r="A36" s="18"/>
      <c r="B36" s="14"/>
      <c r="C36" s="19" t="s">
        <v>17</v>
      </c>
      <c r="D36" s="15">
        <v>15355</v>
      </c>
      <c r="E36" s="16">
        <f t="shared" si="0"/>
        <v>0</v>
      </c>
      <c r="F36" s="17">
        <f>[1]Sheet1!F35</f>
        <v>125</v>
      </c>
      <c r="G36" s="37">
        <f>[1]Sheet1!G35</f>
        <v>125</v>
      </c>
      <c r="H36" s="37">
        <f>[1]Sheet1!H35</f>
        <v>125</v>
      </c>
      <c r="I36" s="37">
        <f>[1]Sheet1!I35</f>
        <v>125</v>
      </c>
      <c r="J36" s="37">
        <f>[1]Sheet1!J35</f>
        <v>125</v>
      </c>
      <c r="K36" s="37">
        <f>[1]Sheet1!K35</f>
        <v>125</v>
      </c>
      <c r="L36" s="37">
        <f>[1]Sheet1!L35</f>
        <v>125</v>
      </c>
      <c r="M36" s="37">
        <f>[1]Sheet1!M35</f>
        <v>100</v>
      </c>
      <c r="N36" s="37">
        <f>[1]Sheet1!N35</f>
        <v>100</v>
      </c>
      <c r="O36" s="37">
        <f>[1]Sheet1!O35</f>
        <v>100</v>
      </c>
      <c r="P36" s="38">
        <f>[1]Sheet1!P35</f>
        <v>112</v>
      </c>
      <c r="Q36" s="15">
        <f>[1]Sheet1!Q35</f>
        <v>100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</row>
    <row r="37" spans="1:178" s="2" customFormat="1" ht="11.25" hidden="1" x14ac:dyDescent="0.2">
      <c r="A37" s="18"/>
      <c r="B37" s="14"/>
      <c r="C37" s="19" t="s">
        <v>18</v>
      </c>
      <c r="D37" s="15">
        <v>284961</v>
      </c>
      <c r="E37" s="16">
        <f t="shared" si="0"/>
        <v>0</v>
      </c>
      <c r="F37" s="17">
        <f>[1]Sheet1!F36</f>
        <v>64826</v>
      </c>
      <c r="G37" s="37">
        <f>[1]Sheet1!G36</f>
        <v>64826</v>
      </c>
      <c r="H37" s="37">
        <f>[1]Sheet1!H36</f>
        <v>64826</v>
      </c>
      <c r="I37" s="37">
        <f>[1]Sheet1!I36</f>
        <v>64826</v>
      </c>
      <c r="J37" s="37">
        <f>[1]Sheet1!J36</f>
        <v>80826</v>
      </c>
      <c r="K37" s="37">
        <f>[1]Sheet1!K36</f>
        <v>53826</v>
      </c>
      <c r="L37" s="37">
        <f>[1]Sheet1!L36</f>
        <v>59826</v>
      </c>
      <c r="M37" s="37">
        <f>[1]Sheet1!M36</f>
        <v>54826</v>
      </c>
      <c r="N37" s="37">
        <f>[1]Sheet1!N36</f>
        <v>50749</v>
      </c>
      <c r="O37" s="37">
        <f>[1]Sheet1!O36</f>
        <v>50749</v>
      </c>
      <c r="P37" s="38">
        <f>[1]Sheet1!P36</f>
        <v>58277</v>
      </c>
      <c r="Q37" s="15">
        <f>[1]Sheet1!Q36</f>
        <v>43272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</row>
    <row r="38" spans="1:178" s="2" customFormat="1" ht="11.25" hidden="1" x14ac:dyDescent="0.2">
      <c r="A38" s="18"/>
      <c r="B38" s="14"/>
      <c r="C38" s="19" t="s">
        <v>19</v>
      </c>
      <c r="D38" s="15">
        <v>94458</v>
      </c>
      <c r="E38" s="16">
        <f t="shared" si="0"/>
        <v>0</v>
      </c>
      <c r="F38" s="17">
        <f>[1]Sheet1!F37</f>
        <v>0</v>
      </c>
      <c r="G38" s="37">
        <f>[1]Sheet1!G37</f>
        <v>0</v>
      </c>
      <c r="H38" s="37">
        <f>[1]Sheet1!H37</f>
        <v>0</v>
      </c>
      <c r="I38" s="37">
        <f>[1]Sheet1!I37</f>
        <v>0</v>
      </c>
      <c r="J38" s="37">
        <f>[1]Sheet1!J37</f>
        <v>0</v>
      </c>
      <c r="K38" s="37">
        <f>[1]Sheet1!K37</f>
        <v>0</v>
      </c>
      <c r="L38" s="37">
        <f>[1]Sheet1!L37</f>
        <v>0</v>
      </c>
      <c r="M38" s="37">
        <f>[1]Sheet1!M37</f>
        <v>0</v>
      </c>
      <c r="N38" s="37">
        <f>[1]Sheet1!N37</f>
        <v>0</v>
      </c>
      <c r="O38" s="37">
        <f>[1]Sheet1!O37</f>
        <v>0</v>
      </c>
      <c r="P38" s="38">
        <f>[1]Sheet1!P37</f>
        <v>0</v>
      </c>
      <c r="Q38" s="15">
        <f>[1]Sheet1!Q37</f>
        <v>0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</row>
    <row r="39" spans="1:178" s="2" customFormat="1" ht="11.25" hidden="1" x14ac:dyDescent="0.2">
      <c r="A39" s="18"/>
      <c r="B39" s="14"/>
      <c r="C39" s="19" t="s">
        <v>20</v>
      </c>
      <c r="D39" s="15" t="s">
        <v>7</v>
      </c>
      <c r="E39" s="16" t="str">
        <f t="shared" si="0"/>
        <v>na</v>
      </c>
      <c r="F39" s="17" t="str">
        <f>[1]Sheet1!F38</f>
        <v>na</v>
      </c>
      <c r="G39" s="37" t="str">
        <f>[1]Sheet1!G38</f>
        <v>na</v>
      </c>
      <c r="H39" s="37" t="str">
        <f>[1]Sheet1!H38</f>
        <v>na</v>
      </c>
      <c r="I39" s="37" t="str">
        <f>[1]Sheet1!I38</f>
        <v>na</v>
      </c>
      <c r="J39" s="37" t="str">
        <f>[1]Sheet1!J38</f>
        <v>na</v>
      </c>
      <c r="K39" s="37" t="str">
        <f>[1]Sheet1!K38</f>
        <v>na</v>
      </c>
      <c r="L39" s="37" t="str">
        <f>[1]Sheet1!L38</f>
        <v>na</v>
      </c>
      <c r="M39" s="37" t="str">
        <f>[1]Sheet1!M38</f>
        <v>na</v>
      </c>
      <c r="N39" s="37" t="str">
        <f>[1]Sheet1!N38</f>
        <v>na</v>
      </c>
      <c r="O39" s="37" t="str">
        <f>[1]Sheet1!O38</f>
        <v>na</v>
      </c>
      <c r="P39" s="38" t="str">
        <f>[1]Sheet1!P38</f>
        <v>na</v>
      </c>
      <c r="Q39" s="15">
        <f>[1]Sheet1!Q38</f>
        <v>0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</row>
    <row r="40" spans="1:178" s="2" customFormat="1" ht="11.25" hidden="1" x14ac:dyDescent="0.2">
      <c r="A40" s="18"/>
      <c r="B40" s="14"/>
      <c r="C40" s="19" t="s">
        <v>21</v>
      </c>
      <c r="D40" s="15">
        <v>86446</v>
      </c>
      <c r="E40" s="16">
        <f t="shared" si="0"/>
        <v>0</v>
      </c>
      <c r="F40" s="17">
        <f>[1]Sheet1!F39</f>
        <v>0</v>
      </c>
      <c r="G40" s="37">
        <f>[1]Sheet1!G39</f>
        <v>0</v>
      </c>
      <c r="H40" s="37">
        <f>[1]Sheet1!H39</f>
        <v>0</v>
      </c>
      <c r="I40" s="37">
        <f>[1]Sheet1!I39</f>
        <v>0</v>
      </c>
      <c r="J40" s="37">
        <f>[1]Sheet1!J39</f>
        <v>0</v>
      </c>
      <c r="K40" s="37">
        <f>[1]Sheet1!K39</f>
        <v>0</v>
      </c>
      <c r="L40" s="37">
        <f>[1]Sheet1!L39</f>
        <v>0</v>
      </c>
      <c r="M40" s="37">
        <f>[1]Sheet1!M39</f>
        <v>0</v>
      </c>
      <c r="N40" s="37">
        <f>[1]Sheet1!N39</f>
        <v>0</v>
      </c>
      <c r="O40" s="37">
        <f>[1]Sheet1!O39</f>
        <v>0</v>
      </c>
      <c r="P40" s="38">
        <f>[1]Sheet1!P39</f>
        <v>0</v>
      </c>
      <c r="Q40" s="15">
        <f>[1]Sheet1!Q39</f>
        <v>0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</row>
    <row r="41" spans="1:178" s="2" customFormat="1" ht="11.25" hidden="1" x14ac:dyDescent="0.2">
      <c r="A41" s="18"/>
      <c r="B41" s="14"/>
      <c r="C41" s="19" t="s">
        <v>22</v>
      </c>
      <c r="D41" s="15">
        <v>3585</v>
      </c>
      <c r="E41" s="16">
        <f t="shared" si="0"/>
        <v>0</v>
      </c>
      <c r="F41" s="17">
        <f>[1]Sheet1!F40</f>
        <v>300</v>
      </c>
      <c r="G41" s="37">
        <f>[1]Sheet1!G40</f>
        <v>300</v>
      </c>
      <c r="H41" s="37">
        <f>[1]Sheet1!H40</f>
        <v>300</v>
      </c>
      <c r="I41" s="37">
        <f>[1]Sheet1!I40</f>
        <v>300</v>
      </c>
      <c r="J41" s="37">
        <f>[1]Sheet1!J40</f>
        <v>391</v>
      </c>
      <c r="K41" s="37">
        <f>[1]Sheet1!K40</f>
        <v>391</v>
      </c>
      <c r="L41" s="37">
        <f>[1]Sheet1!L40</f>
        <v>391</v>
      </c>
      <c r="M41" s="37">
        <f>[1]Sheet1!M40</f>
        <v>391</v>
      </c>
      <c r="N41" s="37">
        <f>[1]Sheet1!N40</f>
        <v>391</v>
      </c>
      <c r="O41" s="37">
        <f>[1]Sheet1!O40</f>
        <v>391</v>
      </c>
      <c r="P41" s="38">
        <f>[1]Sheet1!P40</f>
        <v>370</v>
      </c>
      <c r="Q41" s="15">
        <f>[1]Sheet1!Q40</f>
        <v>392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</row>
    <row r="42" spans="1:178" s="2" customFormat="1" ht="11.25" hidden="1" x14ac:dyDescent="0.2">
      <c r="A42" s="18"/>
      <c r="B42" s="14"/>
      <c r="C42" s="19" t="s">
        <v>23</v>
      </c>
      <c r="D42" s="15">
        <v>8935</v>
      </c>
      <c r="E42" s="16">
        <f t="shared" si="0"/>
        <v>0</v>
      </c>
      <c r="F42" s="17">
        <f>[1]Sheet1!F41</f>
        <v>1313</v>
      </c>
      <c r="G42" s="37">
        <f>[1]Sheet1!G41</f>
        <v>1313</v>
      </c>
      <c r="H42" s="37">
        <f>[1]Sheet1!H41</f>
        <v>1313</v>
      </c>
      <c r="I42" s="37">
        <f>[1]Sheet1!I41</f>
        <v>1313</v>
      </c>
      <c r="J42" s="37">
        <f>[1]Sheet1!J41</f>
        <v>1313</v>
      </c>
      <c r="K42" s="37">
        <f>[1]Sheet1!K41</f>
        <v>1313</v>
      </c>
      <c r="L42" s="37">
        <f>[1]Sheet1!L41</f>
        <v>1313</v>
      </c>
      <c r="M42" s="37">
        <f>[1]Sheet1!M41</f>
        <v>1313</v>
      </c>
      <c r="N42" s="37">
        <f>[1]Sheet1!N41</f>
        <v>1313</v>
      </c>
      <c r="O42" s="37">
        <f>[1]Sheet1!O41</f>
        <v>1313</v>
      </c>
      <c r="P42" s="38">
        <f>[1]Sheet1!P41</f>
        <v>1313</v>
      </c>
      <c r="Q42" s="15">
        <f>[1]Sheet1!Q41</f>
        <v>1283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</row>
    <row r="43" spans="1:178" s="2" customFormat="1" ht="11.25" hidden="1" x14ac:dyDescent="0.2">
      <c r="A43" s="18"/>
      <c r="B43" s="14"/>
      <c r="C43" s="19" t="s">
        <v>24</v>
      </c>
      <c r="D43" s="15">
        <v>70040</v>
      </c>
      <c r="E43" s="16">
        <f t="shared" si="0"/>
        <v>0</v>
      </c>
      <c r="F43" s="17">
        <f>[1]Sheet1!F42</f>
        <v>0</v>
      </c>
      <c r="G43" s="37">
        <f>[1]Sheet1!G42</f>
        <v>0</v>
      </c>
      <c r="H43" s="37">
        <f>[1]Sheet1!H42</f>
        <v>0</v>
      </c>
      <c r="I43" s="37">
        <f>[1]Sheet1!I42</f>
        <v>0</v>
      </c>
      <c r="J43" s="37">
        <f>[1]Sheet1!J42</f>
        <v>0</v>
      </c>
      <c r="K43" s="37">
        <f>[1]Sheet1!K42</f>
        <v>0</v>
      </c>
      <c r="L43" s="37">
        <f>[1]Sheet1!L42</f>
        <v>0</v>
      </c>
      <c r="M43" s="37">
        <f>[1]Sheet1!M42</f>
        <v>0</v>
      </c>
      <c r="N43" s="37">
        <f>[1]Sheet1!N42</f>
        <v>0</v>
      </c>
      <c r="O43" s="37">
        <f>[1]Sheet1!O42</f>
        <v>0</v>
      </c>
      <c r="P43" s="38">
        <f>[1]Sheet1!P42</f>
        <v>0</v>
      </c>
      <c r="Q43" s="15">
        <f>[1]Sheet1!Q42</f>
        <v>0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</row>
    <row r="44" spans="1:178" s="2" customFormat="1" ht="11.25" hidden="1" x14ac:dyDescent="0.2">
      <c r="A44" s="18"/>
      <c r="B44" s="14"/>
      <c r="C44" s="19" t="s">
        <v>25</v>
      </c>
      <c r="D44" s="15" t="s">
        <v>7</v>
      </c>
      <c r="E44" s="16" t="str">
        <f t="shared" si="0"/>
        <v>na</v>
      </c>
      <c r="F44" s="17" t="str">
        <f>[1]Sheet1!F43</f>
        <v>na</v>
      </c>
      <c r="G44" s="37" t="str">
        <f>[1]Sheet1!G43</f>
        <v>na</v>
      </c>
      <c r="H44" s="37" t="str">
        <f>[1]Sheet1!H43</f>
        <v>na</v>
      </c>
      <c r="I44" s="37" t="str">
        <f>[1]Sheet1!I43</f>
        <v>na</v>
      </c>
      <c r="J44" s="37" t="str">
        <f>[1]Sheet1!J43</f>
        <v>na</v>
      </c>
      <c r="K44" s="37" t="str">
        <f>[1]Sheet1!K43</f>
        <v>na</v>
      </c>
      <c r="L44" s="37" t="str">
        <f>[1]Sheet1!L43</f>
        <v>na</v>
      </c>
      <c r="M44" s="37" t="str">
        <f>[1]Sheet1!M43</f>
        <v>na</v>
      </c>
      <c r="N44" s="37" t="str">
        <f>[1]Sheet1!N43</f>
        <v>na</v>
      </c>
      <c r="O44" s="37" t="str">
        <f>[1]Sheet1!O43</f>
        <v>na</v>
      </c>
      <c r="P44" s="38" t="str">
        <f>[1]Sheet1!P43</f>
        <v>na</v>
      </c>
      <c r="Q44" s="15">
        <f>[1]Sheet1!Q43</f>
        <v>0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</row>
    <row r="45" spans="1:178" s="2" customFormat="1" ht="11.25" hidden="1" x14ac:dyDescent="0.2">
      <c r="A45" s="18"/>
      <c r="B45" s="14"/>
      <c r="C45" s="19" t="s">
        <v>26</v>
      </c>
      <c r="D45" s="15">
        <v>94458</v>
      </c>
      <c r="E45" s="16">
        <f t="shared" si="0"/>
        <v>0</v>
      </c>
      <c r="F45" s="17">
        <f>[1]Sheet1!F44</f>
        <v>0</v>
      </c>
      <c r="G45" s="37">
        <f>[1]Sheet1!G44</f>
        <v>0</v>
      </c>
      <c r="H45" s="37">
        <f>[1]Sheet1!H44</f>
        <v>0</v>
      </c>
      <c r="I45" s="37">
        <f>[1]Sheet1!I44</f>
        <v>0</v>
      </c>
      <c r="J45" s="37">
        <f>[1]Sheet1!J44</f>
        <v>0</v>
      </c>
      <c r="K45" s="37">
        <f>[1]Sheet1!K44</f>
        <v>0</v>
      </c>
      <c r="L45" s="37">
        <f>[1]Sheet1!L44</f>
        <v>0</v>
      </c>
      <c r="M45" s="37">
        <f>[1]Sheet1!M44</f>
        <v>0</v>
      </c>
      <c r="N45" s="37">
        <f>[1]Sheet1!N44</f>
        <v>0</v>
      </c>
      <c r="O45" s="37">
        <f>[1]Sheet1!O44</f>
        <v>0</v>
      </c>
      <c r="P45" s="38">
        <f>[1]Sheet1!P44</f>
        <v>0</v>
      </c>
      <c r="Q45" s="15">
        <f>[1]Sheet1!Q44</f>
        <v>0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</row>
    <row r="46" spans="1:178" s="2" customFormat="1" ht="11.25" hidden="1" x14ac:dyDescent="0.2">
      <c r="A46" s="18"/>
      <c r="B46" s="14"/>
      <c r="C46" s="19" t="s">
        <v>27</v>
      </c>
      <c r="D46" s="15">
        <v>8993</v>
      </c>
      <c r="E46" s="16">
        <f t="shared" si="0"/>
        <v>-200</v>
      </c>
      <c r="F46" s="17">
        <f>[1]Sheet1!F45</f>
        <v>2300</v>
      </c>
      <c r="G46" s="37">
        <f>[1]Sheet1!G45</f>
        <v>2500</v>
      </c>
      <c r="H46" s="37">
        <f>[1]Sheet1!H45</f>
        <v>2500</v>
      </c>
      <c r="I46" s="37">
        <f>[1]Sheet1!I45</f>
        <v>2500</v>
      </c>
      <c r="J46" s="37">
        <f>[1]Sheet1!J45</f>
        <v>2500</v>
      </c>
      <c r="K46" s="37">
        <f>[1]Sheet1!K45</f>
        <v>2500</v>
      </c>
      <c r="L46" s="37">
        <f>[1]Sheet1!L45</f>
        <v>2500</v>
      </c>
      <c r="M46" s="37">
        <f>[1]Sheet1!M45</f>
        <v>2500</v>
      </c>
      <c r="N46" s="37">
        <f>[1]Sheet1!N45</f>
        <v>2800</v>
      </c>
      <c r="O46" s="37">
        <f>[1]Sheet1!O45</f>
        <v>2800</v>
      </c>
      <c r="P46" s="38">
        <f>[1]Sheet1!P45</f>
        <v>2638</v>
      </c>
      <c r="Q46" s="15">
        <f>[1]Sheet1!Q45</f>
        <v>2589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</row>
    <row r="47" spans="1:178" s="2" customFormat="1" ht="11.25" hidden="1" x14ac:dyDescent="0.2">
      <c r="A47" s="18"/>
      <c r="B47" s="14"/>
      <c r="C47" s="19" t="s">
        <v>27</v>
      </c>
      <c r="D47" s="15">
        <v>15355</v>
      </c>
      <c r="E47" s="16">
        <f t="shared" si="0"/>
        <v>0</v>
      </c>
      <c r="F47" s="17">
        <f>[1]Sheet1!F46</f>
        <v>870</v>
      </c>
      <c r="G47" s="37">
        <f>[1]Sheet1!G46</f>
        <v>870</v>
      </c>
      <c r="H47" s="37">
        <f>[1]Sheet1!H46</f>
        <v>870</v>
      </c>
      <c r="I47" s="37">
        <f>[1]Sheet1!I46</f>
        <v>870</v>
      </c>
      <c r="J47" s="37">
        <f>[1]Sheet1!J46</f>
        <v>870</v>
      </c>
      <c r="K47" s="37">
        <f>[1]Sheet1!K46</f>
        <v>870</v>
      </c>
      <c r="L47" s="37">
        <f>[1]Sheet1!L46</f>
        <v>870</v>
      </c>
      <c r="M47" s="37">
        <f>[1]Sheet1!M46</f>
        <v>870</v>
      </c>
      <c r="N47" s="37">
        <f>[1]Sheet1!N46</f>
        <v>870</v>
      </c>
      <c r="O47" s="37">
        <f>[1]Sheet1!O46</f>
        <v>870</v>
      </c>
      <c r="P47" s="38">
        <f>[1]Sheet1!P46</f>
        <v>870</v>
      </c>
      <c r="Q47" s="15">
        <f>[1]Sheet1!Q46</f>
        <v>869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</row>
    <row r="48" spans="1:178" s="2" customFormat="1" ht="11.25" hidden="1" x14ac:dyDescent="0.2">
      <c r="A48" s="18"/>
      <c r="B48" s="14"/>
      <c r="C48" s="19" t="s">
        <v>28</v>
      </c>
      <c r="D48" s="15">
        <v>15355</v>
      </c>
      <c r="E48" s="16">
        <f t="shared" si="0"/>
        <v>0</v>
      </c>
      <c r="F48" s="17">
        <f>[1]Sheet1!F47</f>
        <v>2100</v>
      </c>
      <c r="G48" s="37">
        <f>[1]Sheet1!G47</f>
        <v>2100</v>
      </c>
      <c r="H48" s="37">
        <f>[1]Sheet1!H47</f>
        <v>2100</v>
      </c>
      <c r="I48" s="37">
        <f>[1]Sheet1!I47</f>
        <v>2100</v>
      </c>
      <c r="J48" s="37">
        <f>[1]Sheet1!J47</f>
        <v>2100</v>
      </c>
      <c r="K48" s="37">
        <f>[1]Sheet1!K47</f>
        <v>2100</v>
      </c>
      <c r="L48" s="37">
        <f>[1]Sheet1!L47</f>
        <v>2100</v>
      </c>
      <c r="M48" s="37">
        <f>[1]Sheet1!M47</f>
        <v>2100</v>
      </c>
      <c r="N48" s="37">
        <f>[1]Sheet1!N47</f>
        <v>2100</v>
      </c>
      <c r="O48" s="37">
        <f>[1]Sheet1!O47</f>
        <v>2100</v>
      </c>
      <c r="P48" s="38">
        <f>[1]Sheet1!P47</f>
        <v>2100</v>
      </c>
      <c r="Q48" s="15">
        <f>[1]Sheet1!Q47</f>
        <v>1950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</row>
    <row r="49" spans="1:178" s="2" customFormat="1" ht="11.25" hidden="1" x14ac:dyDescent="0.2">
      <c r="A49" s="18"/>
      <c r="B49" s="14"/>
      <c r="C49" s="19" t="s">
        <v>29</v>
      </c>
      <c r="D49" s="15">
        <v>12000</v>
      </c>
      <c r="E49" s="16">
        <f t="shared" si="0"/>
        <v>650</v>
      </c>
      <c r="F49" s="17">
        <f>[1]Sheet1!F48</f>
        <v>5100</v>
      </c>
      <c r="G49" s="37">
        <f>[1]Sheet1!G48</f>
        <v>4450</v>
      </c>
      <c r="H49" s="37">
        <f>[1]Sheet1!H48</f>
        <v>4450</v>
      </c>
      <c r="I49" s="37">
        <f>[1]Sheet1!I48</f>
        <v>4450</v>
      </c>
      <c r="J49" s="37">
        <f>[1]Sheet1!J48</f>
        <v>4450</v>
      </c>
      <c r="K49" s="37">
        <f>[1]Sheet1!K48</f>
        <v>4450</v>
      </c>
      <c r="L49" s="37">
        <f>[1]Sheet1!L48</f>
        <v>4450</v>
      </c>
      <c r="M49" s="37">
        <f>[1]Sheet1!M48</f>
        <v>6100</v>
      </c>
      <c r="N49" s="37">
        <f>[1]Sheet1!N48</f>
        <v>6100</v>
      </c>
      <c r="O49" s="37">
        <f>[1]Sheet1!O48</f>
        <v>6100</v>
      </c>
      <c r="P49" s="38">
        <f>[1]Sheet1!P48</f>
        <v>5169</v>
      </c>
      <c r="Q49" s="15">
        <f>[1]Sheet1!Q48</f>
        <v>4515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</row>
    <row r="50" spans="1:178" s="2" customFormat="1" ht="11.25" hidden="1" x14ac:dyDescent="0.2">
      <c r="A50" s="18"/>
      <c r="B50" s="14"/>
      <c r="C50" s="19" t="s">
        <v>30</v>
      </c>
      <c r="D50" s="15" t="s">
        <v>7</v>
      </c>
      <c r="E50" s="16" t="str">
        <f t="shared" si="0"/>
        <v>na</v>
      </c>
      <c r="F50" s="17" t="str">
        <f>[1]Sheet1!F49</f>
        <v>na</v>
      </c>
      <c r="G50" s="37" t="str">
        <f>[1]Sheet1!G49</f>
        <v>na</v>
      </c>
      <c r="H50" s="37" t="str">
        <f>[1]Sheet1!H49</f>
        <v>na</v>
      </c>
      <c r="I50" s="37" t="str">
        <f>[1]Sheet1!I49</f>
        <v>na</v>
      </c>
      <c r="J50" s="37" t="str">
        <f>[1]Sheet1!J49</f>
        <v>na</v>
      </c>
      <c r="K50" s="37" t="str">
        <f>[1]Sheet1!K49</f>
        <v>na</v>
      </c>
      <c r="L50" s="37" t="str">
        <f>[1]Sheet1!L49</f>
        <v>na</v>
      </c>
      <c r="M50" s="37" t="str">
        <f>[1]Sheet1!M49</f>
        <v>na</v>
      </c>
      <c r="N50" s="37" t="str">
        <f>[1]Sheet1!N49</f>
        <v>na</v>
      </c>
      <c r="O50" s="37" t="str">
        <f>[1]Sheet1!O49</f>
        <v>na</v>
      </c>
      <c r="P50" s="38" t="str">
        <f>[1]Sheet1!P49</f>
        <v>na</v>
      </c>
      <c r="Q50" s="15">
        <f>[1]Sheet1!Q49</f>
        <v>0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</row>
    <row r="51" spans="1:178" s="2" customFormat="1" ht="11.25" hidden="1" x14ac:dyDescent="0.2">
      <c r="A51" s="18"/>
      <c r="B51" s="14"/>
      <c r="C51" s="19" t="s">
        <v>31</v>
      </c>
      <c r="D51" s="15">
        <v>3679</v>
      </c>
      <c r="E51" s="16">
        <f t="shared" si="0"/>
        <v>0</v>
      </c>
      <c r="F51" s="17">
        <f>[1]Sheet1!F50</f>
        <v>0</v>
      </c>
      <c r="G51" s="37">
        <f>[1]Sheet1!G50</f>
        <v>0</v>
      </c>
      <c r="H51" s="37">
        <f>[1]Sheet1!H50</f>
        <v>0</v>
      </c>
      <c r="I51" s="37">
        <f>[1]Sheet1!I50</f>
        <v>0</v>
      </c>
      <c r="J51" s="37">
        <f>[1]Sheet1!J50</f>
        <v>0</v>
      </c>
      <c r="K51" s="37">
        <f>[1]Sheet1!K50</f>
        <v>0</v>
      </c>
      <c r="L51" s="37">
        <f>[1]Sheet1!L50</f>
        <v>0</v>
      </c>
      <c r="M51" s="37">
        <f>[1]Sheet1!M50</f>
        <v>0</v>
      </c>
      <c r="N51" s="37">
        <f>[1]Sheet1!N50</f>
        <v>0</v>
      </c>
      <c r="O51" s="37">
        <f>[1]Sheet1!O50</f>
        <v>0</v>
      </c>
      <c r="P51" s="38">
        <f>[1]Sheet1!P50</f>
        <v>0</v>
      </c>
      <c r="Q51" s="15">
        <f>[1]Sheet1!Q50</f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</row>
    <row r="52" spans="1:178" s="2" customFormat="1" ht="11.25" hidden="1" x14ac:dyDescent="0.2">
      <c r="A52" s="18"/>
      <c r="B52" s="14"/>
      <c r="C52" s="19" t="s">
        <v>32</v>
      </c>
      <c r="D52" s="15">
        <v>15093</v>
      </c>
      <c r="E52" s="16">
        <f t="shared" si="0"/>
        <v>0</v>
      </c>
      <c r="F52" s="17">
        <f>[1]Sheet1!F51</f>
        <v>0</v>
      </c>
      <c r="G52" s="37">
        <f>[1]Sheet1!G51</f>
        <v>0</v>
      </c>
      <c r="H52" s="37">
        <f>[1]Sheet1!H51</f>
        <v>0</v>
      </c>
      <c r="I52" s="37">
        <f>[1]Sheet1!I51</f>
        <v>0</v>
      </c>
      <c r="J52" s="37">
        <f>[1]Sheet1!J51</f>
        <v>0</v>
      </c>
      <c r="K52" s="37">
        <f>[1]Sheet1!K51</f>
        <v>0</v>
      </c>
      <c r="L52" s="37">
        <f>[1]Sheet1!L51</f>
        <v>0</v>
      </c>
      <c r="M52" s="37">
        <f>[1]Sheet1!M51</f>
        <v>0</v>
      </c>
      <c r="N52" s="37">
        <f>[1]Sheet1!N51</f>
        <v>0</v>
      </c>
      <c r="O52" s="37">
        <f>[1]Sheet1!O51</f>
        <v>0</v>
      </c>
      <c r="P52" s="38">
        <f>[1]Sheet1!P51</f>
        <v>0</v>
      </c>
      <c r="Q52" s="15">
        <f>[1]Sheet1!Q51</f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</row>
    <row r="53" spans="1:178" s="2" customFormat="1" ht="11.25" hidden="1" x14ac:dyDescent="0.2">
      <c r="A53" s="18"/>
      <c r="B53" s="14"/>
      <c r="C53" s="19" t="s">
        <v>33</v>
      </c>
      <c r="D53" s="15" t="s">
        <v>7</v>
      </c>
      <c r="E53" s="16" t="str">
        <f t="shared" si="0"/>
        <v>na</v>
      </c>
      <c r="F53" s="17" t="str">
        <f>[1]Sheet1!F52</f>
        <v>na</v>
      </c>
      <c r="G53" s="37" t="str">
        <f>[1]Sheet1!G52</f>
        <v>na</v>
      </c>
      <c r="H53" s="37" t="str">
        <f>[1]Sheet1!H52</f>
        <v>na</v>
      </c>
      <c r="I53" s="37" t="str">
        <f>[1]Sheet1!I52</f>
        <v>na</v>
      </c>
      <c r="J53" s="37" t="str">
        <f>[1]Sheet1!J52</f>
        <v>na</v>
      </c>
      <c r="K53" s="37" t="str">
        <f>[1]Sheet1!K52</f>
        <v>na</v>
      </c>
      <c r="L53" s="37" t="str">
        <f>[1]Sheet1!L52</f>
        <v>na</v>
      </c>
      <c r="M53" s="37" t="str">
        <f>[1]Sheet1!M52</f>
        <v>na</v>
      </c>
      <c r="N53" s="37" t="str">
        <f>[1]Sheet1!N52</f>
        <v>na</v>
      </c>
      <c r="O53" s="37" t="str">
        <f>[1]Sheet1!O52</f>
        <v>na</v>
      </c>
      <c r="P53" s="38" t="str">
        <f>[1]Sheet1!P52</f>
        <v>na</v>
      </c>
      <c r="Q53" s="15">
        <f>[1]Sheet1!Q52</f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</row>
    <row r="54" spans="1:178" s="2" customFormat="1" ht="11.25" hidden="1" x14ac:dyDescent="0.2">
      <c r="A54" s="18"/>
      <c r="B54" s="14"/>
      <c r="C54" s="19" t="s">
        <v>34</v>
      </c>
      <c r="D54" s="15" t="s">
        <v>7</v>
      </c>
      <c r="E54" s="16" t="str">
        <f t="shared" si="0"/>
        <v>na</v>
      </c>
      <c r="F54" s="17" t="str">
        <f>[1]Sheet1!F53</f>
        <v>na</v>
      </c>
      <c r="G54" s="37" t="str">
        <f>[1]Sheet1!G53</f>
        <v>na</v>
      </c>
      <c r="H54" s="37" t="str">
        <f>[1]Sheet1!H53</f>
        <v>na</v>
      </c>
      <c r="I54" s="37" t="str">
        <f>[1]Sheet1!I53</f>
        <v>na</v>
      </c>
      <c r="J54" s="37" t="str">
        <f>[1]Sheet1!J53</f>
        <v>na</v>
      </c>
      <c r="K54" s="37" t="str">
        <f>[1]Sheet1!K53</f>
        <v>na</v>
      </c>
      <c r="L54" s="37" t="str">
        <f>[1]Sheet1!L53</f>
        <v>na</v>
      </c>
      <c r="M54" s="37" t="str">
        <f>[1]Sheet1!M53</f>
        <v>na</v>
      </c>
      <c r="N54" s="37" t="str">
        <f>[1]Sheet1!N53</f>
        <v>na</v>
      </c>
      <c r="O54" s="37" t="str">
        <f>[1]Sheet1!O53</f>
        <v>na</v>
      </c>
      <c r="P54" s="38" t="str">
        <f>[1]Sheet1!P53</f>
        <v>na</v>
      </c>
      <c r="Q54" s="15">
        <f>[1]Sheet1!Q53</f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</row>
    <row r="55" spans="1:178" s="2" customFormat="1" ht="11.25" hidden="1" x14ac:dyDescent="0.2">
      <c r="A55" s="18"/>
      <c r="B55" s="14"/>
      <c r="C55" s="19" t="s">
        <v>35</v>
      </c>
      <c r="D55" s="15" t="s">
        <v>7</v>
      </c>
      <c r="E55" s="16" t="str">
        <f t="shared" si="0"/>
        <v>na</v>
      </c>
      <c r="F55" s="17" t="str">
        <f>[1]Sheet1!F54</f>
        <v>na</v>
      </c>
      <c r="G55" s="37" t="str">
        <f>[1]Sheet1!G54</f>
        <v>na</v>
      </c>
      <c r="H55" s="37" t="str">
        <f>[1]Sheet1!H54</f>
        <v>na</v>
      </c>
      <c r="I55" s="37" t="str">
        <f>[1]Sheet1!I54</f>
        <v>na</v>
      </c>
      <c r="J55" s="37" t="str">
        <f>[1]Sheet1!J54</f>
        <v>na</v>
      </c>
      <c r="K55" s="37" t="str">
        <f>[1]Sheet1!K54</f>
        <v>na</v>
      </c>
      <c r="L55" s="37" t="str">
        <f>[1]Sheet1!L54</f>
        <v>na</v>
      </c>
      <c r="M55" s="37" t="str">
        <f>[1]Sheet1!M54</f>
        <v>na</v>
      </c>
      <c r="N55" s="37" t="str">
        <f>[1]Sheet1!N54</f>
        <v>na</v>
      </c>
      <c r="O55" s="37" t="str">
        <f>[1]Sheet1!O54</f>
        <v>na</v>
      </c>
      <c r="P55" s="38" t="str">
        <f>[1]Sheet1!P54</f>
        <v>na</v>
      </c>
      <c r="Q55" s="15">
        <f>[1]Sheet1!Q54</f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</row>
    <row r="56" spans="1:178" s="2" customFormat="1" ht="11.25" hidden="1" x14ac:dyDescent="0.2">
      <c r="A56" s="18"/>
      <c r="B56" s="14"/>
      <c r="C56" s="19" t="s">
        <v>36</v>
      </c>
      <c r="D56" s="15">
        <v>8946</v>
      </c>
      <c r="E56" s="16">
        <f t="shared" si="0"/>
        <v>0</v>
      </c>
      <c r="F56" s="17">
        <f>[1]Sheet1!F55</f>
        <v>350</v>
      </c>
      <c r="G56" s="37">
        <f>[1]Sheet1!G55</f>
        <v>350</v>
      </c>
      <c r="H56" s="37">
        <f>[1]Sheet1!H55</f>
        <v>350</v>
      </c>
      <c r="I56" s="37">
        <f>[1]Sheet1!I55</f>
        <v>350</v>
      </c>
      <c r="J56" s="37">
        <f>[1]Sheet1!J55</f>
        <v>350</v>
      </c>
      <c r="K56" s="37">
        <f>[1]Sheet1!K55</f>
        <v>350</v>
      </c>
      <c r="L56" s="37">
        <f>[1]Sheet1!L55</f>
        <v>350</v>
      </c>
      <c r="M56" s="37">
        <f>[1]Sheet1!M55</f>
        <v>350</v>
      </c>
      <c r="N56" s="37">
        <f>[1]Sheet1!N55</f>
        <v>350</v>
      </c>
      <c r="O56" s="37">
        <f>[1]Sheet1!O55</f>
        <v>350</v>
      </c>
      <c r="P56" s="38">
        <f>[1]Sheet1!P55</f>
        <v>350</v>
      </c>
      <c r="Q56" s="15">
        <f>[1]Sheet1!Q55</f>
        <v>741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</row>
    <row r="57" spans="1:178" s="2" customFormat="1" ht="11.25" hidden="1" x14ac:dyDescent="0.2">
      <c r="A57" s="18"/>
      <c r="B57" s="14"/>
      <c r="C57" s="19" t="s">
        <v>37</v>
      </c>
      <c r="D57" s="15" t="s">
        <v>7</v>
      </c>
      <c r="E57" s="16" t="str">
        <f t="shared" si="0"/>
        <v>na</v>
      </c>
      <c r="F57" s="17" t="str">
        <f>[1]Sheet1!F56</f>
        <v>na</v>
      </c>
      <c r="G57" s="37" t="str">
        <f>[1]Sheet1!G56</f>
        <v>na</v>
      </c>
      <c r="H57" s="37" t="str">
        <f>[1]Sheet1!H56</f>
        <v>na</v>
      </c>
      <c r="I57" s="37" t="str">
        <f>[1]Sheet1!I56</f>
        <v>na</v>
      </c>
      <c r="J57" s="37" t="str">
        <f>[1]Sheet1!J56</f>
        <v>na</v>
      </c>
      <c r="K57" s="37" t="str">
        <f>[1]Sheet1!K56</f>
        <v>na</v>
      </c>
      <c r="L57" s="37" t="str">
        <f>[1]Sheet1!L56</f>
        <v>na</v>
      </c>
      <c r="M57" s="37" t="str">
        <f>[1]Sheet1!M56</f>
        <v>na</v>
      </c>
      <c r="N57" s="37" t="str">
        <f>[1]Sheet1!N56</f>
        <v>na</v>
      </c>
      <c r="O57" s="37" t="str">
        <f>[1]Sheet1!O56</f>
        <v>na</v>
      </c>
      <c r="P57" s="38" t="str">
        <f>[1]Sheet1!P56</f>
        <v>na</v>
      </c>
      <c r="Q57" s="15">
        <f>[1]Sheet1!Q56</f>
        <v>0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</row>
    <row r="58" spans="1:178" s="2" customFormat="1" ht="11.25" hidden="1" x14ac:dyDescent="0.2">
      <c r="A58" s="18"/>
      <c r="B58" s="14"/>
      <c r="C58" s="19" t="s">
        <v>38</v>
      </c>
      <c r="D58" s="15" t="s">
        <v>7</v>
      </c>
      <c r="E58" s="16" t="str">
        <f t="shared" si="0"/>
        <v>na</v>
      </c>
      <c r="F58" s="17" t="str">
        <f>[1]Sheet1!F57</f>
        <v>na</v>
      </c>
      <c r="G58" s="37" t="str">
        <f>[1]Sheet1!G57</f>
        <v>na</v>
      </c>
      <c r="H58" s="37" t="str">
        <f>[1]Sheet1!H57</f>
        <v>na</v>
      </c>
      <c r="I58" s="37" t="str">
        <f>[1]Sheet1!I57</f>
        <v>na</v>
      </c>
      <c r="J58" s="37" t="str">
        <f>[1]Sheet1!J57</f>
        <v>na</v>
      </c>
      <c r="K58" s="37" t="str">
        <f>[1]Sheet1!K57</f>
        <v>na</v>
      </c>
      <c r="L58" s="37" t="str">
        <f>[1]Sheet1!L57</f>
        <v>na</v>
      </c>
      <c r="M58" s="37" t="str">
        <f>[1]Sheet1!M57</f>
        <v>na</v>
      </c>
      <c r="N58" s="37" t="str">
        <f>[1]Sheet1!N57</f>
        <v>na</v>
      </c>
      <c r="O58" s="37" t="str">
        <f>[1]Sheet1!O57</f>
        <v>na</v>
      </c>
      <c r="P58" s="38" t="str">
        <f>[1]Sheet1!P57</f>
        <v>na</v>
      </c>
      <c r="Q58" s="15">
        <f>[1]Sheet1!Q57</f>
        <v>0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</row>
    <row r="59" spans="1:178" s="2" customFormat="1" ht="11.25" hidden="1" x14ac:dyDescent="0.2">
      <c r="A59" s="18"/>
      <c r="B59" s="14"/>
      <c r="C59" s="19" t="s">
        <v>39</v>
      </c>
      <c r="D59" s="15">
        <v>3611</v>
      </c>
      <c r="E59" s="16">
        <f t="shared" si="0"/>
        <v>0</v>
      </c>
      <c r="F59" s="17">
        <f>[1]Sheet1!F58</f>
        <v>70</v>
      </c>
      <c r="G59" s="37">
        <f>[1]Sheet1!G58</f>
        <v>70</v>
      </c>
      <c r="H59" s="37">
        <f>[1]Sheet1!H58</f>
        <v>70</v>
      </c>
      <c r="I59" s="37">
        <f>[1]Sheet1!I58</f>
        <v>70</v>
      </c>
      <c r="J59" s="37">
        <f>[1]Sheet1!J58</f>
        <v>70</v>
      </c>
      <c r="K59" s="37">
        <f>[1]Sheet1!K58</f>
        <v>70</v>
      </c>
      <c r="L59" s="37">
        <f>[1]Sheet1!L58</f>
        <v>70</v>
      </c>
      <c r="M59" s="37">
        <f>[1]Sheet1!M58</f>
        <v>70</v>
      </c>
      <c r="N59" s="37">
        <f>[1]Sheet1!N58</f>
        <v>70</v>
      </c>
      <c r="O59" s="37">
        <f>[1]Sheet1!O58</f>
        <v>70</v>
      </c>
      <c r="P59" s="38">
        <f>[1]Sheet1!P58</f>
        <v>70</v>
      </c>
      <c r="Q59" s="15">
        <f>[1]Sheet1!Q58</f>
        <v>157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</row>
    <row r="60" spans="1:178" s="2" customFormat="1" ht="11.25" hidden="1" x14ac:dyDescent="0.2">
      <c r="A60" s="18"/>
      <c r="B60" s="14"/>
      <c r="C60" s="19" t="s">
        <v>40</v>
      </c>
      <c r="D60" s="15">
        <v>8935</v>
      </c>
      <c r="E60" s="16">
        <f t="shared" si="0"/>
        <v>0</v>
      </c>
      <c r="F60" s="17">
        <f>[1]Sheet1!F59</f>
        <v>0</v>
      </c>
      <c r="G60" s="37">
        <f>[1]Sheet1!G59</f>
        <v>0</v>
      </c>
      <c r="H60" s="37">
        <f>[1]Sheet1!H59</f>
        <v>0</v>
      </c>
      <c r="I60" s="37">
        <f>[1]Sheet1!I59</f>
        <v>0</v>
      </c>
      <c r="J60" s="37">
        <f>[1]Sheet1!J59</f>
        <v>0</v>
      </c>
      <c r="K60" s="37">
        <f>[1]Sheet1!K59</f>
        <v>0</v>
      </c>
      <c r="L60" s="37">
        <f>[1]Sheet1!L59</f>
        <v>0</v>
      </c>
      <c r="M60" s="37">
        <f>[1]Sheet1!M59</f>
        <v>0</v>
      </c>
      <c r="N60" s="37">
        <f>[1]Sheet1!N59</f>
        <v>0</v>
      </c>
      <c r="O60" s="37">
        <f>[1]Sheet1!O59</f>
        <v>0</v>
      </c>
      <c r="P60" s="38">
        <f>[1]Sheet1!P59</f>
        <v>0</v>
      </c>
      <c r="Q60" s="15">
        <f>[1]Sheet1!Q59</f>
        <v>0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</row>
    <row r="61" spans="1:178" s="2" customFormat="1" ht="11.25" hidden="1" x14ac:dyDescent="0.2">
      <c r="A61" s="18"/>
      <c r="B61" s="14"/>
      <c r="C61" s="19" t="s">
        <v>41</v>
      </c>
      <c r="D61" s="15">
        <v>15363</v>
      </c>
      <c r="E61" s="16">
        <f t="shared" si="0"/>
        <v>0</v>
      </c>
      <c r="F61" s="17">
        <f>[1]Sheet1!F60</f>
        <v>100</v>
      </c>
      <c r="G61" s="37">
        <f>[1]Sheet1!G60</f>
        <v>100</v>
      </c>
      <c r="H61" s="37">
        <f>[1]Sheet1!H60</f>
        <v>100</v>
      </c>
      <c r="I61" s="37">
        <f>[1]Sheet1!I60</f>
        <v>100</v>
      </c>
      <c r="J61" s="37">
        <f>[1]Sheet1!J60</f>
        <v>100</v>
      </c>
      <c r="K61" s="37">
        <f>[1]Sheet1!K60</f>
        <v>100</v>
      </c>
      <c r="L61" s="37">
        <f>[1]Sheet1!L60</f>
        <v>100</v>
      </c>
      <c r="M61" s="37">
        <f>[1]Sheet1!M60</f>
        <v>100</v>
      </c>
      <c r="N61" s="37">
        <f>[1]Sheet1!N60</f>
        <v>100</v>
      </c>
      <c r="O61" s="37">
        <f>[1]Sheet1!O60</f>
        <v>100</v>
      </c>
      <c r="P61" s="38">
        <f>[1]Sheet1!P60</f>
        <v>100</v>
      </c>
      <c r="Q61" s="15">
        <f>[1]Sheet1!Q60</f>
        <v>69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</row>
    <row r="62" spans="1:178" s="2" customFormat="1" ht="11.25" hidden="1" x14ac:dyDescent="0.2">
      <c r="A62" s="18"/>
      <c r="B62" s="14"/>
      <c r="C62" s="19" t="s">
        <v>42</v>
      </c>
      <c r="D62" s="15">
        <v>8935</v>
      </c>
      <c r="E62" s="16">
        <f t="shared" si="0"/>
        <v>0</v>
      </c>
      <c r="F62" s="17">
        <f>[1]Sheet1!F61</f>
        <v>0</v>
      </c>
      <c r="G62" s="37">
        <f>[1]Sheet1!G61</f>
        <v>0</v>
      </c>
      <c r="H62" s="37">
        <f>[1]Sheet1!H61</f>
        <v>0</v>
      </c>
      <c r="I62" s="37">
        <f>[1]Sheet1!I61</f>
        <v>0</v>
      </c>
      <c r="J62" s="37">
        <f>[1]Sheet1!J61</f>
        <v>0</v>
      </c>
      <c r="K62" s="37">
        <f>[1]Sheet1!K61</f>
        <v>0</v>
      </c>
      <c r="L62" s="37">
        <f>[1]Sheet1!L61</f>
        <v>0</v>
      </c>
      <c r="M62" s="37">
        <f>[1]Sheet1!M61</f>
        <v>0</v>
      </c>
      <c r="N62" s="37">
        <f>[1]Sheet1!N61</f>
        <v>0</v>
      </c>
      <c r="O62" s="37">
        <f>[1]Sheet1!O61</f>
        <v>0</v>
      </c>
      <c r="P62" s="38">
        <f>[1]Sheet1!P61</f>
        <v>0</v>
      </c>
      <c r="Q62" s="15">
        <f>[1]Sheet1!Q61</f>
        <v>0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</row>
    <row r="63" spans="1:178" s="2" customFormat="1" ht="11.25" hidden="1" x14ac:dyDescent="0.2">
      <c r="A63" s="18"/>
      <c r="B63" s="14"/>
      <c r="C63" s="19" t="s">
        <v>43</v>
      </c>
      <c r="D63" s="15">
        <v>15450</v>
      </c>
      <c r="E63" s="16">
        <f t="shared" si="0"/>
        <v>0</v>
      </c>
      <c r="F63" s="17">
        <f>[1]Sheet1!F62</f>
        <v>0</v>
      </c>
      <c r="G63" s="37">
        <f>[1]Sheet1!G62</f>
        <v>0</v>
      </c>
      <c r="H63" s="37">
        <f>[1]Sheet1!H62</f>
        <v>0</v>
      </c>
      <c r="I63" s="37">
        <f>[1]Sheet1!I62</f>
        <v>0</v>
      </c>
      <c r="J63" s="37">
        <f>[1]Sheet1!J62</f>
        <v>0</v>
      </c>
      <c r="K63" s="37">
        <f>[1]Sheet1!K62</f>
        <v>0</v>
      </c>
      <c r="L63" s="37">
        <f>[1]Sheet1!L62</f>
        <v>0</v>
      </c>
      <c r="M63" s="37">
        <f>[1]Sheet1!M62</f>
        <v>0</v>
      </c>
      <c r="N63" s="37">
        <f>[1]Sheet1!N62</f>
        <v>0</v>
      </c>
      <c r="O63" s="37">
        <f>[1]Sheet1!O62</f>
        <v>0</v>
      </c>
      <c r="P63" s="38">
        <f>[1]Sheet1!P62</f>
        <v>0</v>
      </c>
      <c r="Q63" s="15">
        <f>[1]Sheet1!Q62</f>
        <v>0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</row>
    <row r="64" spans="1:178" s="2" customFormat="1" ht="11.25" hidden="1" x14ac:dyDescent="0.2">
      <c r="A64" s="18"/>
      <c r="B64" s="14"/>
      <c r="C64" s="19" t="s">
        <v>44</v>
      </c>
      <c r="D64" s="15">
        <v>190435</v>
      </c>
      <c r="E64" s="16">
        <f t="shared" si="0"/>
        <v>0</v>
      </c>
      <c r="F64" s="17">
        <f>[1]Sheet1!F63</f>
        <v>0</v>
      </c>
      <c r="G64" s="37">
        <f>[1]Sheet1!G63</f>
        <v>0</v>
      </c>
      <c r="H64" s="37">
        <f>[1]Sheet1!H63</f>
        <v>0</v>
      </c>
      <c r="I64" s="37">
        <f>[1]Sheet1!I63</f>
        <v>0</v>
      </c>
      <c r="J64" s="37">
        <f>[1]Sheet1!J63</f>
        <v>0</v>
      </c>
      <c r="K64" s="37">
        <f>[1]Sheet1!K63</f>
        <v>0</v>
      </c>
      <c r="L64" s="37">
        <f>[1]Sheet1!L63</f>
        <v>0</v>
      </c>
      <c r="M64" s="37">
        <f>[1]Sheet1!M63</f>
        <v>0</v>
      </c>
      <c r="N64" s="37">
        <f>[1]Sheet1!N63</f>
        <v>0</v>
      </c>
      <c r="O64" s="37">
        <f>[1]Sheet1!O63</f>
        <v>0</v>
      </c>
      <c r="P64" s="38">
        <f>[1]Sheet1!P63</f>
        <v>0</v>
      </c>
      <c r="Q64" s="15">
        <f>[1]Sheet1!Q63</f>
        <v>0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</row>
    <row r="65" spans="1:178" s="2" customFormat="1" ht="11.25" customHeight="1" x14ac:dyDescent="0.2">
      <c r="A65" s="18"/>
      <c r="B65" s="20"/>
      <c r="C65" s="45" t="s">
        <v>264</v>
      </c>
      <c r="D65" s="47">
        <f>SUM(D$4,D$10,D$13,D$17,D$23,D$29)</f>
        <v>0</v>
      </c>
      <c r="E65" s="49">
        <f t="shared" si="0"/>
        <v>-18306</v>
      </c>
      <c r="F65" s="47">
        <f>[1]Sheet1!F64</f>
        <v>247085</v>
      </c>
      <c r="G65" s="47">
        <f>[1]Sheet1!G64</f>
        <v>265391</v>
      </c>
      <c r="H65" s="47">
        <f>[1]Sheet1!H64</f>
        <v>257891</v>
      </c>
      <c r="I65" s="47">
        <f>[1]Sheet1!I64</f>
        <v>257891</v>
      </c>
      <c r="J65" s="47">
        <f>[1]Sheet1!J64</f>
        <v>259280</v>
      </c>
      <c r="K65" s="47">
        <f>[1]Sheet1!K64</f>
        <v>262960</v>
      </c>
      <c r="L65" s="47">
        <f>[1]Sheet1!L64</f>
        <v>255332</v>
      </c>
      <c r="M65" s="47">
        <f>[1]Sheet1!M64</f>
        <v>308123</v>
      </c>
      <c r="N65" s="47">
        <f>[1]Sheet1!N64</f>
        <v>229180</v>
      </c>
      <c r="O65" s="47">
        <f>[1]Sheet1!O64</f>
        <v>229180</v>
      </c>
      <c r="P65" s="49">
        <f>[1]Sheet1!P64</f>
        <v>261366</v>
      </c>
      <c r="Q65" s="46">
        <f>[1]Sheet1!Q64</f>
        <v>291803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</row>
    <row r="66" spans="1:178" s="2" customFormat="1" ht="11.25" customHeight="1" x14ac:dyDescent="0.2">
      <c r="A66" s="18"/>
      <c r="B66" s="14" t="s">
        <v>46</v>
      </c>
      <c r="C66" s="14" t="str">
        <f>[1]Sheet1!C65</f>
        <v>TRANSOK @ BRYAN</v>
      </c>
      <c r="D66" s="15">
        <v>878659</v>
      </c>
      <c r="E66" s="16">
        <f t="shared" si="0"/>
        <v>-3532</v>
      </c>
      <c r="F66" s="59">
        <f>[1]Sheet1!F65</f>
        <v>44767</v>
      </c>
      <c r="G66" s="60">
        <f>[1]Sheet1!G65</f>
        <v>48299</v>
      </c>
      <c r="H66" s="60">
        <f>[1]Sheet1!H65</f>
        <v>48299</v>
      </c>
      <c r="I66" s="60">
        <f>[1]Sheet1!I65</f>
        <v>48299</v>
      </c>
      <c r="J66" s="60">
        <f>[1]Sheet1!J65</f>
        <v>72883</v>
      </c>
      <c r="K66" s="60">
        <f>[1]Sheet1!K65</f>
        <v>61667</v>
      </c>
      <c r="L66" s="60">
        <f>[1]Sheet1!L65</f>
        <v>53630</v>
      </c>
      <c r="M66" s="60">
        <f>[1]Sheet1!M65</f>
        <v>54801</v>
      </c>
      <c r="N66" s="60">
        <f>[1]Sheet1!N65</f>
        <v>51280</v>
      </c>
      <c r="O66" s="60">
        <f>[1]Sheet1!O65</f>
        <v>51280</v>
      </c>
      <c r="P66" s="67">
        <f>[1]Sheet1!P65</f>
        <v>56459</v>
      </c>
      <c r="Q66" s="61">
        <f>[1]Sheet1!Q65</f>
        <v>31093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</row>
    <row r="67" spans="1:178" s="2" customFormat="1" ht="11.25" customHeight="1" x14ac:dyDescent="0.2">
      <c r="A67" s="18"/>
      <c r="B67" s="14"/>
      <c r="C67" s="14" t="str">
        <f>[1]Sheet1!C66</f>
        <v>KOCH @ POLK</v>
      </c>
      <c r="D67" s="15">
        <v>270000</v>
      </c>
      <c r="E67" s="16">
        <f t="shared" si="0"/>
        <v>-11599</v>
      </c>
      <c r="F67" s="17">
        <f>[1]Sheet1!F66</f>
        <v>13010</v>
      </c>
      <c r="G67" s="37">
        <f>[1]Sheet1!G66</f>
        <v>24609</v>
      </c>
      <c r="H67" s="37">
        <f>[1]Sheet1!H66</f>
        <v>24609</v>
      </c>
      <c r="I67" s="37">
        <f>[1]Sheet1!I66</f>
        <v>24609</v>
      </c>
      <c r="J67" s="37">
        <f>[1]Sheet1!J66</f>
        <v>13010</v>
      </c>
      <c r="K67" s="37">
        <f>[1]Sheet1!K66</f>
        <v>33077</v>
      </c>
      <c r="L67" s="37">
        <f>[1]Sheet1!L66</f>
        <v>13010</v>
      </c>
      <c r="M67" s="37">
        <f>[1]Sheet1!M66</f>
        <v>13010</v>
      </c>
      <c r="N67" s="37">
        <f>[1]Sheet1!N66</f>
        <v>24428</v>
      </c>
      <c r="O67" s="37">
        <f>[1]Sheet1!O66</f>
        <v>24428</v>
      </c>
      <c r="P67" s="38">
        <f>[1]Sheet1!P66</f>
        <v>19033</v>
      </c>
      <c r="Q67" s="15">
        <f>[1]Sheet1!Q66</f>
        <v>26903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</row>
    <row r="68" spans="1:178" s="2" customFormat="1" ht="11.25" customHeight="1" x14ac:dyDescent="0.2">
      <c r="A68" s="18"/>
      <c r="B68" s="14"/>
      <c r="C68" s="14" t="str">
        <f>[1]Sheet1!C67</f>
        <v>PG&amp;E GAS @ POLK</v>
      </c>
      <c r="D68" s="15">
        <v>104000</v>
      </c>
      <c r="E68" s="16">
        <f t="shared" si="0"/>
        <v>6000</v>
      </c>
      <c r="F68" s="17">
        <f>[1]Sheet1!F67</f>
        <v>7293</v>
      </c>
      <c r="G68" s="37">
        <f>[1]Sheet1!G67</f>
        <v>1293</v>
      </c>
      <c r="H68" s="37">
        <f>[1]Sheet1!H67</f>
        <v>1293</v>
      </c>
      <c r="I68" s="37">
        <f>[1]Sheet1!I67</f>
        <v>1293</v>
      </c>
      <c r="J68" s="37">
        <f>[1]Sheet1!J67</f>
        <v>1293</v>
      </c>
      <c r="K68" s="37">
        <f>[1]Sheet1!K67</f>
        <v>1293</v>
      </c>
      <c r="L68" s="37">
        <f>[1]Sheet1!L67</f>
        <v>1293</v>
      </c>
      <c r="M68" s="37">
        <f>[1]Sheet1!M67</f>
        <v>1293</v>
      </c>
      <c r="N68" s="37">
        <f>[1]Sheet1!N67</f>
        <v>1293</v>
      </c>
      <c r="O68" s="37">
        <f>[1]Sheet1!O67</f>
        <v>1293</v>
      </c>
      <c r="P68" s="38">
        <f>[1]Sheet1!P67</f>
        <v>1908</v>
      </c>
      <c r="Q68" s="15">
        <f>[1]Sheet1!Q67</f>
        <v>14231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</row>
    <row r="69" spans="1:178" s="2" customFormat="1" ht="11.25" customHeight="1" x14ac:dyDescent="0.2">
      <c r="A69" s="18"/>
      <c r="B69" s="14"/>
      <c r="C69" s="14" t="str">
        <f>[1]Sheet1!C68</f>
        <v>LONESTAR @ PANOLA</v>
      </c>
      <c r="D69" s="15">
        <v>104523</v>
      </c>
      <c r="E69" s="16">
        <f t="shared" ref="E69:E134" si="2">IF(ISERROR($F69-$G69), "na", ($F69-$G69))</f>
        <v>0</v>
      </c>
      <c r="F69" s="17">
        <f>[1]Sheet1!F68</f>
        <v>0</v>
      </c>
      <c r="G69" s="37">
        <f>[1]Sheet1!G68</f>
        <v>0</v>
      </c>
      <c r="H69" s="37">
        <f>[1]Sheet1!H68</f>
        <v>0</v>
      </c>
      <c r="I69" s="37">
        <f>[1]Sheet1!I68</f>
        <v>0</v>
      </c>
      <c r="J69" s="37">
        <f>[1]Sheet1!J68</f>
        <v>0</v>
      </c>
      <c r="K69" s="37">
        <f>[1]Sheet1!K68</f>
        <v>0</v>
      </c>
      <c r="L69" s="37">
        <f>[1]Sheet1!L68</f>
        <v>0</v>
      </c>
      <c r="M69" s="37">
        <f>[1]Sheet1!M68</f>
        <v>0</v>
      </c>
      <c r="N69" s="37">
        <f>[1]Sheet1!N68</f>
        <v>0</v>
      </c>
      <c r="O69" s="37">
        <f>[1]Sheet1!O68</f>
        <v>0</v>
      </c>
      <c r="P69" s="38">
        <f>[1]Sheet1!P68</f>
        <v>0</v>
      </c>
      <c r="Q69" s="15">
        <f>[1]Sheet1!Q68</f>
        <v>637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</row>
    <row r="70" spans="1:178" s="2" customFormat="1" ht="11.25" customHeight="1" x14ac:dyDescent="0.2">
      <c r="A70" s="18"/>
      <c r="B70" s="14"/>
      <c r="C70" s="50" t="s">
        <v>263</v>
      </c>
      <c r="D70" s="51"/>
      <c r="E70" s="52">
        <f>E69+E68+E67+E66</f>
        <v>-9131</v>
      </c>
      <c r="F70" s="53">
        <f>F69+F68+F67+F66</f>
        <v>65070</v>
      </c>
      <c r="G70" s="54">
        <f t="shared" ref="G70:Q70" si="3">G69+G68+G67+G66</f>
        <v>74201</v>
      </c>
      <c r="H70" s="54">
        <f t="shared" si="3"/>
        <v>74201</v>
      </c>
      <c r="I70" s="54">
        <f t="shared" si="3"/>
        <v>74201</v>
      </c>
      <c r="J70" s="54">
        <f t="shared" si="3"/>
        <v>87186</v>
      </c>
      <c r="K70" s="54">
        <f t="shared" si="3"/>
        <v>96037</v>
      </c>
      <c r="L70" s="54">
        <f t="shared" si="3"/>
        <v>67933</v>
      </c>
      <c r="M70" s="54">
        <f t="shared" si="3"/>
        <v>69104</v>
      </c>
      <c r="N70" s="54">
        <f t="shared" si="3"/>
        <v>77001</v>
      </c>
      <c r="O70" s="54">
        <f t="shared" si="3"/>
        <v>77001</v>
      </c>
      <c r="P70" s="55">
        <f t="shared" si="3"/>
        <v>77400</v>
      </c>
      <c r="Q70" s="51">
        <f t="shared" si="3"/>
        <v>72864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</row>
    <row r="71" spans="1:178" s="2" customFormat="1" ht="11.25" customHeight="1" x14ac:dyDescent="0.2">
      <c r="A71" s="18"/>
      <c r="B71" s="14"/>
      <c r="C71" s="14" t="str">
        <f>[1]Sheet1!C69</f>
        <v>Other*</v>
      </c>
      <c r="D71" s="15"/>
      <c r="E71" s="16">
        <f t="shared" si="2"/>
        <v>0</v>
      </c>
      <c r="F71" s="17">
        <f>[1]Sheet1!F69</f>
        <v>140</v>
      </c>
      <c r="G71" s="37">
        <f>[1]Sheet1!G69</f>
        <v>140</v>
      </c>
      <c r="H71" s="37">
        <f>[1]Sheet1!H69</f>
        <v>140</v>
      </c>
      <c r="I71" s="37">
        <f>[1]Sheet1!I69</f>
        <v>140</v>
      </c>
      <c r="J71" s="37">
        <f>[1]Sheet1!J69</f>
        <v>140</v>
      </c>
      <c r="K71" s="37">
        <f>[1]Sheet1!K69</f>
        <v>0</v>
      </c>
      <c r="L71" s="37">
        <f>[1]Sheet1!L69</f>
        <v>0</v>
      </c>
      <c r="M71" s="37">
        <f>[1]Sheet1!M69</f>
        <v>0</v>
      </c>
      <c r="N71" s="37">
        <f>[1]Sheet1!N69</f>
        <v>0</v>
      </c>
      <c r="O71" s="37">
        <f>[1]Sheet1!O69</f>
        <v>0</v>
      </c>
      <c r="P71" s="38">
        <f>[1]Sheet1!P69</f>
        <v>43</v>
      </c>
      <c r="Q71" s="15">
        <f>[1]Sheet1!Q69</f>
        <v>100</v>
      </c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</row>
    <row r="72" spans="1:178" s="2" customFormat="1" ht="11.25" hidden="1" x14ac:dyDescent="0.2">
      <c r="A72" s="18"/>
      <c r="B72" s="14"/>
      <c r="C72" s="14" t="str">
        <f>[1]Sheet1!C70</f>
        <v>AMERICAN @ PANOLA</v>
      </c>
      <c r="D72" s="15">
        <v>71596</v>
      </c>
      <c r="E72" s="16">
        <f t="shared" si="2"/>
        <v>0</v>
      </c>
      <c r="F72" s="17">
        <f>[1]Sheet1!F70</f>
        <v>0</v>
      </c>
      <c r="G72" s="37">
        <f>[1]Sheet1!G70</f>
        <v>0</v>
      </c>
      <c r="H72" s="37">
        <f>[1]Sheet1!H70</f>
        <v>0</v>
      </c>
      <c r="I72" s="37">
        <f>[1]Sheet1!I70</f>
        <v>0</v>
      </c>
      <c r="J72" s="37">
        <f>[1]Sheet1!J70</f>
        <v>0</v>
      </c>
      <c r="K72" s="37">
        <f>[1]Sheet1!K70</f>
        <v>0</v>
      </c>
      <c r="L72" s="37">
        <f>[1]Sheet1!L70</f>
        <v>0</v>
      </c>
      <c r="M72" s="37">
        <f>[1]Sheet1!M70</f>
        <v>0</v>
      </c>
      <c r="N72" s="37">
        <f>[1]Sheet1!N70</f>
        <v>0</v>
      </c>
      <c r="O72" s="37">
        <f>[1]Sheet1!O70</f>
        <v>0</v>
      </c>
      <c r="P72" s="38">
        <f>[1]Sheet1!P70</f>
        <v>0</v>
      </c>
      <c r="Q72" s="15">
        <f>[1]Sheet1!Q70</f>
        <v>0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</row>
    <row r="73" spans="1:178" s="2" customFormat="1" ht="11.25" hidden="1" x14ac:dyDescent="0.2">
      <c r="A73" s="18"/>
      <c r="B73" s="14"/>
      <c r="C73" s="14" t="str">
        <f>[1]Sheet1!C71</f>
        <v>CORNERST @ MARION</v>
      </c>
      <c r="D73" s="15">
        <v>3666</v>
      </c>
      <c r="E73" s="16">
        <f t="shared" si="2"/>
        <v>0</v>
      </c>
      <c r="F73" s="17">
        <f>[1]Sheet1!F71</f>
        <v>140</v>
      </c>
      <c r="G73" s="37">
        <f>[1]Sheet1!G71</f>
        <v>140</v>
      </c>
      <c r="H73" s="37">
        <f>[1]Sheet1!H71</f>
        <v>140</v>
      </c>
      <c r="I73" s="37">
        <f>[1]Sheet1!I71</f>
        <v>140</v>
      </c>
      <c r="J73" s="37">
        <f>[1]Sheet1!J71</f>
        <v>140</v>
      </c>
      <c r="K73" s="37">
        <f>[1]Sheet1!K71</f>
        <v>0</v>
      </c>
      <c r="L73" s="37">
        <f>[1]Sheet1!L71</f>
        <v>0</v>
      </c>
      <c r="M73" s="37">
        <f>[1]Sheet1!M71</f>
        <v>0</v>
      </c>
      <c r="N73" s="37">
        <f>[1]Sheet1!N71</f>
        <v>0</v>
      </c>
      <c r="O73" s="37">
        <f>[1]Sheet1!O71</f>
        <v>0</v>
      </c>
      <c r="P73" s="38">
        <f>[1]Sheet1!P71</f>
        <v>43</v>
      </c>
      <c r="Q73" s="15">
        <f>[1]Sheet1!Q71</f>
        <v>100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</row>
    <row r="74" spans="1:178" s="2" customFormat="1" ht="11.25" hidden="1" x14ac:dyDescent="0.2">
      <c r="A74" s="18"/>
      <c r="B74" s="14"/>
      <c r="C74" s="14" t="str">
        <f>[1]Sheet1!C72</f>
        <v>H&amp;S PROD @ PANOLA</v>
      </c>
      <c r="D74" s="15">
        <v>9071</v>
      </c>
      <c r="E74" s="16">
        <f t="shared" si="2"/>
        <v>0</v>
      </c>
      <c r="F74" s="17">
        <f>[1]Sheet1!F72</f>
        <v>0</v>
      </c>
      <c r="G74" s="37">
        <f>[1]Sheet1!G72</f>
        <v>0</v>
      </c>
      <c r="H74" s="37">
        <f>[1]Sheet1!H72</f>
        <v>0</v>
      </c>
      <c r="I74" s="37">
        <f>[1]Sheet1!I72</f>
        <v>0</v>
      </c>
      <c r="J74" s="37">
        <f>[1]Sheet1!J72</f>
        <v>0</v>
      </c>
      <c r="K74" s="37">
        <f>[1]Sheet1!K72</f>
        <v>0</v>
      </c>
      <c r="L74" s="37">
        <f>[1]Sheet1!L72</f>
        <v>0</v>
      </c>
      <c r="M74" s="37">
        <f>[1]Sheet1!M72</f>
        <v>0</v>
      </c>
      <c r="N74" s="37">
        <f>[1]Sheet1!N72</f>
        <v>0</v>
      </c>
      <c r="O74" s="37">
        <f>[1]Sheet1!O72</f>
        <v>0</v>
      </c>
      <c r="P74" s="38">
        <f>[1]Sheet1!P72</f>
        <v>0</v>
      </c>
      <c r="Q74" s="15">
        <f>[1]Sheet1!Q72</f>
        <v>0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</row>
    <row r="75" spans="1:178" s="2" customFormat="1" ht="11.25" hidden="1" x14ac:dyDescent="0.2">
      <c r="A75" s="18"/>
      <c r="B75" s="14"/>
      <c r="C75" s="14" t="str">
        <f>[1]Sheet1!C73</f>
        <v>HPL @ POLK</v>
      </c>
      <c r="D75" s="15">
        <v>50000</v>
      </c>
      <c r="E75" s="16">
        <f t="shared" si="2"/>
        <v>0</v>
      </c>
      <c r="F75" s="17">
        <f>[1]Sheet1!F73</f>
        <v>0</v>
      </c>
      <c r="G75" s="37">
        <f>[1]Sheet1!G73</f>
        <v>0</v>
      </c>
      <c r="H75" s="37">
        <f>[1]Sheet1!H73</f>
        <v>0</v>
      </c>
      <c r="I75" s="37">
        <f>[1]Sheet1!I73</f>
        <v>0</v>
      </c>
      <c r="J75" s="37">
        <f>[1]Sheet1!J73</f>
        <v>0</v>
      </c>
      <c r="K75" s="37">
        <f>[1]Sheet1!K73</f>
        <v>0</v>
      </c>
      <c r="L75" s="37">
        <f>[1]Sheet1!L73</f>
        <v>0</v>
      </c>
      <c r="M75" s="37">
        <f>[1]Sheet1!M73</f>
        <v>0</v>
      </c>
      <c r="N75" s="37">
        <f>[1]Sheet1!N73</f>
        <v>0</v>
      </c>
      <c r="O75" s="37">
        <f>[1]Sheet1!O73</f>
        <v>0</v>
      </c>
      <c r="P75" s="38">
        <f>[1]Sheet1!P73</f>
        <v>0</v>
      </c>
      <c r="Q75" s="15">
        <f>[1]Sheet1!Q73</f>
        <v>0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</row>
    <row r="76" spans="1:178" s="2" customFormat="1" ht="11.25" customHeight="1" x14ac:dyDescent="0.2">
      <c r="A76" s="18"/>
      <c r="B76" s="14"/>
      <c r="C76" s="14" t="str">
        <f>[1]Sheet1!C74</f>
        <v>Field Gas*</v>
      </c>
      <c r="D76" s="15"/>
      <c r="E76" s="16">
        <f t="shared" si="2"/>
        <v>8045</v>
      </c>
      <c r="F76" s="17">
        <f>[1]Sheet1!F74</f>
        <v>338744</v>
      </c>
      <c r="G76" s="37">
        <f>[1]Sheet1!G74</f>
        <v>330699</v>
      </c>
      <c r="H76" s="37">
        <f>[1]Sheet1!H74</f>
        <v>331208</v>
      </c>
      <c r="I76" s="37">
        <f>[1]Sheet1!I74</f>
        <v>331208</v>
      </c>
      <c r="J76" s="37">
        <f>[1]Sheet1!J74</f>
        <v>333110</v>
      </c>
      <c r="K76" s="37">
        <f>[1]Sheet1!K74</f>
        <v>351790</v>
      </c>
      <c r="L76" s="37">
        <f>[1]Sheet1!L74</f>
        <v>352731</v>
      </c>
      <c r="M76" s="37">
        <f>[1]Sheet1!M74</f>
        <v>350977</v>
      </c>
      <c r="N76" s="37">
        <f>[1]Sheet1!N74</f>
        <v>345318</v>
      </c>
      <c r="O76" s="37">
        <f>[1]Sheet1!O74</f>
        <v>345725</v>
      </c>
      <c r="P76" s="38">
        <f>[1]Sheet1!P74</f>
        <v>342432</v>
      </c>
      <c r="Q76" s="15">
        <f>[1]Sheet1!Q74</f>
        <v>283144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</row>
    <row r="77" spans="1:178" s="2" customFormat="1" ht="11.25" hidden="1" x14ac:dyDescent="0.2">
      <c r="A77" s="18"/>
      <c r="B77" s="14"/>
      <c r="C77" s="19" t="s">
        <v>47</v>
      </c>
      <c r="D77" s="15">
        <v>15936</v>
      </c>
      <c r="E77" s="16">
        <f t="shared" si="2"/>
        <v>0</v>
      </c>
      <c r="F77" s="17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38">
        <v>0</v>
      </c>
      <c r="Q77" s="15">
        <v>0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</row>
    <row r="78" spans="1:178" s="2" customFormat="1" ht="11.25" hidden="1" x14ac:dyDescent="0.2">
      <c r="A78" s="18"/>
      <c r="B78" s="14"/>
      <c r="C78" s="19" t="s">
        <v>48</v>
      </c>
      <c r="D78" s="15">
        <v>16416</v>
      </c>
      <c r="E78" s="16">
        <f t="shared" si="2"/>
        <v>0</v>
      </c>
      <c r="F78" s="17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38">
        <v>0</v>
      </c>
      <c r="Q78" s="15">
        <v>0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</row>
    <row r="79" spans="1:178" s="2" customFormat="1" ht="11.25" hidden="1" x14ac:dyDescent="0.2">
      <c r="A79" s="18"/>
      <c r="B79" s="14"/>
      <c r="C79" s="19" t="s">
        <v>49</v>
      </c>
      <c r="D79" s="15">
        <v>14860</v>
      </c>
      <c r="E79" s="16">
        <f t="shared" si="2"/>
        <v>0</v>
      </c>
      <c r="F79" s="17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38">
        <v>0</v>
      </c>
      <c r="Q79" s="15">
        <v>0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</row>
    <row r="80" spans="1:178" s="2" customFormat="1" ht="11.25" hidden="1" x14ac:dyDescent="0.2">
      <c r="A80" s="18"/>
      <c r="B80" s="14"/>
      <c r="C80" s="19" t="s">
        <v>50</v>
      </c>
      <c r="D80" s="15">
        <v>34762</v>
      </c>
      <c r="E80" s="16">
        <f t="shared" si="2"/>
        <v>1565</v>
      </c>
      <c r="F80" s="17">
        <v>4580</v>
      </c>
      <c r="G80" s="16">
        <v>3015</v>
      </c>
      <c r="H80" s="16">
        <v>3015</v>
      </c>
      <c r="I80" s="16">
        <v>3015</v>
      </c>
      <c r="J80" s="16">
        <v>580</v>
      </c>
      <c r="K80" s="16">
        <v>4580</v>
      </c>
      <c r="L80" s="16">
        <v>2880</v>
      </c>
      <c r="M80" s="16">
        <v>4580</v>
      </c>
      <c r="N80" s="16">
        <v>4580</v>
      </c>
      <c r="O80" s="16">
        <v>4580</v>
      </c>
      <c r="P80" s="38">
        <v>4128</v>
      </c>
      <c r="Q80" s="15">
        <v>1973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</row>
    <row r="81" spans="1:178" s="2" customFormat="1" ht="11.25" hidden="1" x14ac:dyDescent="0.2">
      <c r="A81" s="18"/>
      <c r="B81" s="14"/>
      <c r="C81" s="19" t="s">
        <v>51</v>
      </c>
      <c r="D81" s="15">
        <v>134735</v>
      </c>
      <c r="E81" s="16">
        <f t="shared" si="2"/>
        <v>0</v>
      </c>
      <c r="F81" s="17">
        <v>4615</v>
      </c>
      <c r="G81" s="16">
        <v>4615</v>
      </c>
      <c r="H81" s="16">
        <v>4615</v>
      </c>
      <c r="I81" s="16">
        <v>4615</v>
      </c>
      <c r="J81" s="16">
        <v>4615</v>
      </c>
      <c r="K81" s="16">
        <v>4615</v>
      </c>
      <c r="L81" s="16">
        <v>4615</v>
      </c>
      <c r="M81" s="16">
        <v>4615</v>
      </c>
      <c r="N81" s="16">
        <v>4615</v>
      </c>
      <c r="O81" s="16">
        <v>4615</v>
      </c>
      <c r="P81" s="38">
        <v>4615</v>
      </c>
      <c r="Q81" s="15">
        <v>4549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</row>
    <row r="82" spans="1:178" s="2" customFormat="1" ht="11.25" hidden="1" x14ac:dyDescent="0.2">
      <c r="A82" s="18"/>
      <c r="B82" s="14"/>
      <c r="C82" s="19" t="s">
        <v>52</v>
      </c>
      <c r="D82" s="15">
        <v>130214</v>
      </c>
      <c r="E82" s="16">
        <f t="shared" si="2"/>
        <v>0</v>
      </c>
      <c r="F82" s="17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38">
        <v>0</v>
      </c>
      <c r="Q82" s="15">
        <v>0</v>
      </c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</row>
    <row r="83" spans="1:178" s="2" customFormat="1" ht="11.25" hidden="1" x14ac:dyDescent="0.2">
      <c r="A83" s="18"/>
      <c r="B83" s="14"/>
      <c r="C83" s="19" t="s">
        <v>53</v>
      </c>
      <c r="D83" s="15">
        <v>90958</v>
      </c>
      <c r="E83" s="16">
        <f t="shared" si="2"/>
        <v>-2281</v>
      </c>
      <c r="F83" s="17">
        <v>28051</v>
      </c>
      <c r="G83" s="16">
        <v>30332</v>
      </c>
      <c r="H83" s="16">
        <v>30332</v>
      </c>
      <c r="I83" s="16">
        <v>27732</v>
      </c>
      <c r="J83" s="16">
        <v>16451</v>
      </c>
      <c r="K83" s="16">
        <v>28751</v>
      </c>
      <c r="L83" s="16">
        <v>18916</v>
      </c>
      <c r="M83" s="16">
        <v>23766</v>
      </c>
      <c r="N83" s="16">
        <v>32637</v>
      </c>
      <c r="O83" s="16">
        <v>32637</v>
      </c>
      <c r="P83" s="38">
        <v>30747</v>
      </c>
      <c r="Q83" s="15">
        <v>26505</v>
      </c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</row>
    <row r="84" spans="1:178" s="2" customFormat="1" ht="11.25" hidden="1" x14ac:dyDescent="0.2">
      <c r="A84" s="18"/>
      <c r="B84" s="14"/>
      <c r="C84" s="19" t="s">
        <v>54</v>
      </c>
      <c r="D84" s="15">
        <v>9099</v>
      </c>
      <c r="E84" s="16">
        <f t="shared" si="2"/>
        <v>0</v>
      </c>
      <c r="F84" s="17">
        <v>540</v>
      </c>
      <c r="G84" s="16">
        <v>540</v>
      </c>
      <c r="H84" s="16">
        <v>540</v>
      </c>
      <c r="I84" s="16">
        <v>540</v>
      </c>
      <c r="J84" s="16">
        <v>540</v>
      </c>
      <c r="K84" s="16">
        <v>540</v>
      </c>
      <c r="L84" s="16">
        <v>570</v>
      </c>
      <c r="M84" s="16">
        <v>570</v>
      </c>
      <c r="N84" s="16">
        <v>570</v>
      </c>
      <c r="O84" s="16">
        <v>570</v>
      </c>
      <c r="P84" s="38">
        <v>563</v>
      </c>
      <c r="Q84" s="15">
        <v>566</v>
      </c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</row>
    <row r="85" spans="1:178" s="2" customFormat="1" ht="11.25" hidden="1" x14ac:dyDescent="0.2">
      <c r="A85" s="18"/>
      <c r="B85" s="14"/>
      <c r="C85" s="19" t="s">
        <v>49</v>
      </c>
      <c r="D85" s="15">
        <v>156092</v>
      </c>
      <c r="E85" s="16">
        <f t="shared" si="2"/>
        <v>8344</v>
      </c>
      <c r="F85" s="17">
        <v>36411</v>
      </c>
      <c r="G85" s="16">
        <v>28067</v>
      </c>
      <c r="H85" s="16">
        <v>28474</v>
      </c>
      <c r="I85" s="16">
        <v>28474</v>
      </c>
      <c r="J85" s="16">
        <v>35436</v>
      </c>
      <c r="K85" s="16">
        <v>38907</v>
      </c>
      <c r="L85" s="16">
        <v>39796</v>
      </c>
      <c r="M85" s="16">
        <v>39169</v>
      </c>
      <c r="N85" s="16">
        <v>39169</v>
      </c>
      <c r="O85" s="16">
        <v>39779</v>
      </c>
      <c r="P85" s="38">
        <v>40631</v>
      </c>
      <c r="Q85" s="15">
        <v>35324</v>
      </c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</row>
    <row r="86" spans="1:178" s="2" customFormat="1" ht="11.25" hidden="1" x14ac:dyDescent="0.2">
      <c r="A86" s="18"/>
      <c r="B86" s="14"/>
      <c r="C86" s="19" t="s">
        <v>55</v>
      </c>
      <c r="D86" s="15">
        <v>251608</v>
      </c>
      <c r="E86" s="16">
        <f t="shared" si="2"/>
        <v>-95384</v>
      </c>
      <c r="F86" s="17">
        <v>0</v>
      </c>
      <c r="G86" s="16">
        <v>95384</v>
      </c>
      <c r="H86" s="16">
        <v>95384</v>
      </c>
      <c r="I86" s="16">
        <v>95384</v>
      </c>
      <c r="J86" s="16">
        <v>125384</v>
      </c>
      <c r="K86" s="16">
        <v>133384</v>
      </c>
      <c r="L86" s="16">
        <v>133384</v>
      </c>
      <c r="M86" s="16">
        <v>133384</v>
      </c>
      <c r="N86" s="16">
        <v>137384</v>
      </c>
      <c r="O86" s="16">
        <v>137384</v>
      </c>
      <c r="P86" s="38">
        <v>123389</v>
      </c>
      <c r="Q86" s="15">
        <v>125461</v>
      </c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</row>
    <row r="87" spans="1:178" s="2" customFormat="1" ht="11.25" hidden="1" x14ac:dyDescent="0.2">
      <c r="A87" s="18"/>
      <c r="B87" s="14"/>
      <c r="C87" s="19" t="s">
        <v>52</v>
      </c>
      <c r="D87" s="15">
        <v>32307</v>
      </c>
      <c r="E87" s="16">
        <f t="shared" si="2"/>
        <v>0</v>
      </c>
      <c r="F87" s="17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38">
        <v>0</v>
      </c>
      <c r="Q87" s="15">
        <v>0</v>
      </c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</row>
    <row r="88" spans="1:178" s="2" customFormat="1" ht="11.25" hidden="1" x14ac:dyDescent="0.2">
      <c r="A88" s="18"/>
      <c r="B88" s="14"/>
      <c r="C88" s="19" t="s">
        <v>56</v>
      </c>
      <c r="D88" s="15">
        <v>34747</v>
      </c>
      <c r="E88" s="16">
        <f t="shared" si="2"/>
        <v>0</v>
      </c>
      <c r="F88" s="17">
        <v>1076</v>
      </c>
      <c r="G88" s="16">
        <v>1076</v>
      </c>
      <c r="H88" s="16">
        <v>1076</v>
      </c>
      <c r="I88" s="16">
        <v>1076</v>
      </c>
      <c r="J88" s="16">
        <v>1076</v>
      </c>
      <c r="K88" s="16">
        <v>1076</v>
      </c>
      <c r="L88" s="16">
        <v>1076</v>
      </c>
      <c r="M88" s="16">
        <v>1076</v>
      </c>
      <c r="N88" s="16">
        <v>1076</v>
      </c>
      <c r="O88" s="16">
        <v>1076</v>
      </c>
      <c r="P88" s="38">
        <v>1076</v>
      </c>
      <c r="Q88" s="15">
        <v>1089</v>
      </c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</row>
    <row r="89" spans="1:178" s="2" customFormat="1" ht="11.25" hidden="1" x14ac:dyDescent="0.2">
      <c r="A89" s="18"/>
      <c r="B89" s="14"/>
      <c r="C89" s="19" t="s">
        <v>49</v>
      </c>
      <c r="D89" s="15">
        <v>33602</v>
      </c>
      <c r="E89" s="16">
        <f t="shared" si="2"/>
        <v>0</v>
      </c>
      <c r="F89" s="17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38">
        <v>0</v>
      </c>
      <c r="Q89" s="15">
        <v>0</v>
      </c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</row>
    <row r="90" spans="1:178" s="2" customFormat="1" ht="11.25" hidden="1" x14ac:dyDescent="0.2">
      <c r="A90" s="18"/>
      <c r="B90" s="14"/>
      <c r="C90" s="19" t="s">
        <v>57</v>
      </c>
      <c r="D90" s="15">
        <v>5150</v>
      </c>
      <c r="E90" s="16">
        <f t="shared" si="2"/>
        <v>0</v>
      </c>
      <c r="F90" s="17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38">
        <v>0</v>
      </c>
      <c r="Q90" s="15">
        <v>0</v>
      </c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</row>
    <row r="91" spans="1:178" s="2" customFormat="1" ht="11.25" hidden="1" x14ac:dyDescent="0.2">
      <c r="A91" s="18"/>
      <c r="B91" s="14"/>
      <c r="C91" s="19" t="s">
        <v>58</v>
      </c>
      <c r="D91" s="15">
        <v>15370</v>
      </c>
      <c r="E91" s="16">
        <f t="shared" si="2"/>
        <v>0</v>
      </c>
      <c r="F91" s="17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38">
        <v>0</v>
      </c>
      <c r="Q91" s="15">
        <v>0</v>
      </c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</row>
    <row r="92" spans="1:178" s="2" customFormat="1" ht="11.25" hidden="1" x14ac:dyDescent="0.2">
      <c r="A92" s="18"/>
      <c r="B92" s="14"/>
      <c r="C92" s="19" t="s">
        <v>59</v>
      </c>
      <c r="D92" s="15">
        <v>17527</v>
      </c>
      <c r="E92" s="16">
        <f t="shared" si="2"/>
        <v>0</v>
      </c>
      <c r="F92" s="17">
        <v>0</v>
      </c>
      <c r="G92" s="16">
        <v>0</v>
      </c>
      <c r="H92" s="16">
        <v>0</v>
      </c>
      <c r="I92" s="16">
        <v>6300</v>
      </c>
      <c r="J92" s="16">
        <v>5500</v>
      </c>
      <c r="K92" s="16">
        <v>5500</v>
      </c>
      <c r="L92" s="16">
        <v>5500</v>
      </c>
      <c r="M92" s="16">
        <v>2500</v>
      </c>
      <c r="N92" s="16">
        <v>2000</v>
      </c>
      <c r="O92" s="16">
        <v>0</v>
      </c>
      <c r="P92" s="38">
        <v>1187</v>
      </c>
      <c r="Q92" s="15">
        <v>2280</v>
      </c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</row>
    <row r="93" spans="1:178" s="2" customFormat="1" ht="11.25" hidden="1" x14ac:dyDescent="0.2">
      <c r="A93" s="18"/>
      <c r="B93" s="14"/>
      <c r="C93" s="19" t="s">
        <v>60</v>
      </c>
      <c r="D93" s="15">
        <v>95235</v>
      </c>
      <c r="E93" s="16">
        <f t="shared" si="2"/>
        <v>0</v>
      </c>
      <c r="F93" s="17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38">
        <v>0</v>
      </c>
      <c r="Q93" s="15">
        <v>0</v>
      </c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</row>
    <row r="94" spans="1:178" s="2" customFormat="1" ht="11.25" hidden="1" x14ac:dyDescent="0.2">
      <c r="A94" s="18"/>
      <c r="B94" s="14"/>
      <c r="C94" s="19" t="s">
        <v>61</v>
      </c>
      <c r="D94" s="15">
        <v>188916</v>
      </c>
      <c r="E94" s="16">
        <f t="shared" si="2"/>
        <v>0</v>
      </c>
      <c r="F94" s="17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38">
        <v>0</v>
      </c>
      <c r="Q94" s="15">
        <v>0</v>
      </c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</row>
    <row r="95" spans="1:178" s="2" customFormat="1" ht="11.25" hidden="1" x14ac:dyDescent="0.2">
      <c r="A95" s="18"/>
      <c r="B95" s="14"/>
      <c r="C95" s="19" t="s">
        <v>62</v>
      </c>
      <c r="D95" s="15">
        <v>188916</v>
      </c>
      <c r="E95" s="16">
        <f t="shared" si="2"/>
        <v>0</v>
      </c>
      <c r="F95" s="17">
        <v>0</v>
      </c>
      <c r="G95" s="16">
        <v>0</v>
      </c>
      <c r="H95" s="16">
        <v>0</v>
      </c>
      <c r="I95" s="16">
        <v>28294</v>
      </c>
      <c r="J95" s="16">
        <v>28294</v>
      </c>
      <c r="K95" s="16">
        <v>26644</v>
      </c>
      <c r="L95" s="16">
        <v>26644</v>
      </c>
      <c r="M95" s="16">
        <v>24674</v>
      </c>
      <c r="N95" s="16">
        <v>24674</v>
      </c>
      <c r="O95" s="16">
        <v>24674</v>
      </c>
      <c r="P95" s="38">
        <v>24147</v>
      </c>
      <c r="Q95" s="15">
        <v>40135</v>
      </c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</row>
    <row r="96" spans="1:178" s="2" customFormat="1" ht="11.25" hidden="1" x14ac:dyDescent="0.2">
      <c r="A96" s="18"/>
      <c r="B96" s="14"/>
      <c r="C96" s="19" t="s">
        <v>63</v>
      </c>
      <c r="D96" s="15">
        <v>117355</v>
      </c>
      <c r="E96" s="16">
        <f t="shared" si="2"/>
        <v>-6800</v>
      </c>
      <c r="F96" s="17">
        <v>1500</v>
      </c>
      <c r="G96" s="16">
        <v>8300</v>
      </c>
      <c r="H96" s="16">
        <v>8300</v>
      </c>
      <c r="I96" s="16">
        <v>3000</v>
      </c>
      <c r="J96" s="16">
        <v>3000</v>
      </c>
      <c r="K96" s="16">
        <v>3400</v>
      </c>
      <c r="L96" s="16">
        <v>3400</v>
      </c>
      <c r="M96" s="16">
        <v>3800</v>
      </c>
      <c r="N96" s="16">
        <v>3800</v>
      </c>
      <c r="O96" s="16">
        <v>3800</v>
      </c>
      <c r="P96" s="38">
        <v>4035</v>
      </c>
      <c r="Q96" s="15">
        <v>4118</v>
      </c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</row>
    <row r="97" spans="1:178" s="2" customFormat="1" ht="11.25" hidden="1" x14ac:dyDescent="0.2">
      <c r="A97" s="18"/>
      <c r="B97" s="14"/>
      <c r="C97" s="19" t="s">
        <v>64</v>
      </c>
      <c r="D97" s="15">
        <v>127600</v>
      </c>
      <c r="E97" s="16">
        <f t="shared" si="2"/>
        <v>0</v>
      </c>
      <c r="F97" s="17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38">
        <v>0</v>
      </c>
      <c r="Q97" s="15">
        <v>0</v>
      </c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</row>
    <row r="98" spans="1:178" s="2" customFormat="1" ht="11.25" hidden="1" x14ac:dyDescent="0.2">
      <c r="A98" s="18"/>
      <c r="B98" s="14"/>
      <c r="C98" s="19" t="s">
        <v>65</v>
      </c>
      <c r="D98" s="15">
        <v>109180</v>
      </c>
      <c r="E98" s="16">
        <f t="shared" si="2"/>
        <v>0</v>
      </c>
      <c r="F98" s="17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38">
        <v>0</v>
      </c>
      <c r="Q98" s="15">
        <v>0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</row>
    <row r="99" spans="1:178" s="2" customFormat="1" ht="11.25" hidden="1" x14ac:dyDescent="0.2">
      <c r="A99" s="18"/>
      <c r="B99" s="14"/>
      <c r="C99" s="19" t="s">
        <v>66</v>
      </c>
      <c r="D99" s="15">
        <v>105034</v>
      </c>
      <c r="E99" s="16">
        <f t="shared" si="2"/>
        <v>0</v>
      </c>
      <c r="F99" s="17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38">
        <v>0</v>
      </c>
      <c r="Q99" s="15">
        <v>0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</row>
    <row r="100" spans="1:178" s="2" customFormat="1" ht="11.25" hidden="1" x14ac:dyDescent="0.2">
      <c r="A100" s="18"/>
      <c r="B100" s="14"/>
      <c r="C100" s="19" t="s">
        <v>67</v>
      </c>
      <c r="D100" s="15">
        <v>9187</v>
      </c>
      <c r="E100" s="16">
        <f t="shared" si="2"/>
        <v>0</v>
      </c>
      <c r="F100" s="17">
        <v>684</v>
      </c>
      <c r="G100" s="16">
        <v>684</v>
      </c>
      <c r="H100" s="16">
        <v>684</v>
      </c>
      <c r="I100" s="16">
        <v>684</v>
      </c>
      <c r="J100" s="16">
        <v>684</v>
      </c>
      <c r="K100" s="16">
        <v>684</v>
      </c>
      <c r="L100" s="16">
        <v>684</v>
      </c>
      <c r="M100" s="16">
        <v>684</v>
      </c>
      <c r="N100" s="16">
        <v>684</v>
      </c>
      <c r="O100" s="16">
        <v>684</v>
      </c>
      <c r="P100" s="38">
        <v>684</v>
      </c>
      <c r="Q100" s="15">
        <v>748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</row>
    <row r="101" spans="1:178" s="2" customFormat="1" ht="11.25" hidden="1" x14ac:dyDescent="0.2">
      <c r="A101" s="18"/>
      <c r="B101" s="14"/>
      <c r="C101" s="19" t="s">
        <v>68</v>
      </c>
      <c r="D101" s="15">
        <v>52109</v>
      </c>
      <c r="E101" s="16">
        <f t="shared" si="2"/>
        <v>0</v>
      </c>
      <c r="F101" s="17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38">
        <v>0</v>
      </c>
      <c r="Q101" s="15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</row>
    <row r="102" spans="1:178" s="2" customFormat="1" ht="11.25" hidden="1" x14ac:dyDescent="0.2">
      <c r="A102" s="18"/>
      <c r="B102" s="14"/>
      <c r="C102" s="19" t="s">
        <v>69</v>
      </c>
      <c r="D102" s="15">
        <v>33600</v>
      </c>
      <c r="E102" s="16">
        <f t="shared" si="2"/>
        <v>0</v>
      </c>
      <c r="F102" s="17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12400</v>
      </c>
      <c r="N102" s="16">
        <v>12400</v>
      </c>
      <c r="O102" s="16">
        <v>12400</v>
      </c>
      <c r="P102" s="38">
        <v>6622</v>
      </c>
      <c r="Q102" s="15">
        <v>12353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</row>
    <row r="103" spans="1:178" s="2" customFormat="1" ht="11.25" hidden="1" x14ac:dyDescent="0.2">
      <c r="A103" s="18"/>
      <c r="B103" s="14"/>
      <c r="C103" s="19" t="s">
        <v>63</v>
      </c>
      <c r="D103" s="15">
        <v>35314</v>
      </c>
      <c r="E103" s="16">
        <f t="shared" si="2"/>
        <v>-300</v>
      </c>
      <c r="F103" s="17">
        <v>100</v>
      </c>
      <c r="G103" s="16">
        <v>400</v>
      </c>
      <c r="H103" s="16">
        <v>400</v>
      </c>
      <c r="I103" s="16">
        <v>400</v>
      </c>
      <c r="J103" s="16">
        <v>400</v>
      </c>
      <c r="K103" s="16">
        <v>400</v>
      </c>
      <c r="L103" s="16">
        <v>400</v>
      </c>
      <c r="M103" s="16">
        <v>750</v>
      </c>
      <c r="N103" s="16">
        <v>750</v>
      </c>
      <c r="O103" s="16">
        <v>750</v>
      </c>
      <c r="P103" s="38">
        <v>659</v>
      </c>
      <c r="Q103" s="15">
        <v>718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</row>
    <row r="104" spans="1:178" s="2" customFormat="1" ht="11.25" hidden="1" x14ac:dyDescent="0.2">
      <c r="A104" s="18"/>
      <c r="B104" s="14"/>
      <c r="C104" s="19" t="s">
        <v>70</v>
      </c>
      <c r="D104" s="15">
        <v>7800</v>
      </c>
      <c r="E104" s="16">
        <f t="shared" si="2"/>
        <v>0</v>
      </c>
      <c r="F104" s="17">
        <v>640</v>
      </c>
      <c r="G104" s="16">
        <v>640</v>
      </c>
      <c r="H104" s="16">
        <v>640</v>
      </c>
      <c r="I104" s="16">
        <v>640</v>
      </c>
      <c r="J104" s="16">
        <v>640</v>
      </c>
      <c r="K104" s="16">
        <v>640</v>
      </c>
      <c r="L104" s="16">
        <v>640</v>
      </c>
      <c r="M104" s="16">
        <v>640</v>
      </c>
      <c r="N104" s="16">
        <v>640</v>
      </c>
      <c r="O104" s="16">
        <v>640</v>
      </c>
      <c r="P104" s="38">
        <v>640</v>
      </c>
      <c r="Q104" s="15">
        <v>660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</row>
    <row r="105" spans="1:178" s="2" customFormat="1" ht="11.25" hidden="1" x14ac:dyDescent="0.2">
      <c r="A105" s="18"/>
      <c r="B105" s="14"/>
      <c r="C105" s="19" t="s">
        <v>71</v>
      </c>
      <c r="D105" s="15">
        <v>14400</v>
      </c>
      <c r="E105" s="16">
        <f t="shared" si="2"/>
        <v>0</v>
      </c>
      <c r="F105" s="17">
        <v>100</v>
      </c>
      <c r="G105" s="16">
        <v>100</v>
      </c>
      <c r="H105" s="16">
        <v>100</v>
      </c>
      <c r="I105" s="16">
        <v>100</v>
      </c>
      <c r="J105" s="16">
        <v>100</v>
      </c>
      <c r="K105" s="16">
        <v>100</v>
      </c>
      <c r="L105" s="16">
        <v>100</v>
      </c>
      <c r="M105" s="16">
        <v>100</v>
      </c>
      <c r="N105" s="16">
        <v>100</v>
      </c>
      <c r="O105" s="16">
        <v>100</v>
      </c>
      <c r="P105" s="38">
        <v>191</v>
      </c>
      <c r="Q105" s="15">
        <v>257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</row>
    <row r="106" spans="1:178" s="2" customFormat="1" ht="11.25" hidden="1" x14ac:dyDescent="0.2">
      <c r="A106" s="18"/>
      <c r="B106" s="14"/>
      <c r="C106" s="19" t="s">
        <v>72</v>
      </c>
      <c r="D106" s="15">
        <v>15271</v>
      </c>
      <c r="E106" s="16">
        <f t="shared" si="2"/>
        <v>0</v>
      </c>
      <c r="F106" s="17">
        <v>80</v>
      </c>
      <c r="G106" s="16">
        <v>80</v>
      </c>
      <c r="H106" s="16">
        <v>80</v>
      </c>
      <c r="I106" s="16">
        <v>80</v>
      </c>
      <c r="J106" s="16">
        <v>80</v>
      </c>
      <c r="K106" s="16">
        <v>80</v>
      </c>
      <c r="L106" s="16">
        <v>80</v>
      </c>
      <c r="M106" s="16">
        <v>80</v>
      </c>
      <c r="N106" s="16">
        <v>80</v>
      </c>
      <c r="O106" s="16">
        <v>80</v>
      </c>
      <c r="P106" s="38">
        <v>80</v>
      </c>
      <c r="Q106" s="15">
        <v>80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</row>
    <row r="107" spans="1:178" s="2" customFormat="1" ht="11.25" hidden="1" x14ac:dyDescent="0.2">
      <c r="A107" s="18"/>
      <c r="B107" s="14"/>
      <c r="C107" s="19" t="s">
        <v>73</v>
      </c>
      <c r="D107" s="15">
        <v>9212</v>
      </c>
      <c r="E107" s="16">
        <f t="shared" si="2"/>
        <v>0</v>
      </c>
      <c r="F107" s="17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38">
        <v>0</v>
      </c>
      <c r="Q107" s="15">
        <v>0</v>
      </c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</row>
    <row r="108" spans="1:178" s="2" customFormat="1" ht="11.25" hidden="1" x14ac:dyDescent="0.2">
      <c r="A108" s="18"/>
      <c r="B108" s="14"/>
      <c r="C108" s="19" t="s">
        <v>74</v>
      </c>
      <c r="D108" s="15">
        <v>9230</v>
      </c>
      <c r="E108" s="16">
        <f t="shared" si="2"/>
        <v>0</v>
      </c>
      <c r="F108" s="17">
        <v>138</v>
      </c>
      <c r="G108" s="16">
        <v>138</v>
      </c>
      <c r="H108" s="16">
        <v>138</v>
      </c>
      <c r="I108" s="16">
        <v>138</v>
      </c>
      <c r="J108" s="16">
        <v>138</v>
      </c>
      <c r="K108" s="16">
        <v>138</v>
      </c>
      <c r="L108" s="16">
        <v>138</v>
      </c>
      <c r="M108" s="16">
        <v>138</v>
      </c>
      <c r="N108" s="16">
        <v>138</v>
      </c>
      <c r="O108" s="16">
        <v>138</v>
      </c>
      <c r="P108" s="38">
        <v>138</v>
      </c>
      <c r="Q108" s="15">
        <v>138</v>
      </c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</row>
    <row r="109" spans="1:178" s="2" customFormat="1" ht="11.25" hidden="1" x14ac:dyDescent="0.2">
      <c r="A109" s="18"/>
      <c r="B109" s="14"/>
      <c r="C109" s="19" t="s">
        <v>75</v>
      </c>
      <c r="D109" s="15">
        <v>9013</v>
      </c>
      <c r="E109" s="16">
        <f t="shared" si="2"/>
        <v>0</v>
      </c>
      <c r="F109" s="17">
        <v>1</v>
      </c>
      <c r="G109" s="16">
        <v>1</v>
      </c>
      <c r="H109" s="16">
        <v>1</v>
      </c>
      <c r="I109" s="16">
        <v>1</v>
      </c>
      <c r="J109" s="16">
        <v>1</v>
      </c>
      <c r="K109" s="16">
        <v>1</v>
      </c>
      <c r="L109" s="16">
        <v>1</v>
      </c>
      <c r="M109" s="16">
        <v>1</v>
      </c>
      <c r="N109" s="16">
        <v>1</v>
      </c>
      <c r="O109" s="16">
        <v>1</v>
      </c>
      <c r="P109" s="38">
        <v>1</v>
      </c>
      <c r="Q109" s="15">
        <v>120</v>
      </c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</row>
    <row r="110" spans="1:178" s="2" customFormat="1" ht="11.25" hidden="1" x14ac:dyDescent="0.2">
      <c r="A110" s="18"/>
      <c r="B110" s="14"/>
      <c r="C110" s="19" t="s">
        <v>76</v>
      </c>
      <c r="D110" s="15">
        <v>9102</v>
      </c>
      <c r="E110" s="16">
        <f t="shared" si="2"/>
        <v>0</v>
      </c>
      <c r="F110" s="17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38">
        <v>0</v>
      </c>
      <c r="Q110" s="15">
        <v>0</v>
      </c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</row>
    <row r="111" spans="1:178" s="2" customFormat="1" ht="11.25" hidden="1" x14ac:dyDescent="0.2">
      <c r="A111" s="18"/>
      <c r="B111" s="14"/>
      <c r="C111" s="19" t="s">
        <v>77</v>
      </c>
      <c r="D111" s="15">
        <v>15442</v>
      </c>
      <c r="E111" s="16">
        <f t="shared" si="2"/>
        <v>0</v>
      </c>
      <c r="F111" s="17">
        <v>200</v>
      </c>
      <c r="G111" s="16">
        <v>200</v>
      </c>
      <c r="H111" s="16">
        <v>200</v>
      </c>
      <c r="I111" s="16">
        <v>200</v>
      </c>
      <c r="J111" s="16">
        <v>200</v>
      </c>
      <c r="K111" s="16">
        <v>200</v>
      </c>
      <c r="L111" s="16">
        <v>200</v>
      </c>
      <c r="M111" s="16">
        <v>200</v>
      </c>
      <c r="N111" s="16">
        <v>200</v>
      </c>
      <c r="O111" s="16">
        <v>200</v>
      </c>
      <c r="P111" s="38">
        <v>200</v>
      </c>
      <c r="Q111" s="15">
        <v>300</v>
      </c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</row>
    <row r="112" spans="1:178" s="2" customFormat="1" ht="11.25" hidden="1" x14ac:dyDescent="0.2">
      <c r="A112" s="18"/>
      <c r="B112" s="14"/>
      <c r="C112" s="19" t="s">
        <v>78</v>
      </c>
      <c r="D112" s="15">
        <v>9068</v>
      </c>
      <c r="E112" s="16">
        <f t="shared" si="2"/>
        <v>0</v>
      </c>
      <c r="F112" s="17">
        <v>732</v>
      </c>
      <c r="G112" s="16">
        <v>732</v>
      </c>
      <c r="H112" s="16">
        <v>732</v>
      </c>
      <c r="I112" s="16">
        <v>732</v>
      </c>
      <c r="J112" s="16">
        <v>732</v>
      </c>
      <c r="K112" s="16">
        <v>732</v>
      </c>
      <c r="L112" s="16">
        <v>732</v>
      </c>
      <c r="M112" s="16">
        <v>732</v>
      </c>
      <c r="N112" s="16">
        <v>732</v>
      </c>
      <c r="O112" s="16">
        <v>732</v>
      </c>
      <c r="P112" s="38">
        <v>732</v>
      </c>
      <c r="Q112" s="15">
        <v>791</v>
      </c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</row>
    <row r="113" spans="1:178" s="2" customFormat="1" ht="11.25" hidden="1" x14ac:dyDescent="0.2">
      <c r="A113" s="18"/>
      <c r="B113" s="14"/>
      <c r="C113" s="19" t="s">
        <v>79</v>
      </c>
      <c r="D113" s="15">
        <v>9287</v>
      </c>
      <c r="E113" s="16">
        <f t="shared" si="2"/>
        <v>0</v>
      </c>
      <c r="F113" s="17">
        <v>114</v>
      </c>
      <c r="G113" s="16">
        <v>114</v>
      </c>
      <c r="H113" s="16">
        <v>114</v>
      </c>
      <c r="I113" s="16">
        <v>114</v>
      </c>
      <c r="J113" s="16">
        <v>114</v>
      </c>
      <c r="K113" s="16">
        <v>114</v>
      </c>
      <c r="L113" s="16">
        <v>114</v>
      </c>
      <c r="M113" s="16">
        <v>1</v>
      </c>
      <c r="N113" s="16">
        <v>0</v>
      </c>
      <c r="O113" s="16">
        <v>0</v>
      </c>
      <c r="P113" s="38">
        <v>30</v>
      </c>
      <c r="Q113" s="15">
        <v>0</v>
      </c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</row>
    <row r="114" spans="1:178" s="2" customFormat="1" ht="11.25" hidden="1" x14ac:dyDescent="0.2">
      <c r="A114" s="18"/>
      <c r="B114" s="14"/>
      <c r="C114" s="19" t="s">
        <v>80</v>
      </c>
      <c r="D114" s="15">
        <v>27900</v>
      </c>
      <c r="E114" s="16">
        <f t="shared" si="2"/>
        <v>0</v>
      </c>
      <c r="F114" s="17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38">
        <v>0</v>
      </c>
      <c r="Q114" s="15">
        <v>0</v>
      </c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</row>
    <row r="115" spans="1:178" s="2" customFormat="1" ht="11.25" hidden="1" x14ac:dyDescent="0.2">
      <c r="A115" s="18"/>
      <c r="B115" s="14"/>
      <c r="C115" s="19" t="s">
        <v>81</v>
      </c>
      <c r="D115" s="15">
        <v>10000</v>
      </c>
      <c r="E115" s="16">
        <f t="shared" si="2"/>
        <v>0</v>
      </c>
      <c r="F115" s="17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38">
        <v>0</v>
      </c>
      <c r="Q115" s="15">
        <v>0</v>
      </c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</row>
    <row r="116" spans="1:178" s="2" customFormat="1" ht="11.25" hidden="1" x14ac:dyDescent="0.2">
      <c r="A116" s="18"/>
      <c r="B116" s="14"/>
      <c r="C116" s="19" t="s">
        <v>82</v>
      </c>
      <c r="D116" s="15">
        <v>4410</v>
      </c>
      <c r="E116" s="16">
        <f t="shared" si="2"/>
        <v>0</v>
      </c>
      <c r="F116" s="17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38">
        <v>0</v>
      </c>
      <c r="Q116" s="15">
        <v>0</v>
      </c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</row>
    <row r="117" spans="1:178" s="2" customFormat="1" ht="11.25" hidden="1" x14ac:dyDescent="0.2">
      <c r="A117" s="18"/>
      <c r="B117" s="14"/>
      <c r="C117" s="19" t="s">
        <v>83</v>
      </c>
      <c r="D117" s="15">
        <v>59749</v>
      </c>
      <c r="E117" s="16">
        <f t="shared" si="2"/>
        <v>1500</v>
      </c>
      <c r="F117" s="17">
        <v>28299</v>
      </c>
      <c r="G117" s="16">
        <v>26799</v>
      </c>
      <c r="H117" s="16">
        <v>26799</v>
      </c>
      <c r="I117" s="16">
        <v>26799</v>
      </c>
      <c r="J117" s="16">
        <v>26799</v>
      </c>
      <c r="K117" s="16">
        <v>26799</v>
      </c>
      <c r="L117" s="16">
        <v>26799</v>
      </c>
      <c r="M117" s="16">
        <v>26799</v>
      </c>
      <c r="N117" s="16">
        <v>25299</v>
      </c>
      <c r="O117" s="16">
        <v>25299</v>
      </c>
      <c r="P117" s="38">
        <v>25756</v>
      </c>
      <c r="Q117" s="15">
        <v>22168</v>
      </c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</row>
    <row r="118" spans="1:178" s="2" customFormat="1" ht="11.25" hidden="1" x14ac:dyDescent="0.2">
      <c r="A118" s="18"/>
      <c r="B118" s="14"/>
      <c r="C118" s="19" t="s">
        <v>84</v>
      </c>
      <c r="D118" s="15">
        <v>8819</v>
      </c>
      <c r="E118" s="16">
        <f t="shared" si="2"/>
        <v>0</v>
      </c>
      <c r="F118" s="17">
        <v>61</v>
      </c>
      <c r="G118" s="16">
        <v>61</v>
      </c>
      <c r="H118" s="16">
        <v>61</v>
      </c>
      <c r="I118" s="16">
        <v>61</v>
      </c>
      <c r="J118" s="16">
        <v>61</v>
      </c>
      <c r="K118" s="16">
        <v>61</v>
      </c>
      <c r="L118" s="16">
        <v>61</v>
      </c>
      <c r="M118" s="16">
        <v>61</v>
      </c>
      <c r="N118" s="16">
        <v>61</v>
      </c>
      <c r="O118" s="16">
        <v>61</v>
      </c>
      <c r="P118" s="38">
        <v>61</v>
      </c>
      <c r="Q118" s="15">
        <v>56</v>
      </c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</row>
    <row r="119" spans="1:178" s="2" customFormat="1" ht="11.25" hidden="1" x14ac:dyDescent="0.2">
      <c r="A119" s="18"/>
      <c r="B119" s="14"/>
      <c r="C119" s="19" t="s">
        <v>85</v>
      </c>
      <c r="D119" s="15">
        <v>9077</v>
      </c>
      <c r="E119" s="16">
        <f t="shared" si="2"/>
        <v>0</v>
      </c>
      <c r="F119" s="17">
        <v>3200</v>
      </c>
      <c r="G119" s="16">
        <v>3200</v>
      </c>
      <c r="H119" s="16">
        <v>3200</v>
      </c>
      <c r="I119" s="16">
        <v>3200</v>
      </c>
      <c r="J119" s="16">
        <v>3200</v>
      </c>
      <c r="K119" s="16">
        <v>3200</v>
      </c>
      <c r="L119" s="16">
        <v>3200</v>
      </c>
      <c r="M119" s="16">
        <v>3200</v>
      </c>
      <c r="N119" s="16">
        <v>1700</v>
      </c>
      <c r="O119" s="16">
        <v>1700</v>
      </c>
      <c r="P119" s="38">
        <v>2157</v>
      </c>
      <c r="Q119" s="15">
        <v>1847</v>
      </c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</row>
    <row r="120" spans="1:178" s="2" customFormat="1" ht="11.25" hidden="1" x14ac:dyDescent="0.2">
      <c r="A120" s="18"/>
      <c r="B120" s="14"/>
      <c r="C120" s="19" t="s">
        <v>86</v>
      </c>
      <c r="D120" s="15">
        <v>35097</v>
      </c>
      <c r="E120" s="16">
        <f t="shared" si="2"/>
        <v>0</v>
      </c>
      <c r="F120" s="17">
        <v>400</v>
      </c>
      <c r="G120" s="16">
        <v>400</v>
      </c>
      <c r="H120" s="16">
        <v>400</v>
      </c>
      <c r="I120" s="16">
        <v>400</v>
      </c>
      <c r="J120" s="16">
        <v>400</v>
      </c>
      <c r="K120" s="16">
        <v>400</v>
      </c>
      <c r="L120" s="16">
        <v>400</v>
      </c>
      <c r="M120" s="16">
        <v>400</v>
      </c>
      <c r="N120" s="16">
        <v>400</v>
      </c>
      <c r="O120" s="16">
        <v>400</v>
      </c>
      <c r="P120" s="38">
        <v>400</v>
      </c>
      <c r="Q120" s="15">
        <v>400</v>
      </c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</row>
    <row r="121" spans="1:178" s="2" customFormat="1" ht="11.25" hidden="1" x14ac:dyDescent="0.2">
      <c r="A121" s="18"/>
      <c r="B121" s="14"/>
      <c r="C121" s="19" t="s">
        <v>87</v>
      </c>
      <c r="D121" s="15">
        <v>35890</v>
      </c>
      <c r="E121" s="16">
        <f t="shared" si="2"/>
        <v>0</v>
      </c>
      <c r="F121" s="17">
        <v>5600</v>
      </c>
      <c r="G121" s="16">
        <v>5600</v>
      </c>
      <c r="H121" s="16">
        <v>5600</v>
      </c>
      <c r="I121" s="16">
        <v>5600</v>
      </c>
      <c r="J121" s="16">
        <v>5600</v>
      </c>
      <c r="K121" s="16">
        <v>5600</v>
      </c>
      <c r="L121" s="16">
        <v>5600</v>
      </c>
      <c r="M121" s="16">
        <v>5600</v>
      </c>
      <c r="N121" s="16">
        <v>5600</v>
      </c>
      <c r="O121" s="16">
        <v>5600</v>
      </c>
      <c r="P121" s="38">
        <v>5600</v>
      </c>
      <c r="Q121" s="15">
        <v>5190</v>
      </c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</row>
    <row r="122" spans="1:178" s="2" customFormat="1" ht="11.25" hidden="1" x14ac:dyDescent="0.2">
      <c r="A122" s="18"/>
      <c r="B122" s="14"/>
      <c r="C122" s="19" t="s">
        <v>88</v>
      </c>
      <c r="D122" s="15">
        <v>9300</v>
      </c>
      <c r="E122" s="16">
        <f t="shared" si="2"/>
        <v>0</v>
      </c>
      <c r="F122" s="17">
        <v>200</v>
      </c>
      <c r="G122" s="16">
        <v>200</v>
      </c>
      <c r="H122" s="16">
        <v>200</v>
      </c>
      <c r="I122" s="16">
        <v>200</v>
      </c>
      <c r="J122" s="16">
        <v>200</v>
      </c>
      <c r="K122" s="16">
        <v>200</v>
      </c>
      <c r="L122" s="16">
        <v>200</v>
      </c>
      <c r="M122" s="16">
        <v>200</v>
      </c>
      <c r="N122" s="16">
        <v>200</v>
      </c>
      <c r="O122" s="16">
        <v>200</v>
      </c>
      <c r="P122" s="38">
        <v>200</v>
      </c>
      <c r="Q122" s="15">
        <v>240</v>
      </c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</row>
    <row r="123" spans="1:178" s="2" customFormat="1" ht="11.25" hidden="1" x14ac:dyDescent="0.2">
      <c r="A123" s="18"/>
      <c r="B123" s="14"/>
      <c r="C123" s="19" t="s">
        <v>89</v>
      </c>
      <c r="D123" s="15">
        <v>36351</v>
      </c>
      <c r="E123" s="16">
        <f t="shared" si="2"/>
        <v>0</v>
      </c>
      <c r="F123" s="17">
        <v>5700</v>
      </c>
      <c r="G123" s="16">
        <v>5700</v>
      </c>
      <c r="H123" s="16">
        <v>5700</v>
      </c>
      <c r="I123" s="16">
        <v>5700</v>
      </c>
      <c r="J123" s="16">
        <v>5700</v>
      </c>
      <c r="K123" s="16">
        <v>5700</v>
      </c>
      <c r="L123" s="16">
        <v>5700</v>
      </c>
      <c r="M123" s="16">
        <v>5700</v>
      </c>
      <c r="N123" s="16">
        <v>5700</v>
      </c>
      <c r="O123" s="16">
        <v>5700</v>
      </c>
      <c r="P123" s="38">
        <v>5700</v>
      </c>
      <c r="Q123" s="15">
        <v>5600</v>
      </c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</row>
    <row r="124" spans="1:178" s="2" customFormat="1" ht="11.25" hidden="1" x14ac:dyDescent="0.2">
      <c r="A124" s="18"/>
      <c r="B124" s="14"/>
      <c r="C124" s="19" t="s">
        <v>90</v>
      </c>
      <c r="D124" s="15">
        <v>9394</v>
      </c>
      <c r="E124" s="16">
        <f t="shared" si="2"/>
        <v>0</v>
      </c>
      <c r="F124" s="17">
        <v>170</v>
      </c>
      <c r="G124" s="16">
        <v>170</v>
      </c>
      <c r="H124" s="16">
        <v>170</v>
      </c>
      <c r="I124" s="16">
        <v>170</v>
      </c>
      <c r="J124" s="16">
        <v>170</v>
      </c>
      <c r="K124" s="16">
        <v>170</v>
      </c>
      <c r="L124" s="16">
        <v>170</v>
      </c>
      <c r="M124" s="16">
        <v>170</v>
      </c>
      <c r="N124" s="16">
        <v>170</v>
      </c>
      <c r="O124" s="16">
        <v>170</v>
      </c>
      <c r="P124" s="38">
        <v>170</v>
      </c>
      <c r="Q124" s="15">
        <v>170</v>
      </c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</row>
    <row r="125" spans="1:178" s="2" customFormat="1" ht="11.25" hidden="1" x14ac:dyDescent="0.2">
      <c r="A125" s="18"/>
      <c r="B125" s="14"/>
      <c r="C125" s="19" t="s">
        <v>85</v>
      </c>
      <c r="D125" s="15">
        <v>9077</v>
      </c>
      <c r="E125" s="16">
        <f t="shared" si="2"/>
        <v>0</v>
      </c>
      <c r="F125" s="17">
        <v>3200</v>
      </c>
      <c r="G125" s="16">
        <v>3200</v>
      </c>
      <c r="H125" s="16">
        <v>3200</v>
      </c>
      <c r="I125" s="16">
        <v>3200</v>
      </c>
      <c r="J125" s="16">
        <v>3200</v>
      </c>
      <c r="K125" s="16">
        <v>3200</v>
      </c>
      <c r="L125" s="16">
        <v>3200</v>
      </c>
      <c r="M125" s="16">
        <v>3200</v>
      </c>
      <c r="N125" s="16">
        <v>1700</v>
      </c>
      <c r="O125" s="16">
        <v>1700</v>
      </c>
      <c r="P125" s="38">
        <v>2157</v>
      </c>
      <c r="Q125" s="15">
        <v>1847</v>
      </c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</row>
    <row r="126" spans="1:178" s="2" customFormat="1" ht="11.25" hidden="1" x14ac:dyDescent="0.2">
      <c r="A126" s="18"/>
      <c r="B126" s="14"/>
      <c r="C126" s="19" t="s">
        <v>91</v>
      </c>
      <c r="D126" s="15">
        <v>8934</v>
      </c>
      <c r="E126" s="16">
        <f t="shared" si="2"/>
        <v>0</v>
      </c>
      <c r="F126" s="17">
        <v>200</v>
      </c>
      <c r="G126" s="16">
        <v>200</v>
      </c>
      <c r="H126" s="16">
        <v>200</v>
      </c>
      <c r="I126" s="16">
        <v>200</v>
      </c>
      <c r="J126" s="16">
        <v>200</v>
      </c>
      <c r="K126" s="16">
        <v>200</v>
      </c>
      <c r="L126" s="16">
        <v>200</v>
      </c>
      <c r="M126" s="16">
        <v>200</v>
      </c>
      <c r="N126" s="16">
        <v>200</v>
      </c>
      <c r="O126" s="16">
        <v>200</v>
      </c>
      <c r="P126" s="38">
        <v>200</v>
      </c>
      <c r="Q126" s="15">
        <v>300</v>
      </c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</row>
    <row r="127" spans="1:178" s="2" customFormat="1" ht="11.25" hidden="1" x14ac:dyDescent="0.2">
      <c r="A127" s="18"/>
      <c r="B127" s="14"/>
      <c r="C127" s="19" t="s">
        <v>92</v>
      </c>
      <c r="D127" s="15">
        <v>95377</v>
      </c>
      <c r="E127" s="16">
        <f t="shared" si="2"/>
        <v>0</v>
      </c>
      <c r="F127" s="17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38">
        <v>0</v>
      </c>
      <c r="Q127" s="15">
        <v>0</v>
      </c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</row>
    <row r="128" spans="1:178" s="2" customFormat="1" ht="11.25" hidden="1" x14ac:dyDescent="0.2">
      <c r="A128" s="18"/>
      <c r="B128" s="14"/>
      <c r="C128" s="19" t="s">
        <v>93</v>
      </c>
      <c r="D128" s="15">
        <v>7800</v>
      </c>
      <c r="E128" s="16">
        <f t="shared" si="2"/>
        <v>0</v>
      </c>
      <c r="F128" s="17">
        <v>850</v>
      </c>
      <c r="G128" s="16">
        <v>850</v>
      </c>
      <c r="H128" s="16">
        <v>850</v>
      </c>
      <c r="I128" s="16">
        <v>850</v>
      </c>
      <c r="J128" s="16">
        <v>850</v>
      </c>
      <c r="K128" s="16">
        <v>850</v>
      </c>
      <c r="L128" s="16">
        <v>850</v>
      </c>
      <c r="M128" s="16">
        <v>850</v>
      </c>
      <c r="N128" s="16">
        <v>850</v>
      </c>
      <c r="O128" s="16">
        <v>850</v>
      </c>
      <c r="P128" s="38">
        <v>850</v>
      </c>
      <c r="Q128" s="15">
        <v>975</v>
      </c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</row>
    <row r="129" spans="1:178" s="2" customFormat="1" ht="11.25" customHeight="1" x14ac:dyDescent="0.2">
      <c r="A129" s="18"/>
      <c r="B129" s="20"/>
      <c r="C129" s="45" t="s">
        <v>265</v>
      </c>
      <c r="D129" s="46">
        <f>SUM(D$66,D$67,D$68,D$69,D$71,D$76)</f>
        <v>1357182</v>
      </c>
      <c r="E129" s="47">
        <f t="shared" si="2"/>
        <v>-1086</v>
      </c>
      <c r="F129" s="69">
        <f t="shared" ref="F129:Q129" si="4">SUM(F$66,F$67,F$68,F$69,F$71,F$76)</f>
        <v>403954</v>
      </c>
      <c r="G129" s="70">
        <f t="shared" si="4"/>
        <v>405040</v>
      </c>
      <c r="H129" s="70">
        <f t="shared" si="4"/>
        <v>405549</v>
      </c>
      <c r="I129" s="70">
        <f t="shared" si="4"/>
        <v>405549</v>
      </c>
      <c r="J129" s="70">
        <f t="shared" si="4"/>
        <v>420436</v>
      </c>
      <c r="K129" s="70">
        <f t="shared" si="4"/>
        <v>447827</v>
      </c>
      <c r="L129" s="70">
        <f t="shared" si="4"/>
        <v>420664</v>
      </c>
      <c r="M129" s="70">
        <f t="shared" si="4"/>
        <v>420081</v>
      </c>
      <c r="N129" s="70">
        <f t="shared" si="4"/>
        <v>422319</v>
      </c>
      <c r="O129" s="70">
        <f t="shared" si="4"/>
        <v>422726</v>
      </c>
      <c r="P129" s="56">
        <f t="shared" si="4"/>
        <v>419875</v>
      </c>
      <c r="Q129" s="71">
        <f t="shared" si="4"/>
        <v>356108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</row>
    <row r="130" spans="1:178" s="2" customFormat="1" ht="11.25" customHeight="1" x14ac:dyDescent="0.2">
      <c r="A130" s="18"/>
      <c r="B130" s="14" t="s">
        <v>94</v>
      </c>
      <c r="C130" s="14" t="str">
        <f>[1]Sheet1!C128</f>
        <v>EL PASO @ LEA</v>
      </c>
      <c r="D130" s="15">
        <v>234732</v>
      </c>
      <c r="E130" s="16">
        <f t="shared" si="2"/>
        <v>0</v>
      </c>
      <c r="F130" s="59">
        <f>[1]Sheet1!F128</f>
        <v>0</v>
      </c>
      <c r="G130" s="60">
        <f>[1]Sheet1!G128</f>
        <v>0</v>
      </c>
      <c r="H130" s="60">
        <f>[1]Sheet1!H128</f>
        <v>0</v>
      </c>
      <c r="I130" s="60">
        <f>[1]Sheet1!I128</f>
        <v>0</v>
      </c>
      <c r="J130" s="60">
        <f>[1]Sheet1!J128</f>
        <v>0</v>
      </c>
      <c r="K130" s="60">
        <f>[1]Sheet1!K128</f>
        <v>0</v>
      </c>
      <c r="L130" s="60">
        <f>[1]Sheet1!L128</f>
        <v>0</v>
      </c>
      <c r="M130" s="60">
        <f>[1]Sheet1!M128</f>
        <v>0</v>
      </c>
      <c r="N130" s="60">
        <f>[1]Sheet1!N128</f>
        <v>0</v>
      </c>
      <c r="O130" s="60">
        <f>[1]Sheet1!O128</f>
        <v>0</v>
      </c>
      <c r="P130" s="67">
        <f>[1]Sheet1!P128</f>
        <v>0</v>
      </c>
      <c r="Q130" s="61">
        <f>[1]Sheet1!Q128</f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</row>
    <row r="131" spans="1:178" s="2" customFormat="1" ht="11.25" customHeight="1" x14ac:dyDescent="0.2">
      <c r="A131" s="18"/>
      <c r="B131" s="14"/>
      <c r="C131" s="14" t="str">
        <f>[1]Sheet1!C129</f>
        <v>CIG @ LEA</v>
      </c>
      <c r="D131" s="15">
        <v>15924</v>
      </c>
      <c r="E131" s="16">
        <f t="shared" si="2"/>
        <v>0</v>
      </c>
      <c r="F131" s="17">
        <f>[1]Sheet1!F129</f>
        <v>26</v>
      </c>
      <c r="G131" s="37">
        <f>[1]Sheet1!G129</f>
        <v>26</v>
      </c>
      <c r="H131" s="37">
        <f>[1]Sheet1!H129</f>
        <v>26</v>
      </c>
      <c r="I131" s="37">
        <f>[1]Sheet1!I129</f>
        <v>26</v>
      </c>
      <c r="J131" s="37">
        <f>[1]Sheet1!J129</f>
        <v>26</v>
      </c>
      <c r="K131" s="37">
        <f>[1]Sheet1!K129</f>
        <v>26</v>
      </c>
      <c r="L131" s="37">
        <f>[1]Sheet1!L129</f>
        <v>26</v>
      </c>
      <c r="M131" s="37">
        <f>[1]Sheet1!M129</f>
        <v>26</v>
      </c>
      <c r="N131" s="37">
        <f>[1]Sheet1!N129</f>
        <v>26</v>
      </c>
      <c r="O131" s="37">
        <f>[1]Sheet1!O129</f>
        <v>26</v>
      </c>
      <c r="P131" s="38">
        <f>[1]Sheet1!P129</f>
        <v>26</v>
      </c>
      <c r="Q131" s="15">
        <f>[1]Sheet1!Q129</f>
        <v>26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</row>
    <row r="132" spans="1:178" s="2" customFormat="1" ht="11.25" customHeight="1" x14ac:dyDescent="0.2">
      <c r="A132" s="18"/>
      <c r="B132" s="14"/>
      <c r="C132" s="14" t="str">
        <f>[1]Sheet1!C130</f>
        <v>KOCH @ WARD</v>
      </c>
      <c r="D132" s="15">
        <v>50711</v>
      </c>
      <c r="E132" s="16">
        <f t="shared" si="2"/>
        <v>0</v>
      </c>
      <c r="F132" s="17">
        <f>[1]Sheet1!F130</f>
        <v>0</v>
      </c>
      <c r="G132" s="37">
        <f>[1]Sheet1!G130</f>
        <v>0</v>
      </c>
      <c r="H132" s="37">
        <f>[1]Sheet1!H130</f>
        <v>0</v>
      </c>
      <c r="I132" s="37">
        <f>[1]Sheet1!I130</f>
        <v>0</v>
      </c>
      <c r="J132" s="37">
        <f>[1]Sheet1!J130</f>
        <v>0</v>
      </c>
      <c r="K132" s="37">
        <f>[1]Sheet1!K130</f>
        <v>0</v>
      </c>
      <c r="L132" s="37">
        <f>[1]Sheet1!L130</f>
        <v>0</v>
      </c>
      <c r="M132" s="37">
        <f>[1]Sheet1!M130</f>
        <v>0</v>
      </c>
      <c r="N132" s="37">
        <f>[1]Sheet1!N130</f>
        <v>0</v>
      </c>
      <c r="O132" s="37">
        <f>[1]Sheet1!O130</f>
        <v>0</v>
      </c>
      <c r="P132" s="38">
        <f>[1]Sheet1!P130</f>
        <v>0</v>
      </c>
      <c r="Q132" s="15">
        <f>[1]Sheet1!Q130</f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</row>
    <row r="133" spans="1:178" s="2" customFormat="1" ht="11.25" customHeight="1" x14ac:dyDescent="0.2">
      <c r="A133" s="18"/>
      <c r="B133" s="14"/>
      <c r="C133" s="50" t="s">
        <v>263</v>
      </c>
      <c r="D133" s="51"/>
      <c r="E133" s="52">
        <f>E132+E131+E130</f>
        <v>0</v>
      </c>
      <c r="F133" s="53">
        <f>F132+F131+F130</f>
        <v>26</v>
      </c>
      <c r="G133" s="54">
        <f t="shared" ref="G133:Q133" si="5">G132+G131+G130</f>
        <v>26</v>
      </c>
      <c r="H133" s="54">
        <f t="shared" si="5"/>
        <v>26</v>
      </c>
      <c r="I133" s="54">
        <f t="shared" si="5"/>
        <v>26</v>
      </c>
      <c r="J133" s="54">
        <f t="shared" si="5"/>
        <v>26</v>
      </c>
      <c r="K133" s="54">
        <f t="shared" si="5"/>
        <v>26</v>
      </c>
      <c r="L133" s="54">
        <f t="shared" si="5"/>
        <v>26</v>
      </c>
      <c r="M133" s="54">
        <f t="shared" si="5"/>
        <v>26</v>
      </c>
      <c r="N133" s="54">
        <f t="shared" si="5"/>
        <v>26</v>
      </c>
      <c r="O133" s="54">
        <f t="shared" si="5"/>
        <v>26</v>
      </c>
      <c r="P133" s="55">
        <f t="shared" si="5"/>
        <v>26</v>
      </c>
      <c r="Q133" s="51">
        <f t="shared" si="5"/>
        <v>26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</row>
    <row r="134" spans="1:178" s="2" customFormat="1" ht="11.25" customHeight="1" x14ac:dyDescent="0.2">
      <c r="A134" s="18"/>
      <c r="B134" s="14"/>
      <c r="C134" s="14" t="str">
        <f>[1]Sheet1!C131</f>
        <v>Field Gas*</v>
      </c>
      <c r="D134" s="15"/>
      <c r="E134" s="16">
        <f t="shared" si="2"/>
        <v>-455</v>
      </c>
      <c r="F134" s="62">
        <f>[1]Sheet1!F131</f>
        <v>303997</v>
      </c>
      <c r="G134" s="63">
        <f>[1]Sheet1!G131</f>
        <v>304452</v>
      </c>
      <c r="H134" s="63">
        <f>[1]Sheet1!H131</f>
        <v>304452</v>
      </c>
      <c r="I134" s="63">
        <f>[1]Sheet1!I131</f>
        <v>304452</v>
      </c>
      <c r="J134" s="63">
        <f>[1]Sheet1!J131</f>
        <v>306583</v>
      </c>
      <c r="K134" s="63">
        <f>[1]Sheet1!K131</f>
        <v>301763</v>
      </c>
      <c r="L134" s="63">
        <f>[1]Sheet1!L131</f>
        <v>300903</v>
      </c>
      <c r="M134" s="63">
        <f>[1]Sheet1!M131</f>
        <v>297569</v>
      </c>
      <c r="N134" s="63">
        <f>[1]Sheet1!N131</f>
        <v>303474</v>
      </c>
      <c r="O134" s="63">
        <f>[1]Sheet1!O131</f>
        <v>303474</v>
      </c>
      <c r="P134" s="68">
        <f>[1]Sheet1!P131</f>
        <v>297562</v>
      </c>
      <c r="Q134" s="64">
        <f>[1]Sheet1!Q131</f>
        <v>303126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</row>
    <row r="135" spans="1:178" s="2" customFormat="1" ht="11.25" hidden="1" x14ac:dyDescent="0.2">
      <c r="A135" s="18"/>
      <c r="B135" s="14"/>
      <c r="C135" s="19" t="s">
        <v>95</v>
      </c>
      <c r="D135" s="15">
        <v>9255</v>
      </c>
      <c r="E135" s="16">
        <f t="shared" ref="E135:E163" si="6">IF(ISERROR($F135-$G135), "na", ($F135-$G135))</f>
        <v>0</v>
      </c>
      <c r="F135" s="17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38">
        <v>0</v>
      </c>
      <c r="Q135" s="15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</row>
    <row r="136" spans="1:178" s="2" customFormat="1" ht="11.25" hidden="1" x14ac:dyDescent="0.2">
      <c r="A136" s="18"/>
      <c r="B136" s="14"/>
      <c r="C136" s="19" t="s">
        <v>96</v>
      </c>
      <c r="D136" s="15">
        <v>15924</v>
      </c>
      <c r="E136" s="16">
        <f t="shared" si="6"/>
        <v>0</v>
      </c>
      <c r="F136" s="17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38">
        <v>0</v>
      </c>
      <c r="Q136" s="15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</row>
    <row r="137" spans="1:178" s="2" customFormat="1" ht="11.25" hidden="1" x14ac:dyDescent="0.2">
      <c r="A137" s="18"/>
      <c r="B137" s="14"/>
      <c r="C137" s="19" t="s">
        <v>97</v>
      </c>
      <c r="D137" s="15">
        <v>15916</v>
      </c>
      <c r="E137" s="16">
        <f t="shared" si="6"/>
        <v>0</v>
      </c>
      <c r="F137" s="17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38">
        <v>0</v>
      </c>
      <c r="Q137" s="15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</row>
    <row r="138" spans="1:178" s="2" customFormat="1" ht="11.25" hidden="1" x14ac:dyDescent="0.2">
      <c r="A138" s="18"/>
      <c r="B138" s="14"/>
      <c r="C138" s="19" t="s">
        <v>98</v>
      </c>
      <c r="D138" s="15">
        <v>9255</v>
      </c>
      <c r="E138" s="16">
        <f t="shared" si="6"/>
        <v>0</v>
      </c>
      <c r="F138" s="17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38">
        <v>0</v>
      </c>
      <c r="Q138" s="15">
        <v>0</v>
      </c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</row>
    <row r="139" spans="1:178" s="2" customFormat="1" ht="11.25" hidden="1" x14ac:dyDescent="0.2">
      <c r="A139" s="18"/>
      <c r="B139" s="14"/>
      <c r="C139" s="19" t="s">
        <v>99</v>
      </c>
      <c r="D139" s="15">
        <v>15885</v>
      </c>
      <c r="E139" s="16">
        <f t="shared" si="6"/>
        <v>0</v>
      </c>
      <c r="F139" s="17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38">
        <v>0</v>
      </c>
      <c r="Q139" s="15">
        <v>0</v>
      </c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</row>
    <row r="140" spans="1:178" s="2" customFormat="1" ht="11.25" hidden="1" x14ac:dyDescent="0.2">
      <c r="A140" s="18"/>
      <c r="B140" s="14"/>
      <c r="C140" s="19" t="s">
        <v>100</v>
      </c>
      <c r="D140" s="15">
        <v>34747</v>
      </c>
      <c r="E140" s="16">
        <f t="shared" si="6"/>
        <v>0</v>
      </c>
      <c r="F140" s="17">
        <v>6370</v>
      </c>
      <c r="G140" s="16">
        <v>6370</v>
      </c>
      <c r="H140" s="16">
        <v>4600</v>
      </c>
      <c r="I140" s="16">
        <v>4600</v>
      </c>
      <c r="J140" s="16">
        <v>4600</v>
      </c>
      <c r="K140" s="16">
        <v>4600</v>
      </c>
      <c r="L140" s="16">
        <v>4600</v>
      </c>
      <c r="M140" s="16">
        <v>4600</v>
      </c>
      <c r="N140" s="16">
        <v>2370</v>
      </c>
      <c r="O140" s="16">
        <v>2370</v>
      </c>
      <c r="P140" s="38">
        <v>3126</v>
      </c>
      <c r="Q140" s="15">
        <v>5243</v>
      </c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</row>
    <row r="141" spans="1:178" s="2" customFormat="1" ht="11.25" hidden="1" x14ac:dyDescent="0.2">
      <c r="A141" s="18"/>
      <c r="B141" s="14"/>
      <c r="C141" s="19" t="s">
        <v>101</v>
      </c>
      <c r="D141" s="15">
        <v>4120</v>
      </c>
      <c r="E141" s="16">
        <f t="shared" si="6"/>
        <v>0</v>
      </c>
      <c r="F141" s="17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38">
        <v>0</v>
      </c>
      <c r="Q141" s="15">
        <v>0</v>
      </c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</row>
    <row r="142" spans="1:178" s="2" customFormat="1" ht="11.25" hidden="1" x14ac:dyDescent="0.2">
      <c r="A142" s="18"/>
      <c r="B142" s="14"/>
      <c r="C142" s="19" t="s">
        <v>102</v>
      </c>
      <c r="D142" s="15">
        <v>3708</v>
      </c>
      <c r="E142" s="16">
        <f t="shared" si="6"/>
        <v>0</v>
      </c>
      <c r="F142" s="17">
        <v>1</v>
      </c>
      <c r="G142" s="16">
        <v>1</v>
      </c>
      <c r="H142" s="16">
        <v>1</v>
      </c>
      <c r="I142" s="16">
        <v>1</v>
      </c>
      <c r="J142" s="16">
        <v>1</v>
      </c>
      <c r="K142" s="16">
        <v>1</v>
      </c>
      <c r="L142" s="16">
        <v>1</v>
      </c>
      <c r="M142" s="16">
        <v>1</v>
      </c>
      <c r="N142" s="16">
        <v>1</v>
      </c>
      <c r="O142" s="16">
        <v>1</v>
      </c>
      <c r="P142" s="38">
        <v>1</v>
      </c>
      <c r="Q142" s="15">
        <v>440</v>
      </c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</row>
    <row r="143" spans="1:178" s="2" customFormat="1" ht="11.25" hidden="1" x14ac:dyDescent="0.2">
      <c r="A143" s="18"/>
      <c r="B143" s="14"/>
      <c r="C143" s="19" t="s">
        <v>103</v>
      </c>
      <c r="D143" s="15">
        <v>15892</v>
      </c>
      <c r="E143" s="16">
        <f t="shared" si="6"/>
        <v>0</v>
      </c>
      <c r="F143" s="17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38">
        <v>0</v>
      </c>
      <c r="Q143" s="15">
        <v>0</v>
      </c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</row>
    <row r="144" spans="1:178" s="2" customFormat="1" ht="11.25" hidden="1" x14ac:dyDescent="0.2">
      <c r="A144" s="18"/>
      <c r="B144" s="14"/>
      <c r="C144" s="19" t="s">
        <v>104</v>
      </c>
      <c r="D144" s="15">
        <v>9279</v>
      </c>
      <c r="E144" s="16">
        <f t="shared" si="6"/>
        <v>0</v>
      </c>
      <c r="F144" s="17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38">
        <v>0</v>
      </c>
      <c r="Q144" s="15">
        <v>0</v>
      </c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</row>
    <row r="145" spans="1:178" s="2" customFormat="1" ht="11.25" hidden="1" x14ac:dyDescent="0.2">
      <c r="A145" s="18"/>
      <c r="B145" s="14"/>
      <c r="C145" s="19" t="s">
        <v>105</v>
      </c>
      <c r="D145" s="15">
        <v>9255</v>
      </c>
      <c r="E145" s="16">
        <f t="shared" si="6"/>
        <v>0</v>
      </c>
      <c r="F145" s="17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38">
        <v>0</v>
      </c>
      <c r="Q145" s="15">
        <v>0</v>
      </c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</row>
    <row r="146" spans="1:178" s="2" customFormat="1" ht="11.25" hidden="1" x14ac:dyDescent="0.2">
      <c r="A146" s="18"/>
      <c r="B146" s="14"/>
      <c r="C146" s="19" t="s">
        <v>106</v>
      </c>
      <c r="D146" s="15">
        <v>18607</v>
      </c>
      <c r="E146" s="16">
        <f t="shared" si="6"/>
        <v>0</v>
      </c>
      <c r="F146" s="17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38">
        <v>0</v>
      </c>
      <c r="Q146" s="15">
        <v>0</v>
      </c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</row>
    <row r="147" spans="1:178" s="2" customFormat="1" ht="11.25" hidden="1" x14ac:dyDescent="0.2">
      <c r="A147" s="18"/>
      <c r="B147" s="14"/>
      <c r="C147" s="19" t="s">
        <v>107</v>
      </c>
      <c r="D147" s="15">
        <v>9279</v>
      </c>
      <c r="E147" s="16">
        <f t="shared" si="6"/>
        <v>0</v>
      </c>
      <c r="F147" s="17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38">
        <v>0</v>
      </c>
      <c r="Q147" s="15">
        <v>0</v>
      </c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</row>
    <row r="148" spans="1:178" s="2" customFormat="1" ht="11.25" hidden="1" x14ac:dyDescent="0.2">
      <c r="A148" s="18"/>
      <c r="B148" s="14"/>
      <c r="C148" s="19" t="s">
        <v>108</v>
      </c>
      <c r="D148" s="15">
        <v>36147</v>
      </c>
      <c r="E148" s="16">
        <f t="shared" si="6"/>
        <v>0</v>
      </c>
      <c r="F148" s="17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38">
        <v>0</v>
      </c>
      <c r="Q148" s="15">
        <v>0</v>
      </c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</row>
    <row r="149" spans="1:178" s="2" customFormat="1" ht="11.25" hidden="1" x14ac:dyDescent="0.2">
      <c r="A149" s="18"/>
      <c r="B149" s="14"/>
      <c r="C149" s="19" t="s">
        <v>109</v>
      </c>
      <c r="D149" s="15">
        <v>15924</v>
      </c>
      <c r="E149" s="16">
        <f t="shared" si="6"/>
        <v>0</v>
      </c>
      <c r="F149" s="17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38">
        <v>0</v>
      </c>
      <c r="Q149" s="15">
        <v>0</v>
      </c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</row>
    <row r="150" spans="1:178" s="2" customFormat="1" ht="11.25" hidden="1" x14ac:dyDescent="0.2">
      <c r="A150" s="18"/>
      <c r="B150" s="14"/>
      <c r="C150" s="19" t="s">
        <v>110</v>
      </c>
      <c r="D150" s="15">
        <v>9243</v>
      </c>
      <c r="E150" s="16">
        <f t="shared" si="6"/>
        <v>0</v>
      </c>
      <c r="F150" s="17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38">
        <v>0</v>
      </c>
      <c r="Q150" s="15">
        <v>0</v>
      </c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</row>
    <row r="151" spans="1:178" s="2" customFormat="1" ht="11.25" hidden="1" x14ac:dyDescent="0.2">
      <c r="A151" s="18"/>
      <c r="B151" s="14"/>
      <c r="C151" s="19" t="s">
        <v>111</v>
      </c>
      <c r="D151" s="15">
        <v>310000</v>
      </c>
      <c r="E151" s="16">
        <f t="shared" si="6"/>
        <v>-471</v>
      </c>
      <c r="F151" s="17">
        <v>246608</v>
      </c>
      <c r="G151" s="16">
        <v>247079</v>
      </c>
      <c r="H151" s="16">
        <v>247079</v>
      </c>
      <c r="I151" s="16">
        <v>247079</v>
      </c>
      <c r="J151" s="16">
        <v>246036</v>
      </c>
      <c r="K151" s="16">
        <v>248098</v>
      </c>
      <c r="L151" s="16">
        <v>248740</v>
      </c>
      <c r="M151" s="16">
        <v>248740</v>
      </c>
      <c r="N151" s="16">
        <v>248740</v>
      </c>
      <c r="O151" s="16">
        <v>248740</v>
      </c>
      <c r="P151" s="38">
        <v>251582</v>
      </c>
      <c r="Q151" s="15">
        <v>241328</v>
      </c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</row>
    <row r="152" spans="1:178" s="2" customFormat="1" ht="11.25" hidden="1" x14ac:dyDescent="0.2">
      <c r="A152" s="18"/>
      <c r="B152" s="14"/>
      <c r="C152" s="19" t="s">
        <v>112</v>
      </c>
      <c r="D152" s="15">
        <v>157590</v>
      </c>
      <c r="E152" s="16">
        <f t="shared" si="6"/>
        <v>0</v>
      </c>
      <c r="F152" s="17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38">
        <v>0</v>
      </c>
      <c r="Q152" s="15">
        <v>0</v>
      </c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</row>
    <row r="153" spans="1:178" s="2" customFormat="1" ht="11.25" hidden="1" x14ac:dyDescent="0.2">
      <c r="A153" s="18"/>
      <c r="B153" s="14"/>
      <c r="C153" s="19" t="s">
        <v>113</v>
      </c>
      <c r="D153" s="15">
        <v>36076</v>
      </c>
      <c r="E153" s="16">
        <f t="shared" si="6"/>
        <v>0</v>
      </c>
      <c r="F153" s="17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38">
        <v>0</v>
      </c>
      <c r="Q153" s="15">
        <v>0</v>
      </c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</row>
    <row r="154" spans="1:178" s="2" customFormat="1" ht="11.25" hidden="1" x14ac:dyDescent="0.2">
      <c r="A154" s="18"/>
      <c r="B154" s="14"/>
      <c r="C154" s="19" t="s">
        <v>114</v>
      </c>
      <c r="D154" s="15">
        <v>38969</v>
      </c>
      <c r="E154" s="16">
        <f t="shared" si="6"/>
        <v>0</v>
      </c>
      <c r="F154" s="17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38">
        <v>0</v>
      </c>
      <c r="Q154" s="15">
        <v>0</v>
      </c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</row>
    <row r="155" spans="1:178" s="2" customFormat="1" ht="11.25" hidden="1" x14ac:dyDescent="0.2">
      <c r="A155" s="18"/>
      <c r="B155" s="14"/>
      <c r="C155" s="19" t="s">
        <v>115</v>
      </c>
      <c r="D155" s="15">
        <v>47081</v>
      </c>
      <c r="E155" s="16">
        <f t="shared" si="6"/>
        <v>0</v>
      </c>
      <c r="F155" s="17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38">
        <v>0</v>
      </c>
      <c r="Q155" s="15">
        <v>0</v>
      </c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</row>
    <row r="156" spans="1:178" s="2" customFormat="1" ht="11.25" hidden="1" x14ac:dyDescent="0.2">
      <c r="A156" s="18"/>
      <c r="B156" s="14"/>
      <c r="C156" s="19" t="s">
        <v>114</v>
      </c>
      <c r="D156" s="15">
        <v>34336</v>
      </c>
      <c r="E156" s="16">
        <f t="shared" si="6"/>
        <v>0</v>
      </c>
      <c r="F156" s="17">
        <v>9990</v>
      </c>
      <c r="G156" s="16">
        <v>9990</v>
      </c>
      <c r="H156" s="16">
        <v>9990</v>
      </c>
      <c r="I156" s="16">
        <v>9990</v>
      </c>
      <c r="J156" s="16">
        <v>9990</v>
      </c>
      <c r="K156" s="16">
        <v>9990</v>
      </c>
      <c r="L156" s="16">
        <v>9990</v>
      </c>
      <c r="M156" s="16">
        <v>9990</v>
      </c>
      <c r="N156" s="16">
        <v>8990</v>
      </c>
      <c r="O156" s="16">
        <v>8990</v>
      </c>
      <c r="P156" s="38">
        <v>9294</v>
      </c>
      <c r="Q156" s="15">
        <v>8747</v>
      </c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</row>
    <row r="157" spans="1:178" s="2" customFormat="1" ht="11.25" hidden="1" x14ac:dyDescent="0.2">
      <c r="A157" s="18"/>
      <c r="B157" s="14"/>
      <c r="C157" s="19" t="s">
        <v>116</v>
      </c>
      <c r="D157" s="15">
        <v>36070</v>
      </c>
      <c r="E157" s="16">
        <f t="shared" si="6"/>
        <v>0</v>
      </c>
      <c r="F157" s="17">
        <v>13150</v>
      </c>
      <c r="G157" s="16">
        <v>13150</v>
      </c>
      <c r="H157" s="16">
        <v>13150</v>
      </c>
      <c r="I157" s="16">
        <v>13150</v>
      </c>
      <c r="J157" s="16">
        <v>13150</v>
      </c>
      <c r="K157" s="16">
        <v>13150</v>
      </c>
      <c r="L157" s="16">
        <v>13150</v>
      </c>
      <c r="M157" s="16">
        <v>13150</v>
      </c>
      <c r="N157" s="16">
        <v>13150</v>
      </c>
      <c r="O157" s="16">
        <v>13150</v>
      </c>
      <c r="P157" s="38">
        <v>17579</v>
      </c>
      <c r="Q157" s="15">
        <v>19571</v>
      </c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</row>
    <row r="158" spans="1:178" s="2" customFormat="1" ht="11.25" hidden="1" x14ac:dyDescent="0.2">
      <c r="A158" s="18"/>
      <c r="B158" s="14"/>
      <c r="C158" s="19" t="s">
        <v>116</v>
      </c>
      <c r="D158" s="15">
        <v>9255</v>
      </c>
      <c r="E158" s="16">
        <f t="shared" si="6"/>
        <v>0</v>
      </c>
      <c r="F158" s="17">
        <v>153</v>
      </c>
      <c r="G158" s="16">
        <v>153</v>
      </c>
      <c r="H158" s="16">
        <v>153</v>
      </c>
      <c r="I158" s="16">
        <v>153</v>
      </c>
      <c r="J158" s="16">
        <v>153</v>
      </c>
      <c r="K158" s="16">
        <v>153</v>
      </c>
      <c r="L158" s="16">
        <v>153</v>
      </c>
      <c r="M158" s="16">
        <v>153</v>
      </c>
      <c r="N158" s="16">
        <v>153</v>
      </c>
      <c r="O158" s="16">
        <v>153</v>
      </c>
      <c r="P158" s="38">
        <v>153</v>
      </c>
      <c r="Q158" s="15">
        <v>204</v>
      </c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</row>
    <row r="159" spans="1:178" s="2" customFormat="1" ht="11.25" hidden="1" x14ac:dyDescent="0.2">
      <c r="A159" s="18"/>
      <c r="B159" s="14"/>
      <c r="C159" s="19" t="s">
        <v>117</v>
      </c>
      <c r="D159" s="15">
        <v>93100</v>
      </c>
      <c r="E159" s="16">
        <f t="shared" si="6"/>
        <v>0</v>
      </c>
      <c r="F159" s="17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38">
        <v>0</v>
      </c>
      <c r="Q159" s="15">
        <v>0</v>
      </c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</row>
    <row r="160" spans="1:178" s="2" customFormat="1" ht="11.25" hidden="1" x14ac:dyDescent="0.2">
      <c r="A160" s="18"/>
      <c r="B160" s="14"/>
      <c r="C160" s="19" t="s">
        <v>118</v>
      </c>
      <c r="D160" s="15">
        <v>17108</v>
      </c>
      <c r="E160" s="16">
        <f t="shared" si="6"/>
        <v>0</v>
      </c>
      <c r="F160" s="17">
        <v>1200</v>
      </c>
      <c r="G160" s="16">
        <v>1200</v>
      </c>
      <c r="H160" s="16">
        <v>1200</v>
      </c>
      <c r="I160" s="16">
        <v>1200</v>
      </c>
      <c r="J160" s="16">
        <v>1200</v>
      </c>
      <c r="K160" s="16">
        <v>1200</v>
      </c>
      <c r="L160" s="16">
        <v>1200</v>
      </c>
      <c r="M160" s="16">
        <v>1200</v>
      </c>
      <c r="N160" s="16">
        <v>1200</v>
      </c>
      <c r="O160" s="16">
        <v>1200</v>
      </c>
      <c r="P160" s="38">
        <v>1200</v>
      </c>
      <c r="Q160" s="15">
        <v>1300</v>
      </c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</row>
    <row r="161" spans="1:178" s="2" customFormat="1" ht="11.25" hidden="1" x14ac:dyDescent="0.2">
      <c r="A161" s="18"/>
      <c r="B161" s="14"/>
      <c r="C161" s="19" t="s">
        <v>119</v>
      </c>
      <c r="D161" s="15">
        <v>10160</v>
      </c>
      <c r="E161" s="16">
        <f t="shared" si="6"/>
        <v>0</v>
      </c>
      <c r="F161" s="17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38">
        <v>0</v>
      </c>
      <c r="Q161" s="15">
        <v>0</v>
      </c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</row>
    <row r="162" spans="1:178" s="2" customFormat="1" ht="11.25" hidden="1" x14ac:dyDescent="0.2">
      <c r="A162" s="18"/>
      <c r="B162" s="14"/>
      <c r="C162" s="19" t="s">
        <v>120</v>
      </c>
      <c r="D162" s="15">
        <v>36064</v>
      </c>
      <c r="E162" s="16">
        <f t="shared" si="6"/>
        <v>0</v>
      </c>
      <c r="F162" s="17">
        <v>19000</v>
      </c>
      <c r="G162" s="16">
        <v>19000</v>
      </c>
      <c r="H162" s="16">
        <v>19000</v>
      </c>
      <c r="I162" s="16">
        <v>19000</v>
      </c>
      <c r="J162" s="16">
        <v>19000</v>
      </c>
      <c r="K162" s="16">
        <v>19000</v>
      </c>
      <c r="L162" s="16">
        <v>19000</v>
      </c>
      <c r="M162" s="16">
        <v>21000</v>
      </c>
      <c r="N162" s="16">
        <v>21000</v>
      </c>
      <c r="O162" s="16">
        <v>21000</v>
      </c>
      <c r="P162" s="38">
        <v>20478</v>
      </c>
      <c r="Q162" s="15">
        <v>19085</v>
      </c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</row>
    <row r="163" spans="1:178" s="2" customFormat="1" ht="11.25" customHeight="1" x14ac:dyDescent="0.2">
      <c r="A163" s="18"/>
      <c r="B163" s="20"/>
      <c r="C163" s="45" t="s">
        <v>45</v>
      </c>
      <c r="D163" s="46">
        <f>SUM(D$130,D$131,D$132,D$134)</f>
        <v>301367</v>
      </c>
      <c r="E163" s="47">
        <f t="shared" si="6"/>
        <v>-455</v>
      </c>
      <c r="F163" s="48">
        <f t="shared" ref="F163:Q163" si="7">SUM(F$130,F$131,F$132,F$134)</f>
        <v>304023</v>
      </c>
      <c r="G163" s="47">
        <f t="shared" si="7"/>
        <v>304478</v>
      </c>
      <c r="H163" s="47">
        <f t="shared" si="7"/>
        <v>304478</v>
      </c>
      <c r="I163" s="47">
        <f t="shared" si="7"/>
        <v>304478</v>
      </c>
      <c r="J163" s="47">
        <f t="shared" si="7"/>
        <v>306609</v>
      </c>
      <c r="K163" s="47">
        <f t="shared" si="7"/>
        <v>301789</v>
      </c>
      <c r="L163" s="47">
        <f t="shared" si="7"/>
        <v>300929</v>
      </c>
      <c r="M163" s="47">
        <f t="shared" si="7"/>
        <v>297595</v>
      </c>
      <c r="N163" s="47">
        <f t="shared" si="7"/>
        <v>303500</v>
      </c>
      <c r="O163" s="47">
        <f t="shared" si="7"/>
        <v>303500</v>
      </c>
      <c r="P163" s="49">
        <f t="shared" si="7"/>
        <v>297588</v>
      </c>
      <c r="Q163" s="46">
        <f t="shared" si="7"/>
        <v>303152</v>
      </c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</row>
    <row r="164" spans="1:178" s="2" customFormat="1" ht="11.25" hidden="1" x14ac:dyDescent="0.2">
      <c r="A164" s="18"/>
      <c r="B164" s="14"/>
      <c r="C164" s="19" t="s">
        <v>122</v>
      </c>
      <c r="D164" s="15">
        <v>34291</v>
      </c>
      <c r="E164" s="16">
        <f t="shared" ref="E164:E212" si="8">IF(ISERROR($F164-$G164), "na", ($F164-$G164))</f>
        <v>2225</v>
      </c>
      <c r="F164" s="17">
        <v>6599</v>
      </c>
      <c r="G164" s="16">
        <v>4374</v>
      </c>
      <c r="H164" s="16">
        <v>4374</v>
      </c>
      <c r="I164" s="16">
        <v>4374</v>
      </c>
      <c r="J164" s="16">
        <v>3700</v>
      </c>
      <c r="K164" s="16">
        <v>3700</v>
      </c>
      <c r="L164" s="16">
        <v>3700</v>
      </c>
      <c r="M164" s="16">
        <v>2689</v>
      </c>
      <c r="N164" s="16">
        <v>3700</v>
      </c>
      <c r="O164" s="16">
        <v>3700</v>
      </c>
      <c r="P164" s="15">
        <v>3744</v>
      </c>
      <c r="Q164" s="15">
        <v>3618</v>
      </c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</row>
    <row r="165" spans="1:178" s="2" customFormat="1" ht="11.25" hidden="1" x14ac:dyDescent="0.2">
      <c r="A165" s="18"/>
      <c r="B165" s="14"/>
      <c r="C165" s="19" t="s">
        <v>123</v>
      </c>
      <c r="D165" s="15">
        <v>3566</v>
      </c>
      <c r="E165" s="16">
        <f t="shared" si="8"/>
        <v>0</v>
      </c>
      <c r="F165" s="17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5">
        <v>0</v>
      </c>
      <c r="Q165" s="15">
        <v>0</v>
      </c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</row>
    <row r="166" spans="1:178" s="2" customFormat="1" ht="11.25" hidden="1" x14ac:dyDescent="0.2">
      <c r="A166" s="18"/>
      <c r="B166" s="14"/>
      <c r="C166" s="19" t="s">
        <v>124</v>
      </c>
      <c r="D166" s="15">
        <v>8231</v>
      </c>
      <c r="E166" s="16">
        <f t="shared" si="8"/>
        <v>0</v>
      </c>
      <c r="F166" s="17">
        <v>100</v>
      </c>
      <c r="G166" s="16">
        <v>100</v>
      </c>
      <c r="H166" s="16">
        <v>100</v>
      </c>
      <c r="I166" s="16">
        <v>100</v>
      </c>
      <c r="J166" s="16">
        <v>100</v>
      </c>
      <c r="K166" s="16">
        <v>100</v>
      </c>
      <c r="L166" s="16">
        <v>100</v>
      </c>
      <c r="M166" s="16">
        <v>100</v>
      </c>
      <c r="N166" s="16">
        <v>100</v>
      </c>
      <c r="O166" s="16">
        <v>100</v>
      </c>
      <c r="P166" s="15">
        <v>100</v>
      </c>
      <c r="Q166" s="15">
        <v>100</v>
      </c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</row>
    <row r="167" spans="1:178" s="2" customFormat="1" ht="11.25" hidden="1" x14ac:dyDescent="0.2">
      <c r="A167" s="18"/>
      <c r="B167" s="14"/>
      <c r="C167" s="19" t="s">
        <v>125</v>
      </c>
      <c r="D167" s="15">
        <v>27454</v>
      </c>
      <c r="E167" s="16">
        <f t="shared" si="8"/>
        <v>0</v>
      </c>
      <c r="F167" s="17">
        <v>650</v>
      </c>
      <c r="G167" s="16">
        <v>650</v>
      </c>
      <c r="H167" s="16">
        <v>650</v>
      </c>
      <c r="I167" s="16">
        <v>650</v>
      </c>
      <c r="J167" s="16">
        <v>650</v>
      </c>
      <c r="K167" s="16">
        <v>650</v>
      </c>
      <c r="L167" s="16">
        <v>650</v>
      </c>
      <c r="M167" s="16">
        <v>650</v>
      </c>
      <c r="N167" s="16">
        <v>650</v>
      </c>
      <c r="O167" s="16">
        <v>650</v>
      </c>
      <c r="P167" s="15">
        <v>650</v>
      </c>
      <c r="Q167" s="15">
        <v>506</v>
      </c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</row>
    <row r="168" spans="1:178" s="2" customFormat="1" ht="11.25" hidden="1" x14ac:dyDescent="0.2">
      <c r="A168" s="18"/>
      <c r="B168" s="14"/>
      <c r="C168" s="19" t="s">
        <v>126</v>
      </c>
      <c r="D168" s="15">
        <v>35433</v>
      </c>
      <c r="E168" s="16">
        <f t="shared" si="8"/>
        <v>0</v>
      </c>
      <c r="F168" s="17">
        <v>1405</v>
      </c>
      <c r="G168" s="16">
        <v>1405</v>
      </c>
      <c r="H168" s="16">
        <v>1405</v>
      </c>
      <c r="I168" s="16">
        <v>1405</v>
      </c>
      <c r="J168" s="16">
        <v>1405</v>
      </c>
      <c r="K168" s="16">
        <v>1405</v>
      </c>
      <c r="L168" s="16">
        <v>1405</v>
      </c>
      <c r="M168" s="16">
        <v>1405</v>
      </c>
      <c r="N168" s="16">
        <v>1405</v>
      </c>
      <c r="O168" s="16">
        <v>1405</v>
      </c>
      <c r="P168" s="15">
        <v>1405</v>
      </c>
      <c r="Q168" s="15">
        <v>1405</v>
      </c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</row>
    <row r="169" spans="1:178" s="2" customFormat="1" ht="11.25" hidden="1" x14ac:dyDescent="0.2">
      <c r="A169" s="18"/>
      <c r="B169" s="14"/>
      <c r="C169" s="19" t="s">
        <v>127</v>
      </c>
      <c r="D169" s="15">
        <v>9718</v>
      </c>
      <c r="E169" s="16">
        <f t="shared" si="8"/>
        <v>0</v>
      </c>
      <c r="F169" s="17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150</v>
      </c>
      <c r="O169" s="16">
        <v>150</v>
      </c>
      <c r="P169" s="15">
        <v>114</v>
      </c>
      <c r="Q169" s="15">
        <v>163</v>
      </c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</row>
    <row r="170" spans="1:178" s="2" customFormat="1" ht="11.25" hidden="1" x14ac:dyDescent="0.2">
      <c r="A170" s="18"/>
      <c r="B170" s="14"/>
      <c r="C170" s="19" t="s">
        <v>128</v>
      </c>
      <c r="D170" s="15">
        <v>8832</v>
      </c>
      <c r="E170" s="16">
        <f t="shared" si="8"/>
        <v>0</v>
      </c>
      <c r="F170" s="17">
        <v>118</v>
      </c>
      <c r="G170" s="16">
        <v>118</v>
      </c>
      <c r="H170" s="16">
        <v>118</v>
      </c>
      <c r="I170" s="16">
        <v>118</v>
      </c>
      <c r="J170" s="16">
        <v>118</v>
      </c>
      <c r="K170" s="16">
        <v>118</v>
      </c>
      <c r="L170" s="16">
        <v>118</v>
      </c>
      <c r="M170" s="16">
        <v>118</v>
      </c>
      <c r="N170" s="16">
        <v>118</v>
      </c>
      <c r="O170" s="16">
        <v>118</v>
      </c>
      <c r="P170" s="15">
        <v>118</v>
      </c>
      <c r="Q170" s="15">
        <v>18</v>
      </c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</row>
    <row r="171" spans="1:178" s="2" customFormat="1" ht="11.25" hidden="1" x14ac:dyDescent="0.2">
      <c r="A171" s="18"/>
      <c r="B171" s="14"/>
      <c r="C171" s="19" t="s">
        <v>129</v>
      </c>
      <c r="D171" s="15">
        <v>28830</v>
      </c>
      <c r="E171" s="16">
        <f t="shared" si="8"/>
        <v>1500</v>
      </c>
      <c r="F171" s="17">
        <v>9300</v>
      </c>
      <c r="G171" s="16">
        <v>7800</v>
      </c>
      <c r="H171" s="16">
        <v>7800</v>
      </c>
      <c r="I171" s="16">
        <v>7800</v>
      </c>
      <c r="J171" s="16">
        <v>7800</v>
      </c>
      <c r="K171" s="16">
        <v>7800</v>
      </c>
      <c r="L171" s="16">
        <v>7800</v>
      </c>
      <c r="M171" s="16">
        <v>7800</v>
      </c>
      <c r="N171" s="16">
        <v>7800</v>
      </c>
      <c r="O171" s="16">
        <v>7800</v>
      </c>
      <c r="P171" s="15">
        <v>7778</v>
      </c>
      <c r="Q171" s="15">
        <v>9000</v>
      </c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</row>
    <row r="172" spans="1:178" s="2" customFormat="1" ht="11.25" hidden="1" x14ac:dyDescent="0.2">
      <c r="A172" s="18"/>
      <c r="B172" s="14"/>
      <c r="C172" s="19" t="s">
        <v>130</v>
      </c>
      <c r="D172" s="15">
        <v>3651</v>
      </c>
      <c r="E172" s="16">
        <f t="shared" si="8"/>
        <v>0</v>
      </c>
      <c r="F172" s="17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5">
        <v>0</v>
      </c>
      <c r="Q172" s="15">
        <v>0</v>
      </c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</row>
    <row r="173" spans="1:178" s="2" customFormat="1" ht="11.25" hidden="1" x14ac:dyDescent="0.2">
      <c r="A173" s="18"/>
      <c r="B173" s="14"/>
      <c r="C173" s="19" t="s">
        <v>130</v>
      </c>
      <c r="D173" s="15">
        <v>3617</v>
      </c>
      <c r="E173" s="16">
        <f t="shared" si="8"/>
        <v>0</v>
      </c>
      <c r="F173" s="17">
        <v>909</v>
      </c>
      <c r="G173" s="16">
        <v>909</v>
      </c>
      <c r="H173" s="16">
        <v>909</v>
      </c>
      <c r="I173" s="16">
        <v>909</v>
      </c>
      <c r="J173" s="16">
        <v>909</v>
      </c>
      <c r="K173" s="16">
        <v>909</v>
      </c>
      <c r="L173" s="16">
        <v>909</v>
      </c>
      <c r="M173" s="16">
        <v>909</v>
      </c>
      <c r="N173" s="16">
        <v>909</v>
      </c>
      <c r="O173" s="16">
        <v>909</v>
      </c>
      <c r="P173" s="15">
        <v>909</v>
      </c>
      <c r="Q173" s="15">
        <v>866</v>
      </c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</row>
    <row r="174" spans="1:178" s="2" customFormat="1" ht="11.25" hidden="1" x14ac:dyDescent="0.2">
      <c r="A174" s="18"/>
      <c r="B174" s="14"/>
      <c r="C174" s="19" t="s">
        <v>131</v>
      </c>
      <c r="D174" s="15">
        <v>77579</v>
      </c>
      <c r="E174" s="16">
        <f t="shared" si="8"/>
        <v>-6200</v>
      </c>
      <c r="F174" s="17">
        <v>2801</v>
      </c>
      <c r="G174" s="16">
        <v>9001</v>
      </c>
      <c r="H174" s="16">
        <v>9001</v>
      </c>
      <c r="I174" s="16">
        <v>9001</v>
      </c>
      <c r="J174" s="16">
        <v>34508</v>
      </c>
      <c r="K174" s="16">
        <v>34508</v>
      </c>
      <c r="L174" s="16">
        <v>4600</v>
      </c>
      <c r="M174" s="16">
        <v>5250</v>
      </c>
      <c r="N174" s="16">
        <v>0</v>
      </c>
      <c r="O174" s="16">
        <v>0</v>
      </c>
      <c r="P174" s="15">
        <v>5314</v>
      </c>
      <c r="Q174" s="15">
        <v>5912</v>
      </c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</row>
    <row r="175" spans="1:178" s="2" customFormat="1" ht="11.25" hidden="1" x14ac:dyDescent="0.2">
      <c r="A175" s="18"/>
      <c r="B175" s="14"/>
      <c r="C175" s="19" t="s">
        <v>132</v>
      </c>
      <c r="D175" s="15">
        <v>374127</v>
      </c>
      <c r="E175" s="16">
        <f t="shared" si="8"/>
        <v>-70800</v>
      </c>
      <c r="F175" s="17">
        <v>48275</v>
      </c>
      <c r="G175" s="16">
        <v>119075</v>
      </c>
      <c r="H175" s="16">
        <v>119075</v>
      </c>
      <c r="I175" s="16">
        <v>119075</v>
      </c>
      <c r="J175" s="16">
        <v>64296</v>
      </c>
      <c r="K175" s="16">
        <v>72575</v>
      </c>
      <c r="L175" s="16">
        <v>77851</v>
      </c>
      <c r="M175" s="16">
        <v>84275</v>
      </c>
      <c r="N175" s="16">
        <v>104275</v>
      </c>
      <c r="O175" s="16">
        <v>104275</v>
      </c>
      <c r="P175" s="15">
        <v>99573</v>
      </c>
      <c r="Q175" s="15">
        <v>111490</v>
      </c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</row>
    <row r="176" spans="1:178" s="2" customFormat="1" ht="11.25" hidden="1" x14ac:dyDescent="0.2">
      <c r="A176" s="18"/>
      <c r="B176" s="14"/>
      <c r="C176" s="19" t="s">
        <v>133</v>
      </c>
      <c r="D176" s="15">
        <v>184370</v>
      </c>
      <c r="E176" s="16">
        <f t="shared" si="8"/>
        <v>0</v>
      </c>
      <c r="F176" s="17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5">
        <v>0</v>
      </c>
      <c r="Q176" s="15">
        <v>0</v>
      </c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</row>
    <row r="177" spans="1:178" s="2" customFormat="1" ht="11.25" hidden="1" x14ac:dyDescent="0.2">
      <c r="A177" s="18"/>
      <c r="B177" s="14"/>
      <c r="C177" s="19" t="s">
        <v>134</v>
      </c>
      <c r="D177" s="15">
        <v>8242</v>
      </c>
      <c r="E177" s="16">
        <f t="shared" si="8"/>
        <v>0</v>
      </c>
      <c r="F177" s="17">
        <v>97</v>
      </c>
      <c r="G177" s="16">
        <v>97</v>
      </c>
      <c r="H177" s="16">
        <v>97</v>
      </c>
      <c r="I177" s="16">
        <v>97</v>
      </c>
      <c r="J177" s="16">
        <v>97</v>
      </c>
      <c r="K177" s="16">
        <v>97</v>
      </c>
      <c r="L177" s="16">
        <v>97</v>
      </c>
      <c r="M177" s="16">
        <v>97</v>
      </c>
      <c r="N177" s="16">
        <v>97</v>
      </c>
      <c r="O177" s="16">
        <v>97</v>
      </c>
      <c r="P177" s="15">
        <v>97</v>
      </c>
      <c r="Q177" s="15">
        <v>104</v>
      </c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</row>
    <row r="178" spans="1:178" s="2" customFormat="1" ht="11.25" hidden="1" x14ac:dyDescent="0.2">
      <c r="A178" s="18"/>
      <c r="B178" s="14"/>
      <c r="C178" s="19" t="s">
        <v>135</v>
      </c>
      <c r="D178" s="15">
        <v>3484</v>
      </c>
      <c r="E178" s="16">
        <f t="shared" si="8"/>
        <v>0</v>
      </c>
      <c r="F178" s="17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5">
        <v>0</v>
      </c>
      <c r="Q178" s="15">
        <v>0</v>
      </c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</row>
    <row r="179" spans="1:178" s="2" customFormat="1" ht="11.25" hidden="1" x14ac:dyDescent="0.2">
      <c r="A179" s="18"/>
      <c r="B179" s="14"/>
      <c r="C179" s="19" t="s">
        <v>136</v>
      </c>
      <c r="D179" s="15">
        <v>4120</v>
      </c>
      <c r="E179" s="16">
        <f t="shared" si="8"/>
        <v>0</v>
      </c>
      <c r="F179" s="17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5">
        <v>0</v>
      </c>
      <c r="Q179" s="15">
        <v>0</v>
      </c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</row>
    <row r="180" spans="1:178" s="2" customFormat="1" ht="11.25" hidden="1" x14ac:dyDescent="0.2">
      <c r="A180" s="18"/>
      <c r="B180" s="14"/>
      <c r="C180" s="19" t="s">
        <v>137</v>
      </c>
      <c r="D180" s="15">
        <v>32032</v>
      </c>
      <c r="E180" s="16">
        <f t="shared" si="8"/>
        <v>0</v>
      </c>
      <c r="F180" s="17">
        <v>1736</v>
      </c>
      <c r="G180" s="16">
        <v>1736</v>
      </c>
      <c r="H180" s="16">
        <v>1736</v>
      </c>
      <c r="I180" s="16">
        <v>1736</v>
      </c>
      <c r="J180" s="16">
        <v>1736</v>
      </c>
      <c r="K180" s="16">
        <v>1736</v>
      </c>
      <c r="L180" s="16">
        <v>1736</v>
      </c>
      <c r="M180" s="16">
        <v>1736</v>
      </c>
      <c r="N180" s="16">
        <v>1736</v>
      </c>
      <c r="O180" s="16">
        <v>1736</v>
      </c>
      <c r="P180" s="15">
        <v>1736</v>
      </c>
      <c r="Q180" s="15">
        <v>1753</v>
      </c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</row>
    <row r="181" spans="1:178" s="2" customFormat="1" ht="11.25" hidden="1" x14ac:dyDescent="0.2">
      <c r="A181" s="18"/>
      <c r="B181" s="14"/>
      <c r="C181" s="19" t="s">
        <v>138</v>
      </c>
      <c r="D181" s="15">
        <v>32011</v>
      </c>
      <c r="E181" s="16">
        <f t="shared" si="8"/>
        <v>0</v>
      </c>
      <c r="F181" s="17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5500</v>
      </c>
      <c r="N181" s="16">
        <v>5500</v>
      </c>
      <c r="O181" s="16">
        <v>5500</v>
      </c>
      <c r="P181" s="15">
        <v>4065</v>
      </c>
      <c r="Q181" s="15">
        <v>4567</v>
      </c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</row>
    <row r="182" spans="1:178" s="2" customFormat="1" ht="11.25" hidden="1" x14ac:dyDescent="0.2">
      <c r="A182" s="18"/>
      <c r="B182" s="14"/>
      <c r="C182" s="19" t="s">
        <v>138</v>
      </c>
      <c r="D182" s="15">
        <v>32032</v>
      </c>
      <c r="E182" s="16">
        <f t="shared" si="8"/>
        <v>-3990</v>
      </c>
      <c r="F182" s="17">
        <v>20941</v>
      </c>
      <c r="G182" s="16">
        <v>24931</v>
      </c>
      <c r="H182" s="16">
        <v>24931</v>
      </c>
      <c r="I182" s="16">
        <v>24931</v>
      </c>
      <c r="J182" s="16">
        <v>4017</v>
      </c>
      <c r="K182" s="16">
        <v>2592</v>
      </c>
      <c r="L182" s="16">
        <v>2180</v>
      </c>
      <c r="M182" s="16">
        <v>230</v>
      </c>
      <c r="N182" s="16">
        <v>230</v>
      </c>
      <c r="O182" s="16">
        <v>230</v>
      </c>
      <c r="P182" s="15">
        <v>6374</v>
      </c>
      <c r="Q182" s="15">
        <v>2659</v>
      </c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</row>
    <row r="183" spans="1:178" s="2" customFormat="1" ht="11.25" hidden="1" x14ac:dyDescent="0.2">
      <c r="A183" s="18"/>
      <c r="B183" s="14"/>
      <c r="C183" s="19" t="s">
        <v>137</v>
      </c>
      <c r="D183" s="15">
        <v>33990</v>
      </c>
      <c r="E183" s="16">
        <f t="shared" si="8"/>
        <v>0</v>
      </c>
      <c r="F183" s="17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5">
        <v>0</v>
      </c>
      <c r="Q183" s="15">
        <v>0</v>
      </c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</row>
    <row r="184" spans="1:178" s="2" customFormat="1" ht="11.25" hidden="1" x14ac:dyDescent="0.2">
      <c r="A184" s="18"/>
      <c r="B184" s="14"/>
      <c r="C184" s="19" t="s">
        <v>139</v>
      </c>
      <c r="D184" s="15">
        <v>83500</v>
      </c>
      <c r="E184" s="16">
        <f t="shared" si="8"/>
        <v>0</v>
      </c>
      <c r="F184" s="17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5">
        <v>0</v>
      </c>
      <c r="Q184" s="15">
        <v>0</v>
      </c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</row>
    <row r="185" spans="1:178" s="2" customFormat="1" ht="11.25" hidden="1" x14ac:dyDescent="0.2">
      <c r="A185" s="18"/>
      <c r="B185" s="14"/>
      <c r="C185" s="19" t="s">
        <v>140</v>
      </c>
      <c r="D185" s="15">
        <v>48029</v>
      </c>
      <c r="E185" s="16">
        <f t="shared" si="8"/>
        <v>0</v>
      </c>
      <c r="F185" s="17">
        <v>267</v>
      </c>
      <c r="G185" s="16">
        <v>267</v>
      </c>
      <c r="H185" s="16">
        <v>267</v>
      </c>
      <c r="I185" s="16">
        <v>267</v>
      </c>
      <c r="J185" s="16">
        <v>267</v>
      </c>
      <c r="K185" s="16">
        <v>267</v>
      </c>
      <c r="L185" s="16">
        <v>267</v>
      </c>
      <c r="M185" s="16">
        <v>267</v>
      </c>
      <c r="N185" s="16">
        <v>267</v>
      </c>
      <c r="O185" s="16">
        <v>267</v>
      </c>
      <c r="P185" s="15">
        <v>267</v>
      </c>
      <c r="Q185" s="15">
        <v>298</v>
      </c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</row>
    <row r="186" spans="1:178" s="2" customFormat="1" ht="11.25" hidden="1" x14ac:dyDescent="0.2">
      <c r="A186" s="18"/>
      <c r="B186" s="14"/>
      <c r="C186" s="19" t="s">
        <v>141</v>
      </c>
      <c r="D186" s="15">
        <v>8247</v>
      </c>
      <c r="E186" s="16">
        <f t="shared" si="8"/>
        <v>0</v>
      </c>
      <c r="F186" s="17">
        <v>310</v>
      </c>
      <c r="G186" s="16">
        <v>310</v>
      </c>
      <c r="H186" s="16">
        <v>310</v>
      </c>
      <c r="I186" s="16">
        <v>310</v>
      </c>
      <c r="J186" s="16">
        <v>310</v>
      </c>
      <c r="K186" s="16">
        <v>310</v>
      </c>
      <c r="L186" s="16">
        <v>310</v>
      </c>
      <c r="M186" s="16">
        <v>310</v>
      </c>
      <c r="N186" s="16">
        <v>310</v>
      </c>
      <c r="O186" s="16">
        <v>310</v>
      </c>
      <c r="P186" s="15">
        <v>323</v>
      </c>
      <c r="Q186" s="15">
        <v>295</v>
      </c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</row>
    <row r="187" spans="1:178" s="2" customFormat="1" ht="11.25" hidden="1" x14ac:dyDescent="0.2">
      <c r="A187" s="18"/>
      <c r="B187" s="14"/>
      <c r="C187" s="19" t="s">
        <v>142</v>
      </c>
      <c r="D187" s="15">
        <v>32011</v>
      </c>
      <c r="E187" s="16">
        <f t="shared" si="8"/>
        <v>0</v>
      </c>
      <c r="F187" s="17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5">
        <v>0</v>
      </c>
      <c r="Q187" s="15">
        <v>0</v>
      </c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</row>
    <row r="188" spans="1:178" s="2" customFormat="1" ht="11.25" hidden="1" x14ac:dyDescent="0.2">
      <c r="A188" s="18"/>
      <c r="B188" s="14"/>
      <c r="C188" s="19" t="s">
        <v>143</v>
      </c>
      <c r="D188" s="15">
        <v>66625</v>
      </c>
      <c r="E188" s="16">
        <f t="shared" si="8"/>
        <v>0</v>
      </c>
      <c r="F188" s="17">
        <v>804</v>
      </c>
      <c r="G188" s="16">
        <v>804</v>
      </c>
      <c r="H188" s="16">
        <v>804</v>
      </c>
      <c r="I188" s="16">
        <v>804</v>
      </c>
      <c r="J188" s="16">
        <v>10804</v>
      </c>
      <c r="K188" s="16">
        <v>804</v>
      </c>
      <c r="L188" s="16">
        <v>804</v>
      </c>
      <c r="M188" s="16">
        <v>804</v>
      </c>
      <c r="N188" s="16">
        <v>804</v>
      </c>
      <c r="O188" s="16">
        <v>804</v>
      </c>
      <c r="P188" s="15">
        <v>2017</v>
      </c>
      <c r="Q188" s="15">
        <v>3288</v>
      </c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</row>
    <row r="189" spans="1:178" s="2" customFormat="1" ht="11.25" hidden="1" x14ac:dyDescent="0.2">
      <c r="A189" s="18"/>
      <c r="B189" s="14"/>
      <c r="C189" s="19" t="s">
        <v>144</v>
      </c>
      <c r="D189" s="15">
        <v>9147</v>
      </c>
      <c r="E189" s="16">
        <f t="shared" si="8"/>
        <v>0</v>
      </c>
      <c r="F189" s="17">
        <v>114</v>
      </c>
      <c r="G189" s="16">
        <v>114</v>
      </c>
      <c r="H189" s="16">
        <v>114</v>
      </c>
      <c r="I189" s="16">
        <v>114</v>
      </c>
      <c r="J189" s="16">
        <v>114</v>
      </c>
      <c r="K189" s="16">
        <v>114</v>
      </c>
      <c r="L189" s="16">
        <v>114</v>
      </c>
      <c r="M189" s="16">
        <v>114</v>
      </c>
      <c r="N189" s="16">
        <v>114</v>
      </c>
      <c r="O189" s="16">
        <v>114</v>
      </c>
      <c r="P189" s="15">
        <v>114</v>
      </c>
      <c r="Q189" s="15">
        <v>111</v>
      </c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</row>
    <row r="190" spans="1:178" s="2" customFormat="1" ht="11.25" hidden="1" x14ac:dyDescent="0.2">
      <c r="A190" s="18"/>
      <c r="B190" s="14"/>
      <c r="C190" s="19" t="s">
        <v>145</v>
      </c>
      <c r="D190" s="15">
        <v>9147</v>
      </c>
      <c r="E190" s="16">
        <f t="shared" si="8"/>
        <v>0</v>
      </c>
      <c r="F190" s="17">
        <v>101</v>
      </c>
      <c r="G190" s="16">
        <v>101</v>
      </c>
      <c r="H190" s="16">
        <v>101</v>
      </c>
      <c r="I190" s="16">
        <v>101</v>
      </c>
      <c r="J190" s="16">
        <v>101</v>
      </c>
      <c r="K190" s="16">
        <v>101</v>
      </c>
      <c r="L190" s="16">
        <v>101</v>
      </c>
      <c r="M190" s="16">
        <v>101</v>
      </c>
      <c r="N190" s="16">
        <v>101</v>
      </c>
      <c r="O190" s="16">
        <v>101</v>
      </c>
      <c r="P190" s="15">
        <v>101</v>
      </c>
      <c r="Q190" s="15">
        <v>101</v>
      </c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</row>
    <row r="191" spans="1:178" s="2" customFormat="1" ht="11.25" hidden="1" x14ac:dyDescent="0.2">
      <c r="A191" s="18"/>
      <c r="B191" s="14"/>
      <c r="C191" s="19" t="s">
        <v>146</v>
      </c>
      <c r="D191" s="15">
        <v>8490</v>
      </c>
      <c r="E191" s="16">
        <f t="shared" si="8"/>
        <v>0</v>
      </c>
      <c r="F191" s="17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5">
        <v>0</v>
      </c>
      <c r="Q191" s="15">
        <v>0</v>
      </c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</row>
    <row r="192" spans="1:178" s="2" customFormat="1" ht="11.25" hidden="1" x14ac:dyDescent="0.2">
      <c r="A192" s="18"/>
      <c r="B192" s="14"/>
      <c r="C192" s="19" t="s">
        <v>143</v>
      </c>
      <c r="D192" s="15">
        <v>32063</v>
      </c>
      <c r="E192" s="16">
        <f t="shared" si="8"/>
        <v>0</v>
      </c>
      <c r="F192" s="17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5">
        <v>0</v>
      </c>
      <c r="Q192" s="15">
        <v>0</v>
      </c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</row>
    <row r="193" spans="1:178" s="2" customFormat="1" ht="11.25" hidden="1" x14ac:dyDescent="0.2">
      <c r="A193" s="18"/>
      <c r="B193" s="14"/>
      <c r="C193" s="19" t="s">
        <v>147</v>
      </c>
      <c r="D193" s="15">
        <v>8226</v>
      </c>
      <c r="E193" s="16">
        <f t="shared" si="8"/>
        <v>0</v>
      </c>
      <c r="F193" s="17">
        <v>100</v>
      </c>
      <c r="G193" s="16">
        <v>100</v>
      </c>
      <c r="H193" s="16">
        <v>100</v>
      </c>
      <c r="I193" s="16">
        <v>100</v>
      </c>
      <c r="J193" s="16">
        <v>100</v>
      </c>
      <c r="K193" s="16">
        <v>100</v>
      </c>
      <c r="L193" s="16">
        <v>100</v>
      </c>
      <c r="M193" s="16">
        <v>100</v>
      </c>
      <c r="N193" s="16">
        <v>100</v>
      </c>
      <c r="O193" s="16">
        <v>100</v>
      </c>
      <c r="P193" s="15">
        <v>100</v>
      </c>
      <c r="Q193" s="15">
        <v>100</v>
      </c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</row>
    <row r="194" spans="1:178" s="2" customFormat="1" ht="11.25" hidden="1" x14ac:dyDescent="0.2">
      <c r="A194" s="18"/>
      <c r="B194" s="14"/>
      <c r="C194" s="19" t="s">
        <v>148</v>
      </c>
      <c r="D194" s="15">
        <v>8204</v>
      </c>
      <c r="E194" s="16">
        <f t="shared" si="8"/>
        <v>0</v>
      </c>
      <c r="F194" s="17">
        <v>130</v>
      </c>
      <c r="G194" s="16">
        <v>130</v>
      </c>
      <c r="H194" s="16">
        <v>130</v>
      </c>
      <c r="I194" s="16">
        <v>130</v>
      </c>
      <c r="J194" s="16">
        <v>130</v>
      </c>
      <c r="K194" s="16">
        <v>130</v>
      </c>
      <c r="L194" s="16">
        <v>130</v>
      </c>
      <c r="M194" s="16">
        <v>130</v>
      </c>
      <c r="N194" s="16">
        <v>130</v>
      </c>
      <c r="O194" s="16">
        <v>130</v>
      </c>
      <c r="P194" s="15">
        <v>130</v>
      </c>
      <c r="Q194" s="15">
        <v>138</v>
      </c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</row>
    <row r="195" spans="1:178" s="2" customFormat="1" ht="11.25" hidden="1" x14ac:dyDescent="0.2">
      <c r="A195" s="18"/>
      <c r="B195" s="14"/>
      <c r="C195" s="19" t="s">
        <v>149</v>
      </c>
      <c r="D195" s="15">
        <v>14420</v>
      </c>
      <c r="E195" s="16">
        <f t="shared" si="8"/>
        <v>0</v>
      </c>
      <c r="F195" s="17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5">
        <v>0</v>
      </c>
      <c r="Q195" s="15">
        <v>0</v>
      </c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</row>
    <row r="196" spans="1:178" s="2" customFormat="1" ht="11.25" hidden="1" x14ac:dyDescent="0.2">
      <c r="A196" s="18"/>
      <c r="B196" s="14"/>
      <c r="C196" s="19" t="s">
        <v>143</v>
      </c>
      <c r="D196" s="15">
        <v>32057</v>
      </c>
      <c r="E196" s="16">
        <f t="shared" si="8"/>
        <v>0</v>
      </c>
      <c r="F196" s="17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5">
        <v>0</v>
      </c>
      <c r="Q196" s="15">
        <v>0</v>
      </c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</row>
    <row r="197" spans="1:178" s="2" customFormat="1" ht="11.25" hidden="1" x14ac:dyDescent="0.2">
      <c r="A197" s="18"/>
      <c r="B197" s="14"/>
      <c r="C197" s="19" t="s">
        <v>150</v>
      </c>
      <c r="D197" s="15">
        <v>8242</v>
      </c>
      <c r="E197" s="16">
        <f t="shared" si="8"/>
        <v>0</v>
      </c>
      <c r="F197" s="17">
        <v>21</v>
      </c>
      <c r="G197" s="16">
        <v>21</v>
      </c>
      <c r="H197" s="16">
        <v>21</v>
      </c>
      <c r="I197" s="16">
        <v>21</v>
      </c>
      <c r="J197" s="16">
        <v>21</v>
      </c>
      <c r="K197" s="16">
        <v>21</v>
      </c>
      <c r="L197" s="16">
        <v>21</v>
      </c>
      <c r="M197" s="16">
        <v>21</v>
      </c>
      <c r="N197" s="16">
        <v>21</v>
      </c>
      <c r="O197" s="16">
        <v>21</v>
      </c>
      <c r="P197" s="15">
        <v>21</v>
      </c>
      <c r="Q197" s="15">
        <v>20</v>
      </c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</row>
    <row r="198" spans="1:178" s="2" customFormat="1" ht="11.25" hidden="1" x14ac:dyDescent="0.2">
      <c r="A198" s="18"/>
      <c r="B198" s="14"/>
      <c r="C198" s="19" t="s">
        <v>151</v>
      </c>
      <c r="D198" s="15">
        <v>3326</v>
      </c>
      <c r="E198" s="16">
        <f t="shared" si="8"/>
        <v>0</v>
      </c>
      <c r="F198" s="17">
        <v>331</v>
      </c>
      <c r="G198" s="16">
        <v>331</v>
      </c>
      <c r="H198" s="16">
        <v>331</v>
      </c>
      <c r="I198" s="16">
        <v>331</v>
      </c>
      <c r="J198" s="16">
        <v>331</v>
      </c>
      <c r="K198" s="16">
        <v>331</v>
      </c>
      <c r="L198" s="16">
        <v>331</v>
      </c>
      <c r="M198" s="16">
        <v>331</v>
      </c>
      <c r="N198" s="16">
        <v>331</v>
      </c>
      <c r="O198" s="16">
        <v>331</v>
      </c>
      <c r="P198" s="15">
        <v>331</v>
      </c>
      <c r="Q198" s="15">
        <v>407</v>
      </c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</row>
    <row r="199" spans="1:178" s="2" customFormat="1" ht="11.25" hidden="1" x14ac:dyDescent="0.2">
      <c r="A199" s="18"/>
      <c r="B199" s="14"/>
      <c r="C199" s="19" t="s">
        <v>152</v>
      </c>
      <c r="D199" s="15">
        <v>14420</v>
      </c>
      <c r="E199" s="16">
        <f t="shared" si="8"/>
        <v>0</v>
      </c>
      <c r="F199" s="17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5">
        <v>0</v>
      </c>
      <c r="Q199" s="15">
        <v>0</v>
      </c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</row>
    <row r="200" spans="1:178" s="2" customFormat="1" ht="11.25" hidden="1" x14ac:dyDescent="0.2">
      <c r="A200" s="18"/>
      <c r="B200" s="14"/>
      <c r="C200" s="19" t="s">
        <v>153</v>
      </c>
      <c r="D200" s="15">
        <v>8226</v>
      </c>
      <c r="E200" s="16">
        <f t="shared" si="8"/>
        <v>0</v>
      </c>
      <c r="F200" s="17">
        <v>175</v>
      </c>
      <c r="G200" s="16">
        <v>175</v>
      </c>
      <c r="H200" s="16">
        <v>175</v>
      </c>
      <c r="I200" s="16">
        <v>175</v>
      </c>
      <c r="J200" s="16">
        <v>175</v>
      </c>
      <c r="K200" s="16">
        <v>175</v>
      </c>
      <c r="L200" s="16">
        <v>175</v>
      </c>
      <c r="M200" s="16">
        <v>175</v>
      </c>
      <c r="N200" s="16">
        <v>175</v>
      </c>
      <c r="O200" s="16">
        <v>175</v>
      </c>
      <c r="P200" s="15">
        <v>175</v>
      </c>
      <c r="Q200" s="15">
        <v>175</v>
      </c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</row>
    <row r="201" spans="1:178" s="2" customFormat="1" ht="11.25" hidden="1" x14ac:dyDescent="0.2">
      <c r="A201" s="18"/>
      <c r="B201" s="14"/>
      <c r="C201" s="19" t="s">
        <v>154</v>
      </c>
      <c r="D201" s="15">
        <v>174040</v>
      </c>
      <c r="E201" s="16">
        <f t="shared" si="8"/>
        <v>0</v>
      </c>
      <c r="F201" s="17">
        <v>4444</v>
      </c>
      <c r="G201" s="16">
        <v>4444</v>
      </c>
      <c r="H201" s="16">
        <v>4444</v>
      </c>
      <c r="I201" s="16">
        <v>4444</v>
      </c>
      <c r="J201" s="16">
        <v>4444</v>
      </c>
      <c r="K201" s="16">
        <v>4444</v>
      </c>
      <c r="L201" s="16">
        <v>4444</v>
      </c>
      <c r="M201" s="16">
        <v>4468</v>
      </c>
      <c r="N201" s="16">
        <v>4444</v>
      </c>
      <c r="O201" s="16">
        <v>4444</v>
      </c>
      <c r="P201" s="15">
        <v>4445</v>
      </c>
      <c r="Q201" s="15">
        <v>12425</v>
      </c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</row>
    <row r="202" spans="1:178" s="2" customFormat="1" ht="11.25" hidden="1" x14ac:dyDescent="0.2">
      <c r="A202" s="18"/>
      <c r="B202" s="14"/>
      <c r="C202" s="19" t="s">
        <v>155</v>
      </c>
      <c r="D202" s="15">
        <v>64168</v>
      </c>
      <c r="E202" s="16">
        <f t="shared" si="8"/>
        <v>0</v>
      </c>
      <c r="F202" s="17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5">
        <v>0</v>
      </c>
      <c r="Q202" s="15">
        <v>0</v>
      </c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</row>
    <row r="203" spans="1:178" s="2" customFormat="1" ht="11.25" hidden="1" x14ac:dyDescent="0.2">
      <c r="A203" s="18"/>
      <c r="B203" s="14"/>
      <c r="C203" s="19" t="s">
        <v>156</v>
      </c>
      <c r="D203" s="15">
        <v>8237</v>
      </c>
      <c r="E203" s="16">
        <f t="shared" si="8"/>
        <v>0</v>
      </c>
      <c r="F203" s="17">
        <v>33</v>
      </c>
      <c r="G203" s="16">
        <v>33</v>
      </c>
      <c r="H203" s="16">
        <v>33</v>
      </c>
      <c r="I203" s="16">
        <v>33</v>
      </c>
      <c r="J203" s="16">
        <v>33</v>
      </c>
      <c r="K203" s="16">
        <v>33</v>
      </c>
      <c r="L203" s="16">
        <v>33</v>
      </c>
      <c r="M203" s="16">
        <v>33</v>
      </c>
      <c r="N203" s="16">
        <v>33</v>
      </c>
      <c r="O203" s="16">
        <v>33</v>
      </c>
      <c r="P203" s="15">
        <v>33</v>
      </c>
      <c r="Q203" s="15">
        <v>34</v>
      </c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</row>
    <row r="204" spans="1:178" s="2" customFormat="1" ht="11.25" hidden="1" x14ac:dyDescent="0.2">
      <c r="A204" s="18"/>
      <c r="B204" s="14"/>
      <c r="C204" s="19" t="s">
        <v>157</v>
      </c>
      <c r="D204" s="15">
        <v>14132</v>
      </c>
      <c r="E204" s="16">
        <f t="shared" si="8"/>
        <v>0</v>
      </c>
      <c r="F204" s="17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5">
        <v>0</v>
      </c>
      <c r="Q204" s="15">
        <v>0</v>
      </c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</row>
    <row r="205" spans="1:178" s="2" customFormat="1" ht="11.25" hidden="1" x14ac:dyDescent="0.2">
      <c r="A205" s="18"/>
      <c r="B205" s="14"/>
      <c r="C205" s="19" t="s">
        <v>158</v>
      </c>
      <c r="D205" s="15">
        <v>47993</v>
      </c>
      <c r="E205" s="16">
        <f t="shared" si="8"/>
        <v>0</v>
      </c>
      <c r="F205" s="17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5">
        <v>0</v>
      </c>
      <c r="Q205" s="15">
        <v>0</v>
      </c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</row>
    <row r="206" spans="1:178" s="2" customFormat="1" ht="11.25" hidden="1" x14ac:dyDescent="0.2">
      <c r="A206" s="18"/>
      <c r="B206" s="14"/>
      <c r="C206" s="19" t="s">
        <v>151</v>
      </c>
      <c r="D206" s="15">
        <v>3299</v>
      </c>
      <c r="E206" s="16">
        <f t="shared" si="8"/>
        <v>0</v>
      </c>
      <c r="F206" s="17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5">
        <v>0</v>
      </c>
      <c r="Q206" s="15">
        <v>0</v>
      </c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</row>
    <row r="207" spans="1:178" s="2" customFormat="1" ht="11.25" hidden="1" x14ac:dyDescent="0.2">
      <c r="A207" s="18"/>
      <c r="B207" s="14"/>
      <c r="C207" s="19" t="s">
        <v>159</v>
      </c>
      <c r="D207" s="15">
        <v>14146</v>
      </c>
      <c r="E207" s="16">
        <f t="shared" si="8"/>
        <v>0</v>
      </c>
      <c r="F207" s="17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5">
        <v>0</v>
      </c>
      <c r="Q207" s="15">
        <v>0</v>
      </c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</row>
    <row r="208" spans="1:178" s="2" customFormat="1" ht="11.25" hidden="1" x14ac:dyDescent="0.2">
      <c r="A208" s="18"/>
      <c r="B208" s="14"/>
      <c r="C208" s="19" t="s">
        <v>160</v>
      </c>
      <c r="D208" s="15">
        <v>14160</v>
      </c>
      <c r="E208" s="16">
        <f t="shared" si="8"/>
        <v>0</v>
      </c>
      <c r="F208" s="17">
        <v>139</v>
      </c>
      <c r="G208" s="16">
        <v>139</v>
      </c>
      <c r="H208" s="16">
        <v>139</v>
      </c>
      <c r="I208" s="16">
        <v>139</v>
      </c>
      <c r="J208" s="16">
        <v>139</v>
      </c>
      <c r="K208" s="16">
        <v>139</v>
      </c>
      <c r="L208" s="16">
        <v>139</v>
      </c>
      <c r="M208" s="16">
        <v>139</v>
      </c>
      <c r="N208" s="16">
        <v>139</v>
      </c>
      <c r="O208" s="16">
        <v>139</v>
      </c>
      <c r="P208" s="15">
        <v>139</v>
      </c>
      <c r="Q208" s="15">
        <v>122</v>
      </c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</row>
    <row r="209" spans="1:178" s="2" customFormat="1" ht="11.25" hidden="1" x14ac:dyDescent="0.2">
      <c r="A209" s="18"/>
      <c r="B209" s="14"/>
      <c r="C209" s="19" t="s">
        <v>151</v>
      </c>
      <c r="D209" s="15">
        <v>8242</v>
      </c>
      <c r="E209" s="16">
        <f t="shared" si="8"/>
        <v>0</v>
      </c>
      <c r="F209" s="17">
        <v>487</v>
      </c>
      <c r="G209" s="16">
        <v>487</v>
      </c>
      <c r="H209" s="16">
        <v>487</v>
      </c>
      <c r="I209" s="16">
        <v>487</v>
      </c>
      <c r="J209" s="16">
        <v>487</v>
      </c>
      <c r="K209" s="16">
        <v>487</v>
      </c>
      <c r="L209" s="16">
        <v>487</v>
      </c>
      <c r="M209" s="16">
        <v>487</v>
      </c>
      <c r="N209" s="16">
        <v>487</v>
      </c>
      <c r="O209" s="16">
        <v>487</v>
      </c>
      <c r="P209" s="15">
        <v>487</v>
      </c>
      <c r="Q209" s="15">
        <v>548</v>
      </c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</row>
    <row r="210" spans="1:178" s="2" customFormat="1" ht="11.25" hidden="1" x14ac:dyDescent="0.2">
      <c r="A210" s="18"/>
      <c r="B210" s="14"/>
      <c r="C210" s="19" t="s">
        <v>161</v>
      </c>
      <c r="D210" s="15">
        <v>8237</v>
      </c>
      <c r="E210" s="16">
        <f t="shared" si="8"/>
        <v>0</v>
      </c>
      <c r="F210" s="17">
        <v>123</v>
      </c>
      <c r="G210" s="16">
        <v>123</v>
      </c>
      <c r="H210" s="16">
        <v>123</v>
      </c>
      <c r="I210" s="16">
        <v>123</v>
      </c>
      <c r="J210" s="16">
        <v>123</v>
      </c>
      <c r="K210" s="16">
        <v>123</v>
      </c>
      <c r="L210" s="16">
        <v>123</v>
      </c>
      <c r="M210" s="16">
        <v>123</v>
      </c>
      <c r="N210" s="16">
        <v>123</v>
      </c>
      <c r="O210" s="16">
        <v>123</v>
      </c>
      <c r="P210" s="15">
        <v>106</v>
      </c>
      <c r="Q210" s="15">
        <v>123</v>
      </c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</row>
    <row r="211" spans="1:178" s="2" customFormat="1" ht="11.25" hidden="1" x14ac:dyDescent="0.2">
      <c r="A211" s="18"/>
      <c r="B211" s="14"/>
      <c r="C211" s="19" t="s">
        <v>162</v>
      </c>
      <c r="D211" s="15">
        <v>3296</v>
      </c>
      <c r="E211" s="16">
        <f t="shared" si="8"/>
        <v>0</v>
      </c>
      <c r="F211" s="17">
        <v>67</v>
      </c>
      <c r="G211" s="16">
        <v>67</v>
      </c>
      <c r="H211" s="16">
        <v>67</v>
      </c>
      <c r="I211" s="16">
        <v>67</v>
      </c>
      <c r="J211" s="16">
        <v>67</v>
      </c>
      <c r="K211" s="16">
        <v>67</v>
      </c>
      <c r="L211" s="16">
        <v>67</v>
      </c>
      <c r="M211" s="16">
        <v>67</v>
      </c>
      <c r="N211" s="16">
        <v>67</v>
      </c>
      <c r="O211" s="16">
        <v>67</v>
      </c>
      <c r="P211" s="15">
        <v>67</v>
      </c>
      <c r="Q211" s="15">
        <v>42</v>
      </c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</row>
    <row r="212" spans="1:178" s="2" customFormat="1" ht="11.25" hidden="1" x14ac:dyDescent="0.2">
      <c r="A212" s="18"/>
      <c r="B212" s="14"/>
      <c r="C212" s="19" t="s">
        <v>163</v>
      </c>
      <c r="D212" s="15">
        <v>8237</v>
      </c>
      <c r="E212" s="16">
        <f t="shared" si="8"/>
        <v>0</v>
      </c>
      <c r="F212" s="17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5">
        <v>0</v>
      </c>
      <c r="Q212" s="15">
        <v>0</v>
      </c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</row>
    <row r="213" spans="1:178" s="2" customFormat="1" ht="11.25" hidden="1" x14ac:dyDescent="0.2">
      <c r="A213" s="18"/>
      <c r="B213" s="14"/>
      <c r="C213" s="19" t="s">
        <v>164</v>
      </c>
      <c r="D213" s="15">
        <v>8242</v>
      </c>
      <c r="E213" s="16">
        <f t="shared" ref="E213:E276" si="9">IF(ISERROR($F213-$G213), "na", ($F213-$G213))</f>
        <v>0</v>
      </c>
      <c r="F213" s="17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5">
        <v>0</v>
      </c>
      <c r="Q213" s="15">
        <v>0</v>
      </c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</row>
    <row r="214" spans="1:178" s="2" customFormat="1" ht="11.25" hidden="1" x14ac:dyDescent="0.2">
      <c r="A214" s="18"/>
      <c r="B214" s="14"/>
      <c r="C214" s="19" t="s">
        <v>165</v>
      </c>
      <c r="D214" s="15">
        <v>3299</v>
      </c>
      <c r="E214" s="16">
        <f t="shared" si="9"/>
        <v>0</v>
      </c>
      <c r="F214" s="17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5">
        <v>0</v>
      </c>
      <c r="Q214" s="15">
        <v>0</v>
      </c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</row>
    <row r="215" spans="1:178" s="2" customFormat="1" ht="11.25" hidden="1" x14ac:dyDescent="0.2">
      <c r="A215" s="18"/>
      <c r="B215" s="14"/>
      <c r="C215" s="19" t="s">
        <v>166</v>
      </c>
      <c r="D215" s="15">
        <v>8226</v>
      </c>
      <c r="E215" s="16">
        <f t="shared" si="9"/>
        <v>0</v>
      </c>
      <c r="F215" s="17">
        <v>25</v>
      </c>
      <c r="G215" s="16">
        <v>25</v>
      </c>
      <c r="H215" s="16">
        <v>25</v>
      </c>
      <c r="I215" s="16">
        <v>25</v>
      </c>
      <c r="J215" s="16">
        <v>25</v>
      </c>
      <c r="K215" s="16">
        <v>25</v>
      </c>
      <c r="L215" s="16">
        <v>25</v>
      </c>
      <c r="M215" s="16">
        <v>25</v>
      </c>
      <c r="N215" s="16">
        <v>25</v>
      </c>
      <c r="O215" s="16">
        <v>25</v>
      </c>
      <c r="P215" s="15">
        <v>25</v>
      </c>
      <c r="Q215" s="15">
        <v>25</v>
      </c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</row>
    <row r="216" spans="1:178" s="2" customFormat="1" ht="11.25" hidden="1" x14ac:dyDescent="0.2">
      <c r="A216" s="18"/>
      <c r="B216" s="14"/>
      <c r="C216" s="19" t="s">
        <v>167</v>
      </c>
      <c r="D216" s="15">
        <v>8247</v>
      </c>
      <c r="E216" s="16">
        <f t="shared" si="9"/>
        <v>0</v>
      </c>
      <c r="F216" s="17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5">
        <v>0</v>
      </c>
      <c r="Q216" s="15">
        <v>0</v>
      </c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</row>
    <row r="217" spans="1:178" s="2" customFormat="1" ht="11.25" hidden="1" x14ac:dyDescent="0.2">
      <c r="A217" s="18"/>
      <c r="B217" s="14"/>
      <c r="C217" s="19" t="s">
        <v>168</v>
      </c>
      <c r="D217" s="15">
        <v>14104</v>
      </c>
      <c r="E217" s="16">
        <f t="shared" si="9"/>
        <v>0</v>
      </c>
      <c r="F217" s="17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5">
        <v>0</v>
      </c>
      <c r="Q217" s="15">
        <v>0</v>
      </c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</row>
    <row r="218" spans="1:178" s="2" customFormat="1" ht="11.25" hidden="1" x14ac:dyDescent="0.2">
      <c r="A218" s="18"/>
      <c r="B218" s="14"/>
      <c r="C218" s="19" t="s">
        <v>169</v>
      </c>
      <c r="D218" s="15">
        <v>8242</v>
      </c>
      <c r="E218" s="16">
        <f t="shared" si="9"/>
        <v>0</v>
      </c>
      <c r="F218" s="17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0</v>
      </c>
      <c r="M218" s="16">
        <v>0</v>
      </c>
      <c r="N218" s="16">
        <v>0</v>
      </c>
      <c r="O218" s="16">
        <v>0</v>
      </c>
      <c r="P218" s="15">
        <v>0</v>
      </c>
      <c r="Q218" s="15">
        <v>0</v>
      </c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</row>
    <row r="219" spans="1:178" s="2" customFormat="1" ht="11.25" hidden="1" x14ac:dyDescent="0.2">
      <c r="A219" s="18"/>
      <c r="B219" s="14"/>
      <c r="C219" s="19" t="s">
        <v>170</v>
      </c>
      <c r="D219" s="15">
        <v>32042</v>
      </c>
      <c r="E219" s="16">
        <f t="shared" si="9"/>
        <v>0</v>
      </c>
      <c r="F219" s="17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v>0</v>
      </c>
      <c r="M219" s="16">
        <v>0</v>
      </c>
      <c r="N219" s="16">
        <v>0</v>
      </c>
      <c r="O219" s="16">
        <v>0</v>
      </c>
      <c r="P219" s="15">
        <v>0</v>
      </c>
      <c r="Q219" s="15">
        <v>0</v>
      </c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</row>
    <row r="220" spans="1:178" s="2" customFormat="1" ht="11.25" hidden="1" x14ac:dyDescent="0.2">
      <c r="A220" s="18"/>
      <c r="B220" s="14"/>
      <c r="C220" s="19" t="s">
        <v>171</v>
      </c>
      <c r="D220" s="15">
        <v>7964</v>
      </c>
      <c r="E220" s="16">
        <f t="shared" si="9"/>
        <v>0</v>
      </c>
      <c r="F220" s="17">
        <v>162</v>
      </c>
      <c r="G220" s="16">
        <v>162</v>
      </c>
      <c r="H220" s="16">
        <v>162</v>
      </c>
      <c r="I220" s="16">
        <v>162</v>
      </c>
      <c r="J220" s="16">
        <v>162</v>
      </c>
      <c r="K220" s="16">
        <v>162</v>
      </c>
      <c r="L220" s="16">
        <v>162</v>
      </c>
      <c r="M220" s="16">
        <v>162</v>
      </c>
      <c r="N220" s="16">
        <v>162</v>
      </c>
      <c r="O220" s="16">
        <v>162</v>
      </c>
      <c r="P220" s="15">
        <v>162</v>
      </c>
      <c r="Q220" s="15">
        <v>232</v>
      </c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</row>
    <row r="221" spans="1:178" s="2" customFormat="1" ht="11.25" hidden="1" x14ac:dyDescent="0.2">
      <c r="A221" s="18"/>
      <c r="B221" s="14"/>
      <c r="C221" s="19" t="s">
        <v>172</v>
      </c>
      <c r="D221" s="15">
        <v>7416</v>
      </c>
      <c r="E221" s="16">
        <f t="shared" si="9"/>
        <v>0</v>
      </c>
      <c r="F221" s="17">
        <v>102</v>
      </c>
      <c r="G221" s="16">
        <v>102</v>
      </c>
      <c r="H221" s="16">
        <v>102</v>
      </c>
      <c r="I221" s="16">
        <v>102</v>
      </c>
      <c r="J221" s="16">
        <v>102</v>
      </c>
      <c r="K221" s="16">
        <v>102</v>
      </c>
      <c r="L221" s="16">
        <v>102</v>
      </c>
      <c r="M221" s="16">
        <v>102</v>
      </c>
      <c r="N221" s="16">
        <v>102</v>
      </c>
      <c r="O221" s="16">
        <v>102</v>
      </c>
      <c r="P221" s="15">
        <v>102</v>
      </c>
      <c r="Q221" s="15">
        <v>113</v>
      </c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</row>
    <row r="222" spans="1:178" s="2" customFormat="1" ht="11.25" hidden="1" x14ac:dyDescent="0.2">
      <c r="A222" s="18"/>
      <c r="B222" s="14"/>
      <c r="C222" s="19" t="s">
        <v>173</v>
      </c>
      <c r="D222" s="15">
        <v>7532</v>
      </c>
      <c r="E222" s="16">
        <f t="shared" si="9"/>
        <v>0</v>
      </c>
      <c r="F222" s="17">
        <v>75</v>
      </c>
      <c r="G222" s="16">
        <v>75</v>
      </c>
      <c r="H222" s="16">
        <v>75</v>
      </c>
      <c r="I222" s="16">
        <v>75</v>
      </c>
      <c r="J222" s="16">
        <v>75</v>
      </c>
      <c r="K222" s="16">
        <v>75</v>
      </c>
      <c r="L222" s="16">
        <v>75</v>
      </c>
      <c r="M222" s="16">
        <v>75</v>
      </c>
      <c r="N222" s="16">
        <v>75</v>
      </c>
      <c r="O222" s="16">
        <v>75</v>
      </c>
      <c r="P222" s="15">
        <v>75</v>
      </c>
      <c r="Q222" s="15">
        <v>72</v>
      </c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</row>
    <row r="223" spans="1:178" s="2" customFormat="1" ht="11.25" hidden="1" x14ac:dyDescent="0.2">
      <c r="A223" s="18"/>
      <c r="B223" s="14"/>
      <c r="C223" s="19" t="s">
        <v>174</v>
      </c>
      <c r="D223" s="15">
        <v>7166</v>
      </c>
      <c r="E223" s="16">
        <f t="shared" si="9"/>
        <v>0</v>
      </c>
      <c r="F223" s="17">
        <v>50</v>
      </c>
      <c r="G223" s="16">
        <v>50</v>
      </c>
      <c r="H223" s="16">
        <v>50</v>
      </c>
      <c r="I223" s="16">
        <v>50</v>
      </c>
      <c r="J223" s="16">
        <v>50</v>
      </c>
      <c r="K223" s="16">
        <v>50</v>
      </c>
      <c r="L223" s="16">
        <v>50</v>
      </c>
      <c r="M223" s="16">
        <v>50</v>
      </c>
      <c r="N223" s="16">
        <v>50</v>
      </c>
      <c r="O223" s="16">
        <v>50</v>
      </c>
      <c r="P223" s="15">
        <v>50</v>
      </c>
      <c r="Q223" s="15">
        <v>63</v>
      </c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</row>
    <row r="224" spans="1:178" s="2" customFormat="1" ht="11.25" hidden="1" x14ac:dyDescent="0.2">
      <c r="A224" s="18"/>
      <c r="B224" s="14"/>
      <c r="C224" s="19" t="s">
        <v>175</v>
      </c>
      <c r="D224" s="15" t="s">
        <v>7</v>
      </c>
      <c r="E224" s="16" t="str">
        <f t="shared" si="9"/>
        <v>na</v>
      </c>
      <c r="F224" s="17" t="s">
        <v>7</v>
      </c>
      <c r="G224" s="16" t="s">
        <v>7</v>
      </c>
      <c r="H224" s="16" t="s">
        <v>7</v>
      </c>
      <c r="I224" s="16" t="s">
        <v>7</v>
      </c>
      <c r="J224" s="16" t="s">
        <v>7</v>
      </c>
      <c r="K224" s="16" t="s">
        <v>7</v>
      </c>
      <c r="L224" s="16" t="s">
        <v>7</v>
      </c>
      <c r="M224" s="16" t="s">
        <v>7</v>
      </c>
      <c r="N224" s="16" t="s">
        <v>7</v>
      </c>
      <c r="O224" s="16" t="s">
        <v>7</v>
      </c>
      <c r="P224" s="15" t="s">
        <v>7</v>
      </c>
      <c r="Q224" s="15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</row>
    <row r="225" spans="1:178" s="2" customFormat="1" ht="11.25" hidden="1" x14ac:dyDescent="0.2">
      <c r="A225" s="18"/>
      <c r="B225" s="14"/>
      <c r="C225" s="19" t="s">
        <v>176</v>
      </c>
      <c r="D225" s="15" t="s">
        <v>7</v>
      </c>
      <c r="E225" s="16" t="str">
        <f t="shared" si="9"/>
        <v>na</v>
      </c>
      <c r="F225" s="17" t="s">
        <v>7</v>
      </c>
      <c r="G225" s="16" t="s">
        <v>7</v>
      </c>
      <c r="H225" s="16" t="s">
        <v>7</v>
      </c>
      <c r="I225" s="16" t="s">
        <v>7</v>
      </c>
      <c r="J225" s="16" t="s">
        <v>7</v>
      </c>
      <c r="K225" s="16" t="s">
        <v>7</v>
      </c>
      <c r="L225" s="16" t="s">
        <v>7</v>
      </c>
      <c r="M225" s="16" t="s">
        <v>7</v>
      </c>
      <c r="N225" s="16" t="s">
        <v>7</v>
      </c>
      <c r="O225" s="16" t="s">
        <v>7</v>
      </c>
      <c r="P225" s="15" t="s">
        <v>7</v>
      </c>
      <c r="Q225" s="15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</row>
    <row r="226" spans="1:178" s="2" customFormat="1" ht="11.25" hidden="1" x14ac:dyDescent="0.2">
      <c r="A226" s="18"/>
      <c r="B226" s="14"/>
      <c r="C226" s="19" t="s">
        <v>177</v>
      </c>
      <c r="D226" s="15" t="s">
        <v>7</v>
      </c>
      <c r="E226" s="16" t="str">
        <f t="shared" si="9"/>
        <v>na</v>
      </c>
      <c r="F226" s="17" t="s">
        <v>7</v>
      </c>
      <c r="G226" s="16" t="s">
        <v>7</v>
      </c>
      <c r="H226" s="16" t="s">
        <v>7</v>
      </c>
      <c r="I226" s="16" t="s">
        <v>7</v>
      </c>
      <c r="J226" s="16" t="s">
        <v>7</v>
      </c>
      <c r="K226" s="16" t="s">
        <v>7</v>
      </c>
      <c r="L226" s="16" t="s">
        <v>7</v>
      </c>
      <c r="M226" s="16" t="s">
        <v>7</v>
      </c>
      <c r="N226" s="16" t="s">
        <v>7</v>
      </c>
      <c r="O226" s="16" t="s">
        <v>7</v>
      </c>
      <c r="P226" s="15" t="s">
        <v>7</v>
      </c>
      <c r="Q226" s="15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</row>
    <row r="227" spans="1:178" s="2" customFormat="1" ht="11.25" hidden="1" x14ac:dyDescent="0.2">
      <c r="A227" s="18"/>
      <c r="B227" s="14"/>
      <c r="C227" s="19" t="s">
        <v>178</v>
      </c>
      <c r="D227" s="15" t="s">
        <v>7</v>
      </c>
      <c r="E227" s="16" t="str">
        <f t="shared" si="9"/>
        <v>na</v>
      </c>
      <c r="F227" s="17" t="s">
        <v>7</v>
      </c>
      <c r="G227" s="16" t="s">
        <v>7</v>
      </c>
      <c r="H227" s="16" t="s">
        <v>7</v>
      </c>
      <c r="I227" s="16" t="s">
        <v>7</v>
      </c>
      <c r="J227" s="16" t="s">
        <v>7</v>
      </c>
      <c r="K227" s="16" t="s">
        <v>7</v>
      </c>
      <c r="L227" s="16" t="s">
        <v>7</v>
      </c>
      <c r="M227" s="16" t="s">
        <v>7</v>
      </c>
      <c r="N227" s="16" t="s">
        <v>7</v>
      </c>
      <c r="O227" s="16" t="s">
        <v>7</v>
      </c>
      <c r="P227" s="15" t="s">
        <v>7</v>
      </c>
      <c r="Q227" s="15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</row>
    <row r="228" spans="1:178" s="2" customFormat="1" ht="11.25" hidden="1" x14ac:dyDescent="0.2">
      <c r="A228" s="18"/>
      <c r="B228" s="14"/>
      <c r="C228" s="19" t="s">
        <v>179</v>
      </c>
      <c r="D228" s="15" t="s">
        <v>7</v>
      </c>
      <c r="E228" s="16" t="str">
        <f t="shared" si="9"/>
        <v>na</v>
      </c>
      <c r="F228" s="17" t="s">
        <v>7</v>
      </c>
      <c r="G228" s="16" t="s">
        <v>7</v>
      </c>
      <c r="H228" s="16" t="s">
        <v>7</v>
      </c>
      <c r="I228" s="16" t="s">
        <v>7</v>
      </c>
      <c r="J228" s="16" t="s">
        <v>7</v>
      </c>
      <c r="K228" s="16" t="s">
        <v>7</v>
      </c>
      <c r="L228" s="16" t="s">
        <v>7</v>
      </c>
      <c r="M228" s="16" t="s">
        <v>7</v>
      </c>
      <c r="N228" s="16" t="s">
        <v>7</v>
      </c>
      <c r="O228" s="16" t="s">
        <v>7</v>
      </c>
      <c r="P228" s="15" t="s">
        <v>7</v>
      </c>
      <c r="Q228" s="15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</row>
    <row r="229" spans="1:178" s="2" customFormat="1" ht="11.25" hidden="1" x14ac:dyDescent="0.2">
      <c r="A229" s="18"/>
      <c r="B229" s="14"/>
      <c r="C229" s="19" t="s">
        <v>180</v>
      </c>
      <c r="D229" s="15" t="s">
        <v>7</v>
      </c>
      <c r="E229" s="16" t="str">
        <f t="shared" si="9"/>
        <v>na</v>
      </c>
      <c r="F229" s="17" t="s">
        <v>7</v>
      </c>
      <c r="G229" s="16" t="s">
        <v>7</v>
      </c>
      <c r="H229" s="16" t="s">
        <v>7</v>
      </c>
      <c r="I229" s="16" t="s">
        <v>7</v>
      </c>
      <c r="J229" s="16" t="s">
        <v>7</v>
      </c>
      <c r="K229" s="16" t="s">
        <v>7</v>
      </c>
      <c r="L229" s="16" t="s">
        <v>7</v>
      </c>
      <c r="M229" s="16" t="s">
        <v>7</v>
      </c>
      <c r="N229" s="16" t="s">
        <v>7</v>
      </c>
      <c r="O229" s="16" t="s">
        <v>7</v>
      </c>
      <c r="P229" s="15" t="s">
        <v>7</v>
      </c>
      <c r="Q229" s="15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</row>
    <row r="230" spans="1:178" s="2" customFormat="1" ht="11.25" hidden="1" x14ac:dyDescent="0.2">
      <c r="A230" s="18"/>
      <c r="B230" s="14"/>
      <c r="C230" s="19" t="s">
        <v>181</v>
      </c>
      <c r="D230" s="15" t="s">
        <v>7</v>
      </c>
      <c r="E230" s="16" t="str">
        <f t="shared" si="9"/>
        <v>na</v>
      </c>
      <c r="F230" s="17" t="s">
        <v>7</v>
      </c>
      <c r="G230" s="16" t="s">
        <v>7</v>
      </c>
      <c r="H230" s="16" t="s">
        <v>7</v>
      </c>
      <c r="I230" s="16" t="s">
        <v>7</v>
      </c>
      <c r="J230" s="16" t="s">
        <v>7</v>
      </c>
      <c r="K230" s="16" t="s">
        <v>7</v>
      </c>
      <c r="L230" s="16" t="s">
        <v>7</v>
      </c>
      <c r="M230" s="16" t="s">
        <v>7</v>
      </c>
      <c r="N230" s="16" t="s">
        <v>7</v>
      </c>
      <c r="O230" s="16" t="s">
        <v>7</v>
      </c>
      <c r="P230" s="15" t="s">
        <v>7</v>
      </c>
      <c r="Q230" s="15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</row>
    <row r="231" spans="1:178" s="2" customFormat="1" ht="11.25" hidden="1" x14ac:dyDescent="0.2">
      <c r="A231" s="18"/>
      <c r="B231" s="14"/>
      <c r="C231" s="19" t="s">
        <v>175</v>
      </c>
      <c r="D231" s="15" t="s">
        <v>7</v>
      </c>
      <c r="E231" s="16" t="str">
        <f t="shared" si="9"/>
        <v>na</v>
      </c>
      <c r="F231" s="17" t="s">
        <v>7</v>
      </c>
      <c r="G231" s="16" t="s">
        <v>7</v>
      </c>
      <c r="H231" s="16" t="s">
        <v>7</v>
      </c>
      <c r="I231" s="16" t="s">
        <v>7</v>
      </c>
      <c r="J231" s="16" t="s">
        <v>7</v>
      </c>
      <c r="K231" s="16" t="s">
        <v>7</v>
      </c>
      <c r="L231" s="16" t="s">
        <v>7</v>
      </c>
      <c r="M231" s="16" t="s">
        <v>7</v>
      </c>
      <c r="N231" s="16" t="s">
        <v>7</v>
      </c>
      <c r="O231" s="16" t="s">
        <v>7</v>
      </c>
      <c r="P231" s="15" t="s">
        <v>7</v>
      </c>
      <c r="Q231" s="15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</row>
    <row r="232" spans="1:178" s="2" customFormat="1" ht="11.25" hidden="1" x14ac:dyDescent="0.2">
      <c r="A232" s="18"/>
      <c r="B232" s="14"/>
      <c r="C232" s="19" t="s">
        <v>178</v>
      </c>
      <c r="D232" s="15" t="s">
        <v>7</v>
      </c>
      <c r="E232" s="16" t="str">
        <f t="shared" si="9"/>
        <v>na</v>
      </c>
      <c r="F232" s="17" t="s">
        <v>7</v>
      </c>
      <c r="G232" s="16" t="s">
        <v>7</v>
      </c>
      <c r="H232" s="16" t="s">
        <v>7</v>
      </c>
      <c r="I232" s="16" t="s">
        <v>7</v>
      </c>
      <c r="J232" s="16" t="s">
        <v>7</v>
      </c>
      <c r="K232" s="16" t="s">
        <v>7</v>
      </c>
      <c r="L232" s="16" t="s">
        <v>7</v>
      </c>
      <c r="M232" s="16" t="s">
        <v>7</v>
      </c>
      <c r="N232" s="16" t="s">
        <v>7</v>
      </c>
      <c r="O232" s="16" t="s">
        <v>7</v>
      </c>
      <c r="P232" s="15" t="s">
        <v>7</v>
      </c>
      <c r="Q232" s="15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</row>
    <row r="233" spans="1:178" s="2" customFormat="1" ht="11.25" hidden="1" x14ac:dyDescent="0.2">
      <c r="A233" s="18"/>
      <c r="B233" s="14"/>
      <c r="C233" s="19" t="s">
        <v>182</v>
      </c>
      <c r="D233" s="15" t="s">
        <v>7</v>
      </c>
      <c r="E233" s="16" t="str">
        <f t="shared" si="9"/>
        <v>na</v>
      </c>
      <c r="F233" s="17" t="s">
        <v>7</v>
      </c>
      <c r="G233" s="16" t="s">
        <v>7</v>
      </c>
      <c r="H233" s="16" t="s">
        <v>7</v>
      </c>
      <c r="I233" s="16" t="s">
        <v>7</v>
      </c>
      <c r="J233" s="16" t="s">
        <v>7</v>
      </c>
      <c r="K233" s="16" t="s">
        <v>7</v>
      </c>
      <c r="L233" s="16" t="s">
        <v>7</v>
      </c>
      <c r="M233" s="16" t="s">
        <v>7</v>
      </c>
      <c r="N233" s="16" t="s">
        <v>7</v>
      </c>
      <c r="O233" s="16" t="s">
        <v>7</v>
      </c>
      <c r="P233" s="15" t="s">
        <v>7</v>
      </c>
      <c r="Q233" s="15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</row>
    <row r="234" spans="1:178" s="2" customFormat="1" ht="11.25" hidden="1" x14ac:dyDescent="0.2">
      <c r="A234" s="18"/>
      <c r="B234" s="14"/>
      <c r="C234" s="19" t="s">
        <v>175</v>
      </c>
      <c r="D234" s="15" t="s">
        <v>7</v>
      </c>
      <c r="E234" s="16" t="str">
        <f t="shared" si="9"/>
        <v>na</v>
      </c>
      <c r="F234" s="17" t="s">
        <v>7</v>
      </c>
      <c r="G234" s="16" t="s">
        <v>7</v>
      </c>
      <c r="H234" s="16" t="s">
        <v>7</v>
      </c>
      <c r="I234" s="16" t="s">
        <v>7</v>
      </c>
      <c r="J234" s="16" t="s">
        <v>7</v>
      </c>
      <c r="K234" s="16" t="s">
        <v>7</v>
      </c>
      <c r="L234" s="16" t="s">
        <v>7</v>
      </c>
      <c r="M234" s="16" t="s">
        <v>7</v>
      </c>
      <c r="N234" s="16" t="s">
        <v>7</v>
      </c>
      <c r="O234" s="16" t="s">
        <v>7</v>
      </c>
      <c r="P234" s="15" t="s">
        <v>7</v>
      </c>
      <c r="Q234" s="15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</row>
    <row r="235" spans="1:178" s="2" customFormat="1" ht="11.25" hidden="1" x14ac:dyDescent="0.2">
      <c r="A235" s="18"/>
      <c r="B235" s="14"/>
      <c r="C235" s="19" t="s">
        <v>183</v>
      </c>
      <c r="D235" s="15">
        <v>4460</v>
      </c>
      <c r="E235" s="16">
        <f t="shared" si="9"/>
        <v>0</v>
      </c>
      <c r="F235" s="17">
        <v>0</v>
      </c>
      <c r="G235" s="16">
        <v>0</v>
      </c>
      <c r="H235" s="16">
        <v>0</v>
      </c>
      <c r="I235" s="16">
        <v>0</v>
      </c>
      <c r="J235" s="16">
        <v>0</v>
      </c>
      <c r="K235" s="16">
        <v>0</v>
      </c>
      <c r="L235" s="16">
        <v>0</v>
      </c>
      <c r="M235" s="16">
        <v>0</v>
      </c>
      <c r="N235" s="16">
        <v>0</v>
      </c>
      <c r="O235" s="16">
        <v>0</v>
      </c>
      <c r="P235" s="15">
        <v>0</v>
      </c>
      <c r="Q235" s="15">
        <v>0</v>
      </c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</row>
    <row r="236" spans="1:178" s="2" customFormat="1" ht="11.25" hidden="1" x14ac:dyDescent="0.2">
      <c r="A236" s="18"/>
      <c r="B236" s="14"/>
      <c r="C236" s="19" t="s">
        <v>184</v>
      </c>
      <c r="D236" s="15" t="s">
        <v>7</v>
      </c>
      <c r="E236" s="16" t="str">
        <f t="shared" si="9"/>
        <v>na</v>
      </c>
      <c r="F236" s="17" t="s">
        <v>7</v>
      </c>
      <c r="G236" s="16" t="s">
        <v>7</v>
      </c>
      <c r="H236" s="16" t="s">
        <v>7</v>
      </c>
      <c r="I236" s="16" t="s">
        <v>7</v>
      </c>
      <c r="J236" s="16" t="s">
        <v>7</v>
      </c>
      <c r="K236" s="16" t="s">
        <v>7</v>
      </c>
      <c r="L236" s="16" t="s">
        <v>7</v>
      </c>
      <c r="M236" s="16" t="s">
        <v>7</v>
      </c>
      <c r="N236" s="16" t="s">
        <v>7</v>
      </c>
      <c r="O236" s="16" t="s">
        <v>7</v>
      </c>
      <c r="P236" s="15" t="s">
        <v>7</v>
      </c>
      <c r="Q236" s="15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</row>
    <row r="237" spans="1:178" s="2" customFormat="1" ht="11.25" hidden="1" x14ac:dyDescent="0.2">
      <c r="A237" s="18"/>
      <c r="B237" s="14"/>
      <c r="C237" s="19" t="s">
        <v>185</v>
      </c>
      <c r="D237" s="15" t="s">
        <v>7</v>
      </c>
      <c r="E237" s="16" t="str">
        <f t="shared" si="9"/>
        <v>na</v>
      </c>
      <c r="F237" s="17" t="s">
        <v>7</v>
      </c>
      <c r="G237" s="16" t="s">
        <v>7</v>
      </c>
      <c r="H237" s="16" t="s">
        <v>7</v>
      </c>
      <c r="I237" s="16" t="s">
        <v>7</v>
      </c>
      <c r="J237" s="16" t="s">
        <v>7</v>
      </c>
      <c r="K237" s="16" t="s">
        <v>7</v>
      </c>
      <c r="L237" s="16" t="s">
        <v>7</v>
      </c>
      <c r="M237" s="16" t="s">
        <v>7</v>
      </c>
      <c r="N237" s="16" t="s">
        <v>7</v>
      </c>
      <c r="O237" s="16" t="s">
        <v>7</v>
      </c>
      <c r="P237" s="15" t="s">
        <v>7</v>
      </c>
      <c r="Q237" s="15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</row>
    <row r="238" spans="1:178" s="2" customFormat="1" ht="11.25" hidden="1" x14ac:dyDescent="0.2">
      <c r="A238" s="18"/>
      <c r="B238" s="14"/>
      <c r="C238" s="19" t="s">
        <v>186</v>
      </c>
      <c r="D238" s="15" t="s">
        <v>7</v>
      </c>
      <c r="E238" s="16" t="str">
        <f t="shared" si="9"/>
        <v>na</v>
      </c>
      <c r="F238" s="17" t="s">
        <v>7</v>
      </c>
      <c r="G238" s="16" t="s">
        <v>7</v>
      </c>
      <c r="H238" s="16" t="s">
        <v>7</v>
      </c>
      <c r="I238" s="16" t="s">
        <v>7</v>
      </c>
      <c r="J238" s="16" t="s">
        <v>7</v>
      </c>
      <c r="K238" s="16" t="s">
        <v>7</v>
      </c>
      <c r="L238" s="16" t="s">
        <v>7</v>
      </c>
      <c r="M238" s="16" t="s">
        <v>7</v>
      </c>
      <c r="N238" s="16" t="s">
        <v>7</v>
      </c>
      <c r="O238" s="16" t="s">
        <v>7</v>
      </c>
      <c r="P238" s="15" t="s">
        <v>7</v>
      </c>
      <c r="Q238" s="15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</row>
    <row r="239" spans="1:178" s="2" customFormat="1" ht="11.25" hidden="1" x14ac:dyDescent="0.2">
      <c r="A239" s="18"/>
      <c r="B239" s="14"/>
      <c r="C239" s="19" t="s">
        <v>187</v>
      </c>
      <c r="D239" s="15">
        <v>8220</v>
      </c>
      <c r="E239" s="16">
        <f t="shared" si="9"/>
        <v>0</v>
      </c>
      <c r="F239" s="17">
        <v>0</v>
      </c>
      <c r="G239" s="16">
        <v>0</v>
      </c>
      <c r="H239" s="16">
        <v>0</v>
      </c>
      <c r="I239" s="16">
        <v>0</v>
      </c>
      <c r="J239" s="16">
        <v>0</v>
      </c>
      <c r="K239" s="16">
        <v>0</v>
      </c>
      <c r="L239" s="16">
        <v>0</v>
      </c>
      <c r="M239" s="16">
        <v>0</v>
      </c>
      <c r="N239" s="16">
        <v>0</v>
      </c>
      <c r="O239" s="16">
        <v>0</v>
      </c>
      <c r="P239" s="15">
        <v>0</v>
      </c>
      <c r="Q239" s="15">
        <v>0</v>
      </c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</row>
    <row r="240" spans="1:178" s="2" customFormat="1" ht="11.25" hidden="1" x14ac:dyDescent="0.2">
      <c r="A240" s="18"/>
      <c r="B240" s="14"/>
      <c r="C240" s="19" t="s">
        <v>188</v>
      </c>
      <c r="D240" s="15">
        <v>14160</v>
      </c>
      <c r="E240" s="16">
        <f t="shared" si="9"/>
        <v>0</v>
      </c>
      <c r="F240" s="17">
        <v>25</v>
      </c>
      <c r="G240" s="16">
        <v>25</v>
      </c>
      <c r="H240" s="16">
        <v>25</v>
      </c>
      <c r="I240" s="16">
        <v>25</v>
      </c>
      <c r="J240" s="16">
        <v>25</v>
      </c>
      <c r="K240" s="16">
        <v>25</v>
      </c>
      <c r="L240" s="16">
        <v>25</v>
      </c>
      <c r="M240" s="16">
        <v>25</v>
      </c>
      <c r="N240" s="16">
        <v>25</v>
      </c>
      <c r="O240" s="16">
        <v>25</v>
      </c>
      <c r="P240" s="15">
        <v>25</v>
      </c>
      <c r="Q240" s="15">
        <v>42</v>
      </c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</row>
    <row r="241" spans="1:178" s="2" customFormat="1" ht="11.25" hidden="1" x14ac:dyDescent="0.2">
      <c r="A241" s="18"/>
      <c r="B241" s="14"/>
      <c r="C241" s="19" t="s">
        <v>189</v>
      </c>
      <c r="D241" s="15">
        <v>32042</v>
      </c>
      <c r="E241" s="16">
        <f t="shared" si="9"/>
        <v>0</v>
      </c>
      <c r="F241" s="17">
        <v>845</v>
      </c>
      <c r="G241" s="16">
        <v>845</v>
      </c>
      <c r="H241" s="16">
        <v>845</v>
      </c>
      <c r="I241" s="16">
        <v>845</v>
      </c>
      <c r="J241" s="16">
        <v>845</v>
      </c>
      <c r="K241" s="16">
        <v>845</v>
      </c>
      <c r="L241" s="16">
        <v>845</v>
      </c>
      <c r="M241" s="16">
        <v>845</v>
      </c>
      <c r="N241" s="16">
        <v>845</v>
      </c>
      <c r="O241" s="16">
        <v>845</v>
      </c>
      <c r="P241" s="15">
        <v>845</v>
      </c>
      <c r="Q241" s="15">
        <v>845</v>
      </c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</row>
    <row r="242" spans="1:178" s="2" customFormat="1" ht="11.25" hidden="1" x14ac:dyDescent="0.2">
      <c r="A242" s="18"/>
      <c r="B242" s="14"/>
      <c r="C242" s="19" t="s">
        <v>190</v>
      </c>
      <c r="D242" s="15">
        <v>32053</v>
      </c>
      <c r="E242" s="16">
        <f t="shared" si="9"/>
        <v>0</v>
      </c>
      <c r="F242" s="17">
        <v>4200</v>
      </c>
      <c r="G242" s="16">
        <v>4200</v>
      </c>
      <c r="H242" s="16">
        <v>4200</v>
      </c>
      <c r="I242" s="16">
        <v>4200</v>
      </c>
      <c r="J242" s="16">
        <v>4200</v>
      </c>
      <c r="K242" s="16">
        <v>4200</v>
      </c>
      <c r="L242" s="16">
        <v>4200</v>
      </c>
      <c r="M242" s="16">
        <v>4200</v>
      </c>
      <c r="N242" s="16">
        <v>4200</v>
      </c>
      <c r="O242" s="16">
        <v>4200</v>
      </c>
      <c r="P242" s="15">
        <v>4200</v>
      </c>
      <c r="Q242" s="15">
        <v>3857</v>
      </c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</row>
    <row r="243" spans="1:178" s="2" customFormat="1" ht="11.25" hidden="1" x14ac:dyDescent="0.2">
      <c r="A243" s="18"/>
      <c r="B243" s="14"/>
      <c r="C243" s="19" t="s">
        <v>191</v>
      </c>
      <c r="D243" s="15">
        <v>46139</v>
      </c>
      <c r="E243" s="16">
        <f t="shared" si="9"/>
        <v>0</v>
      </c>
      <c r="F243" s="17">
        <v>14773</v>
      </c>
      <c r="G243" s="16">
        <v>14773</v>
      </c>
      <c r="H243" s="16">
        <v>14773</v>
      </c>
      <c r="I243" s="16">
        <v>14773</v>
      </c>
      <c r="J243" s="16">
        <v>14773</v>
      </c>
      <c r="K243" s="16">
        <v>14773</v>
      </c>
      <c r="L243" s="16">
        <v>14773</v>
      </c>
      <c r="M243" s="16">
        <v>14773</v>
      </c>
      <c r="N243" s="16">
        <v>4773</v>
      </c>
      <c r="O243" s="16">
        <v>4773</v>
      </c>
      <c r="P243" s="15">
        <v>8338</v>
      </c>
      <c r="Q243" s="15">
        <v>15531</v>
      </c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</row>
    <row r="244" spans="1:178" s="2" customFormat="1" ht="11.25" hidden="1" x14ac:dyDescent="0.2">
      <c r="A244" s="18"/>
      <c r="B244" s="14"/>
      <c r="C244" s="19" t="s">
        <v>192</v>
      </c>
      <c r="D244" s="15">
        <v>32063</v>
      </c>
      <c r="E244" s="16">
        <f t="shared" si="9"/>
        <v>0</v>
      </c>
      <c r="F244" s="17">
        <v>731</v>
      </c>
      <c r="G244" s="16">
        <v>731</v>
      </c>
      <c r="H244" s="16">
        <v>731</v>
      </c>
      <c r="I244" s="16">
        <v>731</v>
      </c>
      <c r="J244" s="16">
        <v>731</v>
      </c>
      <c r="K244" s="16">
        <v>731</v>
      </c>
      <c r="L244" s="16">
        <v>731</v>
      </c>
      <c r="M244" s="16">
        <v>731</v>
      </c>
      <c r="N244" s="16">
        <v>1811</v>
      </c>
      <c r="O244" s="16">
        <v>1811</v>
      </c>
      <c r="P244" s="15">
        <v>2628</v>
      </c>
      <c r="Q244" s="15">
        <v>8991</v>
      </c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</row>
    <row r="245" spans="1:178" s="2" customFormat="1" ht="11.25" hidden="1" x14ac:dyDescent="0.2">
      <c r="A245" s="18"/>
      <c r="B245" s="14"/>
      <c r="C245" s="19" t="s">
        <v>193</v>
      </c>
      <c r="D245" s="15">
        <v>31979</v>
      </c>
      <c r="E245" s="16">
        <f t="shared" si="9"/>
        <v>0</v>
      </c>
      <c r="F245" s="17">
        <v>0</v>
      </c>
      <c r="G245" s="16">
        <v>0</v>
      </c>
      <c r="H245" s="16">
        <v>0</v>
      </c>
      <c r="I245" s="16">
        <v>0</v>
      </c>
      <c r="J245" s="16">
        <v>0</v>
      </c>
      <c r="K245" s="16">
        <v>0</v>
      </c>
      <c r="L245" s="16">
        <v>0</v>
      </c>
      <c r="M245" s="16">
        <v>0</v>
      </c>
      <c r="N245" s="16">
        <v>0</v>
      </c>
      <c r="O245" s="16">
        <v>0</v>
      </c>
      <c r="P245" s="15">
        <v>0</v>
      </c>
      <c r="Q245" s="15">
        <v>0</v>
      </c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</row>
    <row r="246" spans="1:178" s="2" customFormat="1" ht="11.25" hidden="1" x14ac:dyDescent="0.2">
      <c r="A246" s="18"/>
      <c r="B246" s="14"/>
      <c r="C246" s="19" t="s">
        <v>194</v>
      </c>
      <c r="D246" s="15">
        <v>3296</v>
      </c>
      <c r="E246" s="16">
        <f t="shared" si="9"/>
        <v>0</v>
      </c>
      <c r="F246" s="17">
        <v>305</v>
      </c>
      <c r="G246" s="16">
        <v>305</v>
      </c>
      <c r="H246" s="16">
        <v>305</v>
      </c>
      <c r="I246" s="16">
        <v>305</v>
      </c>
      <c r="J246" s="16">
        <v>305</v>
      </c>
      <c r="K246" s="16">
        <v>305</v>
      </c>
      <c r="L246" s="16">
        <v>305</v>
      </c>
      <c r="M246" s="16">
        <v>305</v>
      </c>
      <c r="N246" s="16">
        <v>305</v>
      </c>
      <c r="O246" s="16">
        <v>305</v>
      </c>
      <c r="P246" s="15">
        <v>305</v>
      </c>
      <c r="Q246" s="15">
        <v>330</v>
      </c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</row>
    <row r="247" spans="1:178" s="2" customFormat="1" ht="11.25" hidden="1" x14ac:dyDescent="0.2">
      <c r="A247" s="18"/>
      <c r="B247" s="14"/>
      <c r="C247" s="19" t="s">
        <v>195</v>
      </c>
      <c r="D247" s="15">
        <v>14146</v>
      </c>
      <c r="E247" s="16">
        <f t="shared" si="9"/>
        <v>0</v>
      </c>
      <c r="F247" s="17">
        <v>0</v>
      </c>
      <c r="G247" s="16">
        <v>0</v>
      </c>
      <c r="H247" s="16">
        <v>0</v>
      </c>
      <c r="I247" s="16">
        <v>0</v>
      </c>
      <c r="J247" s="16">
        <v>0</v>
      </c>
      <c r="K247" s="16">
        <v>0</v>
      </c>
      <c r="L247" s="16">
        <v>0</v>
      </c>
      <c r="M247" s="16">
        <v>0</v>
      </c>
      <c r="N247" s="16">
        <v>0</v>
      </c>
      <c r="O247" s="16">
        <v>0</v>
      </c>
      <c r="P247" s="15">
        <v>0</v>
      </c>
      <c r="Q247" s="15">
        <v>0</v>
      </c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</row>
    <row r="248" spans="1:178" s="2" customFormat="1" ht="11.25" hidden="1" x14ac:dyDescent="0.2">
      <c r="A248" s="18"/>
      <c r="B248" s="14"/>
      <c r="C248" s="19" t="s">
        <v>196</v>
      </c>
      <c r="D248" s="15">
        <v>32137</v>
      </c>
      <c r="E248" s="16">
        <f t="shared" si="9"/>
        <v>0</v>
      </c>
      <c r="F248" s="17">
        <v>7765</v>
      </c>
      <c r="G248" s="16">
        <v>7765</v>
      </c>
      <c r="H248" s="16">
        <v>7765</v>
      </c>
      <c r="I248" s="16">
        <v>7765</v>
      </c>
      <c r="J248" s="16">
        <v>7765</v>
      </c>
      <c r="K248" s="16">
        <v>11143</v>
      </c>
      <c r="L248" s="16">
        <v>10643</v>
      </c>
      <c r="M248" s="16">
        <v>9798</v>
      </c>
      <c r="N248" s="16">
        <v>9798</v>
      </c>
      <c r="O248" s="16">
        <v>9798</v>
      </c>
      <c r="P248" s="15">
        <v>9583</v>
      </c>
      <c r="Q248" s="15">
        <v>10001</v>
      </c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</row>
    <row r="249" spans="1:178" s="2" customFormat="1" ht="11.25" hidden="1" x14ac:dyDescent="0.2">
      <c r="A249" s="18"/>
      <c r="B249" s="14"/>
      <c r="C249" s="19" t="s">
        <v>197</v>
      </c>
      <c r="D249" s="15">
        <v>14153</v>
      </c>
      <c r="E249" s="16">
        <f t="shared" si="9"/>
        <v>0</v>
      </c>
      <c r="F249" s="17">
        <v>2435</v>
      </c>
      <c r="G249" s="16">
        <v>2435</v>
      </c>
      <c r="H249" s="16">
        <v>2435</v>
      </c>
      <c r="I249" s="16">
        <v>2435</v>
      </c>
      <c r="J249" s="16">
        <v>2435</v>
      </c>
      <c r="K249" s="16">
        <v>2435</v>
      </c>
      <c r="L249" s="16">
        <v>3035</v>
      </c>
      <c r="M249" s="16">
        <v>3035</v>
      </c>
      <c r="N249" s="16">
        <v>3035</v>
      </c>
      <c r="O249" s="16">
        <v>3035</v>
      </c>
      <c r="P249" s="15">
        <v>2948</v>
      </c>
      <c r="Q249" s="15">
        <v>3292</v>
      </c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</row>
    <row r="250" spans="1:178" s="2" customFormat="1" ht="11.25" hidden="1" x14ac:dyDescent="0.2">
      <c r="A250" s="18"/>
      <c r="B250" s="14"/>
      <c r="C250" s="19" t="s">
        <v>198</v>
      </c>
      <c r="D250" s="15">
        <v>33600</v>
      </c>
      <c r="E250" s="16">
        <f t="shared" si="9"/>
        <v>0</v>
      </c>
      <c r="F250" s="17">
        <v>14477</v>
      </c>
      <c r="G250" s="16">
        <v>14477</v>
      </c>
      <c r="H250" s="16">
        <v>14477</v>
      </c>
      <c r="I250" s="16">
        <v>14477</v>
      </c>
      <c r="J250" s="16">
        <v>14477</v>
      </c>
      <c r="K250" s="16">
        <v>17616</v>
      </c>
      <c r="L250" s="16">
        <v>17616</v>
      </c>
      <c r="M250" s="16">
        <v>16571</v>
      </c>
      <c r="N250" s="16">
        <v>16571</v>
      </c>
      <c r="O250" s="16">
        <v>16571</v>
      </c>
      <c r="P250" s="15">
        <v>15488</v>
      </c>
      <c r="Q250" s="15">
        <v>16311</v>
      </c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</row>
    <row r="251" spans="1:178" s="2" customFormat="1" ht="11.25" hidden="1" x14ac:dyDescent="0.2">
      <c r="A251" s="18"/>
      <c r="B251" s="14"/>
      <c r="C251" s="19" t="s">
        <v>199</v>
      </c>
      <c r="D251" s="15">
        <v>43902</v>
      </c>
      <c r="E251" s="16">
        <f t="shared" si="9"/>
        <v>0</v>
      </c>
      <c r="F251" s="17">
        <v>0</v>
      </c>
      <c r="G251" s="16">
        <v>0</v>
      </c>
      <c r="H251" s="16">
        <v>0</v>
      </c>
      <c r="I251" s="16">
        <v>0</v>
      </c>
      <c r="J251" s="16">
        <v>0</v>
      </c>
      <c r="K251" s="16">
        <v>0</v>
      </c>
      <c r="L251" s="16">
        <v>0</v>
      </c>
      <c r="M251" s="16">
        <v>0</v>
      </c>
      <c r="N251" s="16">
        <v>0</v>
      </c>
      <c r="O251" s="16">
        <v>0</v>
      </c>
      <c r="P251" s="15">
        <v>0</v>
      </c>
      <c r="Q251" s="15">
        <v>333</v>
      </c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</row>
    <row r="252" spans="1:178" s="2" customFormat="1" ht="11.25" hidden="1" x14ac:dyDescent="0.2">
      <c r="A252" s="18"/>
      <c r="B252" s="14"/>
      <c r="C252" s="19" t="s">
        <v>198</v>
      </c>
      <c r="D252" s="15">
        <v>29144</v>
      </c>
      <c r="E252" s="16">
        <f t="shared" si="9"/>
        <v>0</v>
      </c>
      <c r="F252" s="17">
        <v>1973</v>
      </c>
      <c r="G252" s="16">
        <v>1973</v>
      </c>
      <c r="H252" s="16">
        <v>1973</v>
      </c>
      <c r="I252" s="16">
        <v>1973</v>
      </c>
      <c r="J252" s="16">
        <v>1973</v>
      </c>
      <c r="K252" s="16">
        <v>2048</v>
      </c>
      <c r="L252" s="16">
        <v>2048</v>
      </c>
      <c r="M252" s="16">
        <v>1873</v>
      </c>
      <c r="N252" s="16">
        <v>1873</v>
      </c>
      <c r="O252" s="16">
        <v>1873</v>
      </c>
      <c r="P252" s="15">
        <v>1805</v>
      </c>
      <c r="Q252" s="15">
        <v>1666</v>
      </c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</row>
    <row r="253" spans="1:178" s="2" customFormat="1" ht="11.25" hidden="1" x14ac:dyDescent="0.2">
      <c r="A253" s="18"/>
      <c r="B253" s="14"/>
      <c r="C253" s="19" t="s">
        <v>198</v>
      </c>
      <c r="D253" s="15">
        <v>35000</v>
      </c>
      <c r="E253" s="16">
        <f t="shared" si="9"/>
        <v>0</v>
      </c>
      <c r="F253" s="17">
        <v>321</v>
      </c>
      <c r="G253" s="16">
        <v>321</v>
      </c>
      <c r="H253" s="16">
        <v>321</v>
      </c>
      <c r="I253" s="16">
        <v>321</v>
      </c>
      <c r="J253" s="16">
        <v>321</v>
      </c>
      <c r="K253" s="16">
        <v>421</v>
      </c>
      <c r="L253" s="16">
        <v>421</v>
      </c>
      <c r="M253" s="16">
        <v>421</v>
      </c>
      <c r="N253" s="16">
        <v>421</v>
      </c>
      <c r="O253" s="16">
        <v>421</v>
      </c>
      <c r="P253" s="15">
        <v>417</v>
      </c>
      <c r="Q253" s="15">
        <v>489</v>
      </c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</row>
    <row r="254" spans="1:178" s="2" customFormat="1" ht="11.25" hidden="1" x14ac:dyDescent="0.2">
      <c r="A254" s="18"/>
      <c r="B254" s="14"/>
      <c r="C254" s="19" t="s">
        <v>200</v>
      </c>
      <c r="D254" s="15">
        <v>3292</v>
      </c>
      <c r="E254" s="16">
        <f t="shared" si="9"/>
        <v>0</v>
      </c>
      <c r="F254" s="17">
        <v>165</v>
      </c>
      <c r="G254" s="16">
        <v>165</v>
      </c>
      <c r="H254" s="16">
        <v>165</v>
      </c>
      <c r="I254" s="16">
        <v>165</v>
      </c>
      <c r="J254" s="16">
        <v>165</v>
      </c>
      <c r="K254" s="16">
        <v>165</v>
      </c>
      <c r="L254" s="16">
        <v>165</v>
      </c>
      <c r="M254" s="16">
        <v>165</v>
      </c>
      <c r="N254" s="16">
        <v>165</v>
      </c>
      <c r="O254" s="16">
        <v>165</v>
      </c>
      <c r="P254" s="15">
        <v>165</v>
      </c>
      <c r="Q254" s="15">
        <v>198</v>
      </c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</row>
    <row r="255" spans="1:178" s="2" customFormat="1" ht="11.25" hidden="1" x14ac:dyDescent="0.2">
      <c r="A255" s="18"/>
      <c r="B255" s="14"/>
      <c r="C255" s="19" t="s">
        <v>198</v>
      </c>
      <c r="D255" s="15">
        <v>34600</v>
      </c>
      <c r="E255" s="16">
        <f t="shared" si="9"/>
        <v>0</v>
      </c>
      <c r="F255" s="17">
        <v>1897</v>
      </c>
      <c r="G255" s="16">
        <v>1897</v>
      </c>
      <c r="H255" s="16">
        <v>1897</v>
      </c>
      <c r="I255" s="16">
        <v>1897</v>
      </c>
      <c r="J255" s="16">
        <v>1897</v>
      </c>
      <c r="K255" s="16">
        <v>1897</v>
      </c>
      <c r="L255" s="16">
        <v>1897</v>
      </c>
      <c r="M255" s="16">
        <v>1462</v>
      </c>
      <c r="N255" s="16">
        <v>1462</v>
      </c>
      <c r="O255" s="16">
        <v>1462</v>
      </c>
      <c r="P255" s="15">
        <v>2799</v>
      </c>
      <c r="Q255" s="15">
        <v>3872</v>
      </c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</row>
    <row r="256" spans="1:178" s="2" customFormat="1" ht="11.25" hidden="1" x14ac:dyDescent="0.2">
      <c r="A256" s="18"/>
      <c r="B256" s="14"/>
      <c r="C256" s="19" t="s">
        <v>201</v>
      </c>
      <c r="D256" s="15">
        <v>3309</v>
      </c>
      <c r="E256" s="16">
        <f t="shared" si="9"/>
        <v>0</v>
      </c>
      <c r="F256" s="17">
        <v>0</v>
      </c>
      <c r="G256" s="16">
        <v>0</v>
      </c>
      <c r="H256" s="16">
        <v>0</v>
      </c>
      <c r="I256" s="16">
        <v>0</v>
      </c>
      <c r="J256" s="16">
        <v>0</v>
      </c>
      <c r="K256" s="16">
        <v>0</v>
      </c>
      <c r="L256" s="16">
        <v>0</v>
      </c>
      <c r="M256" s="16">
        <v>0</v>
      </c>
      <c r="N256" s="16">
        <v>0</v>
      </c>
      <c r="O256" s="16">
        <v>0</v>
      </c>
      <c r="P256" s="15">
        <v>0</v>
      </c>
      <c r="Q256" s="15">
        <v>0</v>
      </c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</row>
    <row r="257" spans="1:178" s="2" customFormat="1" ht="11.25" hidden="1" x14ac:dyDescent="0.2">
      <c r="A257" s="18"/>
      <c r="B257" s="14"/>
      <c r="C257" s="19" t="s">
        <v>202</v>
      </c>
      <c r="D257" s="15">
        <v>32032</v>
      </c>
      <c r="E257" s="16">
        <f t="shared" si="9"/>
        <v>-1000</v>
      </c>
      <c r="F257" s="17">
        <v>3404</v>
      </c>
      <c r="G257" s="16">
        <v>4404</v>
      </c>
      <c r="H257" s="16">
        <v>4404</v>
      </c>
      <c r="I257" s="16">
        <v>4404</v>
      </c>
      <c r="J257" s="16">
        <v>4404</v>
      </c>
      <c r="K257" s="16">
        <v>4404</v>
      </c>
      <c r="L257" s="16">
        <v>4404</v>
      </c>
      <c r="M257" s="16">
        <v>4404</v>
      </c>
      <c r="N257" s="16">
        <v>4404</v>
      </c>
      <c r="O257" s="16">
        <v>4404</v>
      </c>
      <c r="P257" s="15">
        <v>4404</v>
      </c>
      <c r="Q257" s="15">
        <v>3774</v>
      </c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</row>
    <row r="258" spans="1:178" s="2" customFormat="1" ht="11.25" hidden="1" x14ac:dyDescent="0.2">
      <c r="A258" s="18"/>
      <c r="B258" s="14"/>
      <c r="C258" s="19" t="s">
        <v>203</v>
      </c>
      <c r="D258" s="15">
        <v>32011</v>
      </c>
      <c r="E258" s="16">
        <f t="shared" si="9"/>
        <v>0</v>
      </c>
      <c r="F258" s="17">
        <v>2824</v>
      </c>
      <c r="G258" s="16">
        <v>2824</v>
      </c>
      <c r="H258" s="16">
        <v>2824</v>
      </c>
      <c r="I258" s="16">
        <v>2824</v>
      </c>
      <c r="J258" s="16">
        <v>2824</v>
      </c>
      <c r="K258" s="16">
        <v>2824</v>
      </c>
      <c r="L258" s="16">
        <v>2824</v>
      </c>
      <c r="M258" s="16">
        <v>2824</v>
      </c>
      <c r="N258" s="16">
        <v>2824</v>
      </c>
      <c r="O258" s="16">
        <v>2824</v>
      </c>
      <c r="P258" s="15">
        <v>2824</v>
      </c>
      <c r="Q258" s="15">
        <v>3968</v>
      </c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</row>
    <row r="259" spans="1:178" s="2" customFormat="1" ht="11.25" hidden="1" x14ac:dyDescent="0.2">
      <c r="A259" s="18"/>
      <c r="B259" s="14"/>
      <c r="C259" s="19" t="s">
        <v>204</v>
      </c>
      <c r="D259" s="15">
        <v>32000</v>
      </c>
      <c r="E259" s="16">
        <f t="shared" si="9"/>
        <v>0</v>
      </c>
      <c r="F259" s="17">
        <v>305</v>
      </c>
      <c r="G259" s="16">
        <v>305</v>
      </c>
      <c r="H259" s="16">
        <v>305</v>
      </c>
      <c r="I259" s="16">
        <v>305</v>
      </c>
      <c r="J259" s="16">
        <v>305</v>
      </c>
      <c r="K259" s="16">
        <v>305</v>
      </c>
      <c r="L259" s="16">
        <v>305</v>
      </c>
      <c r="M259" s="16">
        <v>305</v>
      </c>
      <c r="N259" s="16">
        <v>305</v>
      </c>
      <c r="O259" s="16">
        <v>305</v>
      </c>
      <c r="P259" s="15">
        <v>305</v>
      </c>
      <c r="Q259" s="15">
        <v>302</v>
      </c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</row>
    <row r="260" spans="1:178" s="2" customFormat="1" ht="11.25" hidden="1" x14ac:dyDescent="0.2">
      <c r="A260" s="18"/>
      <c r="B260" s="14"/>
      <c r="C260" s="19" t="s">
        <v>205</v>
      </c>
      <c r="D260" s="15">
        <v>8210</v>
      </c>
      <c r="E260" s="16">
        <f t="shared" si="9"/>
        <v>0</v>
      </c>
      <c r="F260" s="17">
        <v>49</v>
      </c>
      <c r="G260" s="16">
        <v>49</v>
      </c>
      <c r="H260" s="16">
        <v>49</v>
      </c>
      <c r="I260" s="16">
        <v>49</v>
      </c>
      <c r="J260" s="16">
        <v>49</v>
      </c>
      <c r="K260" s="16">
        <v>49</v>
      </c>
      <c r="L260" s="16">
        <v>49</v>
      </c>
      <c r="M260" s="16">
        <v>49</v>
      </c>
      <c r="N260" s="16">
        <v>49</v>
      </c>
      <c r="O260" s="16">
        <v>49</v>
      </c>
      <c r="P260" s="15">
        <v>49</v>
      </c>
      <c r="Q260" s="15">
        <v>65</v>
      </c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</row>
    <row r="261" spans="1:178" s="2" customFormat="1" ht="11.25" hidden="1" x14ac:dyDescent="0.2">
      <c r="A261" s="18"/>
      <c r="B261" s="14"/>
      <c r="C261" s="19" t="s">
        <v>206</v>
      </c>
      <c r="D261" s="15">
        <v>8242</v>
      </c>
      <c r="E261" s="16">
        <f t="shared" si="9"/>
        <v>0</v>
      </c>
      <c r="F261" s="17">
        <v>53</v>
      </c>
      <c r="G261" s="16">
        <v>53</v>
      </c>
      <c r="H261" s="16">
        <v>53</v>
      </c>
      <c r="I261" s="16">
        <v>53</v>
      </c>
      <c r="J261" s="16">
        <v>53</v>
      </c>
      <c r="K261" s="16">
        <v>53</v>
      </c>
      <c r="L261" s="16">
        <v>53</v>
      </c>
      <c r="M261" s="16">
        <v>53</v>
      </c>
      <c r="N261" s="16">
        <v>53</v>
      </c>
      <c r="O261" s="16">
        <v>53</v>
      </c>
      <c r="P261" s="15">
        <v>53</v>
      </c>
      <c r="Q261" s="15">
        <v>53</v>
      </c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</row>
    <row r="262" spans="1:178" s="2" customFormat="1" ht="11.25" hidden="1" x14ac:dyDescent="0.2">
      <c r="A262" s="18"/>
      <c r="B262" s="14"/>
      <c r="C262" s="19" t="s">
        <v>207</v>
      </c>
      <c r="D262" s="15">
        <v>8231</v>
      </c>
      <c r="E262" s="16">
        <f t="shared" si="9"/>
        <v>0</v>
      </c>
      <c r="F262" s="17">
        <v>0</v>
      </c>
      <c r="G262" s="16">
        <v>0</v>
      </c>
      <c r="H262" s="16">
        <v>0</v>
      </c>
      <c r="I262" s="16">
        <v>0</v>
      </c>
      <c r="J262" s="16">
        <v>0</v>
      </c>
      <c r="K262" s="16">
        <v>0</v>
      </c>
      <c r="L262" s="16">
        <v>0</v>
      </c>
      <c r="M262" s="16">
        <v>0</v>
      </c>
      <c r="N262" s="16">
        <v>0</v>
      </c>
      <c r="O262" s="16">
        <v>0</v>
      </c>
      <c r="P262" s="15">
        <v>0</v>
      </c>
      <c r="Q262" s="15">
        <v>0</v>
      </c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</row>
    <row r="263" spans="1:178" s="2" customFormat="1" ht="11.25" hidden="1" x14ac:dyDescent="0.2">
      <c r="A263" s="18"/>
      <c r="B263" s="14"/>
      <c r="C263" s="19" t="s">
        <v>208</v>
      </c>
      <c r="D263" s="15">
        <v>32000</v>
      </c>
      <c r="E263" s="16">
        <f t="shared" si="9"/>
        <v>0</v>
      </c>
      <c r="F263" s="17">
        <v>1</v>
      </c>
      <c r="G263" s="16">
        <v>1</v>
      </c>
      <c r="H263" s="16">
        <v>1</v>
      </c>
      <c r="I263" s="16">
        <v>1</v>
      </c>
      <c r="J263" s="16">
        <v>1</v>
      </c>
      <c r="K263" s="16">
        <v>1</v>
      </c>
      <c r="L263" s="16">
        <v>1</v>
      </c>
      <c r="M263" s="16">
        <v>1</v>
      </c>
      <c r="N263" s="16">
        <v>1</v>
      </c>
      <c r="O263" s="16">
        <v>1</v>
      </c>
      <c r="P263" s="15">
        <v>1</v>
      </c>
      <c r="Q263" s="15">
        <v>1</v>
      </c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</row>
    <row r="264" spans="1:178" s="2" customFormat="1" ht="11.25" hidden="1" x14ac:dyDescent="0.2">
      <c r="A264" s="18"/>
      <c r="B264" s="14"/>
      <c r="C264" s="19" t="s">
        <v>209</v>
      </c>
      <c r="D264" s="15">
        <v>14146</v>
      </c>
      <c r="E264" s="16">
        <f t="shared" si="9"/>
        <v>0</v>
      </c>
      <c r="F264" s="17">
        <v>848</v>
      </c>
      <c r="G264" s="16">
        <v>848</v>
      </c>
      <c r="H264" s="16">
        <v>848</v>
      </c>
      <c r="I264" s="16">
        <v>848</v>
      </c>
      <c r="J264" s="16">
        <v>848</v>
      </c>
      <c r="K264" s="16">
        <v>848</v>
      </c>
      <c r="L264" s="16">
        <v>748</v>
      </c>
      <c r="M264" s="16">
        <v>748</v>
      </c>
      <c r="N264" s="16">
        <v>748</v>
      </c>
      <c r="O264" s="16">
        <v>748</v>
      </c>
      <c r="P264" s="15">
        <v>676</v>
      </c>
      <c r="Q264" s="15">
        <v>746</v>
      </c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</row>
    <row r="265" spans="1:178" s="2" customFormat="1" ht="11.25" hidden="1" x14ac:dyDescent="0.2">
      <c r="A265" s="18"/>
      <c r="B265" s="14"/>
      <c r="C265" s="19" t="s">
        <v>210</v>
      </c>
      <c r="D265" s="15">
        <v>3343</v>
      </c>
      <c r="E265" s="16">
        <f t="shared" si="9"/>
        <v>0</v>
      </c>
      <c r="F265" s="17">
        <v>0</v>
      </c>
      <c r="G265" s="16">
        <v>0</v>
      </c>
      <c r="H265" s="16">
        <v>0</v>
      </c>
      <c r="I265" s="16">
        <v>0</v>
      </c>
      <c r="J265" s="16">
        <v>0</v>
      </c>
      <c r="K265" s="16">
        <v>0</v>
      </c>
      <c r="L265" s="16">
        <v>0</v>
      </c>
      <c r="M265" s="16">
        <v>0</v>
      </c>
      <c r="N265" s="16">
        <v>0</v>
      </c>
      <c r="O265" s="16">
        <v>0</v>
      </c>
      <c r="P265" s="15">
        <v>0</v>
      </c>
      <c r="Q265" s="15">
        <v>0</v>
      </c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</row>
    <row r="266" spans="1:178" s="2" customFormat="1" ht="11.25" hidden="1" x14ac:dyDescent="0.2">
      <c r="A266" s="18"/>
      <c r="B266" s="14"/>
      <c r="C266" s="19" t="s">
        <v>211</v>
      </c>
      <c r="D266" s="15">
        <v>82694</v>
      </c>
      <c r="E266" s="16">
        <f t="shared" si="9"/>
        <v>2950</v>
      </c>
      <c r="F266" s="17">
        <v>4255</v>
      </c>
      <c r="G266" s="16">
        <v>1305</v>
      </c>
      <c r="H266" s="16">
        <v>1305</v>
      </c>
      <c r="I266" s="16">
        <v>1305</v>
      </c>
      <c r="J266" s="16">
        <v>1014</v>
      </c>
      <c r="K266" s="16">
        <v>0</v>
      </c>
      <c r="L266" s="16">
        <v>4255</v>
      </c>
      <c r="M266" s="16">
        <v>0</v>
      </c>
      <c r="N266" s="16">
        <v>0</v>
      </c>
      <c r="O266" s="16">
        <v>0</v>
      </c>
      <c r="P266" s="15">
        <v>1893</v>
      </c>
      <c r="Q266" s="15">
        <v>3767</v>
      </c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</row>
    <row r="267" spans="1:178" s="2" customFormat="1" ht="11.25" hidden="1" x14ac:dyDescent="0.2">
      <c r="A267" s="18"/>
      <c r="B267" s="14"/>
      <c r="C267" s="19" t="s">
        <v>212</v>
      </c>
      <c r="D267" s="15">
        <v>8290</v>
      </c>
      <c r="E267" s="16">
        <f t="shared" si="9"/>
        <v>0</v>
      </c>
      <c r="F267" s="17">
        <v>43</v>
      </c>
      <c r="G267" s="16">
        <v>43</v>
      </c>
      <c r="H267" s="16">
        <v>43</v>
      </c>
      <c r="I267" s="16">
        <v>43</v>
      </c>
      <c r="J267" s="16">
        <v>43</v>
      </c>
      <c r="K267" s="16">
        <v>43</v>
      </c>
      <c r="L267" s="16">
        <v>43</v>
      </c>
      <c r="M267" s="16">
        <v>43</v>
      </c>
      <c r="N267" s="16">
        <v>43</v>
      </c>
      <c r="O267" s="16">
        <v>43</v>
      </c>
      <c r="P267" s="15">
        <v>43</v>
      </c>
      <c r="Q267" s="15">
        <v>42</v>
      </c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</row>
    <row r="268" spans="1:178" s="2" customFormat="1" ht="11.25" hidden="1" x14ac:dyDescent="0.2">
      <c r="A268" s="18"/>
      <c r="B268" s="14"/>
      <c r="C268" s="19" t="s">
        <v>213</v>
      </c>
      <c r="D268" s="15">
        <v>76561</v>
      </c>
      <c r="E268" s="16">
        <f t="shared" si="9"/>
        <v>-7552</v>
      </c>
      <c r="F268" s="17">
        <v>37799</v>
      </c>
      <c r="G268" s="16">
        <v>45351</v>
      </c>
      <c r="H268" s="16">
        <v>45351</v>
      </c>
      <c r="I268" s="16">
        <v>45351</v>
      </c>
      <c r="J268" s="16">
        <v>45351</v>
      </c>
      <c r="K268" s="16">
        <v>45351</v>
      </c>
      <c r="L268" s="16">
        <v>45351</v>
      </c>
      <c r="M268" s="16">
        <v>45351</v>
      </c>
      <c r="N268" s="16">
        <v>45351</v>
      </c>
      <c r="O268" s="16">
        <v>45351</v>
      </c>
      <c r="P268" s="15">
        <v>45279</v>
      </c>
      <c r="Q268" s="15">
        <v>38256</v>
      </c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</row>
    <row r="269" spans="1:178" s="2" customFormat="1" ht="11.25" hidden="1" x14ac:dyDescent="0.2">
      <c r="A269" s="18"/>
      <c r="B269" s="14"/>
      <c r="C269" s="19" t="s">
        <v>214</v>
      </c>
      <c r="D269" s="15">
        <v>64017</v>
      </c>
      <c r="E269" s="16">
        <f t="shared" si="9"/>
        <v>0</v>
      </c>
      <c r="F269" s="17">
        <v>0</v>
      </c>
      <c r="G269" s="16">
        <v>0</v>
      </c>
      <c r="H269" s="16">
        <v>0</v>
      </c>
      <c r="I269" s="16">
        <v>0</v>
      </c>
      <c r="J269" s="16">
        <v>0</v>
      </c>
      <c r="K269" s="16">
        <v>0</v>
      </c>
      <c r="L269" s="16">
        <v>0</v>
      </c>
      <c r="M269" s="16">
        <v>0</v>
      </c>
      <c r="N269" s="16">
        <v>0</v>
      </c>
      <c r="O269" s="16">
        <v>0</v>
      </c>
      <c r="P269" s="15">
        <v>0</v>
      </c>
      <c r="Q269" s="15">
        <v>0</v>
      </c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</row>
    <row r="270" spans="1:178" s="2" customFormat="1" ht="11.25" hidden="1" x14ac:dyDescent="0.2">
      <c r="A270" s="18"/>
      <c r="B270" s="14"/>
      <c r="C270" s="19" t="s">
        <v>215</v>
      </c>
      <c r="D270" s="15">
        <v>14131</v>
      </c>
      <c r="E270" s="16">
        <f t="shared" si="9"/>
        <v>0</v>
      </c>
      <c r="F270" s="17">
        <v>750</v>
      </c>
      <c r="G270" s="16">
        <v>750</v>
      </c>
      <c r="H270" s="16">
        <v>750</v>
      </c>
      <c r="I270" s="16">
        <v>750</v>
      </c>
      <c r="J270" s="16">
        <v>750</v>
      </c>
      <c r="K270" s="16">
        <v>750</v>
      </c>
      <c r="L270" s="16">
        <v>750</v>
      </c>
      <c r="M270" s="16">
        <v>750</v>
      </c>
      <c r="N270" s="16">
        <v>750</v>
      </c>
      <c r="O270" s="16">
        <v>750</v>
      </c>
      <c r="P270" s="15">
        <v>750</v>
      </c>
      <c r="Q270" s="15">
        <v>725</v>
      </c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</row>
    <row r="271" spans="1:178" s="2" customFormat="1" ht="11.25" hidden="1" x14ac:dyDescent="0.2">
      <c r="A271" s="18"/>
      <c r="B271" s="14"/>
      <c r="C271" s="19" t="s">
        <v>215</v>
      </c>
      <c r="D271" s="15">
        <v>13949</v>
      </c>
      <c r="E271" s="16">
        <f t="shared" si="9"/>
        <v>0</v>
      </c>
      <c r="F271" s="17">
        <v>242</v>
      </c>
      <c r="G271" s="16">
        <v>242</v>
      </c>
      <c r="H271" s="16">
        <v>242</v>
      </c>
      <c r="I271" s="16">
        <v>242</v>
      </c>
      <c r="J271" s="16">
        <v>242</v>
      </c>
      <c r="K271" s="16">
        <v>242</v>
      </c>
      <c r="L271" s="16">
        <v>242</v>
      </c>
      <c r="M271" s="16">
        <v>242</v>
      </c>
      <c r="N271" s="16">
        <v>242</v>
      </c>
      <c r="O271" s="16">
        <v>242</v>
      </c>
      <c r="P271" s="15">
        <v>242</v>
      </c>
      <c r="Q271" s="15">
        <v>239</v>
      </c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</row>
    <row r="272" spans="1:178" s="2" customFormat="1" ht="11.25" hidden="1" x14ac:dyDescent="0.2">
      <c r="A272" s="18"/>
      <c r="B272" s="14"/>
      <c r="C272" s="19" t="s">
        <v>216</v>
      </c>
      <c r="D272" s="15">
        <v>32061</v>
      </c>
      <c r="E272" s="16">
        <f t="shared" si="9"/>
        <v>0</v>
      </c>
      <c r="F272" s="17">
        <v>5407</v>
      </c>
      <c r="G272" s="16">
        <v>5407</v>
      </c>
      <c r="H272" s="16">
        <v>5407</v>
      </c>
      <c r="I272" s="16">
        <v>5407</v>
      </c>
      <c r="J272" s="16">
        <v>5407</v>
      </c>
      <c r="K272" s="16">
        <v>5407</v>
      </c>
      <c r="L272" s="16">
        <v>5369</v>
      </c>
      <c r="M272" s="16">
        <v>4893</v>
      </c>
      <c r="N272" s="16">
        <v>4893</v>
      </c>
      <c r="O272" s="16">
        <v>4893</v>
      </c>
      <c r="P272" s="15">
        <v>5388</v>
      </c>
      <c r="Q272" s="15">
        <v>5867</v>
      </c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</row>
    <row r="273" spans="1:178" s="2" customFormat="1" ht="11.25" hidden="1" x14ac:dyDescent="0.2">
      <c r="A273" s="18"/>
      <c r="B273" s="14"/>
      <c r="C273" s="19" t="s">
        <v>217</v>
      </c>
      <c r="D273" s="15">
        <v>7115</v>
      </c>
      <c r="E273" s="16">
        <f t="shared" si="9"/>
        <v>0</v>
      </c>
      <c r="F273" s="17">
        <v>0</v>
      </c>
      <c r="G273" s="16">
        <v>0</v>
      </c>
      <c r="H273" s="16">
        <v>0</v>
      </c>
      <c r="I273" s="16">
        <v>0</v>
      </c>
      <c r="J273" s="16">
        <v>0</v>
      </c>
      <c r="K273" s="16">
        <v>0</v>
      </c>
      <c r="L273" s="16">
        <v>0</v>
      </c>
      <c r="M273" s="16">
        <v>0</v>
      </c>
      <c r="N273" s="16">
        <v>0</v>
      </c>
      <c r="O273" s="16">
        <v>0</v>
      </c>
      <c r="P273" s="15">
        <v>0</v>
      </c>
      <c r="Q273" s="15">
        <v>0</v>
      </c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</row>
    <row r="274" spans="1:178" s="2" customFormat="1" ht="11.25" hidden="1" x14ac:dyDescent="0.2">
      <c r="A274" s="18"/>
      <c r="B274" s="14"/>
      <c r="C274" s="19" t="s">
        <v>218</v>
      </c>
      <c r="D274" s="15">
        <v>8201</v>
      </c>
      <c r="E274" s="16">
        <f t="shared" si="9"/>
        <v>0</v>
      </c>
      <c r="F274" s="17">
        <v>92</v>
      </c>
      <c r="G274" s="16">
        <v>92</v>
      </c>
      <c r="H274" s="16">
        <v>92</v>
      </c>
      <c r="I274" s="16">
        <v>92</v>
      </c>
      <c r="J274" s="16">
        <v>92</v>
      </c>
      <c r="K274" s="16">
        <v>92</v>
      </c>
      <c r="L274" s="16">
        <v>92</v>
      </c>
      <c r="M274" s="16">
        <v>92</v>
      </c>
      <c r="N274" s="16">
        <v>92</v>
      </c>
      <c r="O274" s="16">
        <v>92</v>
      </c>
      <c r="P274" s="15">
        <v>92</v>
      </c>
      <c r="Q274" s="15">
        <v>128</v>
      </c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</row>
    <row r="275" spans="1:178" s="2" customFormat="1" ht="11.25" hidden="1" x14ac:dyDescent="0.2">
      <c r="A275" s="18"/>
      <c r="B275" s="14"/>
      <c r="C275" s="19" t="s">
        <v>219</v>
      </c>
      <c r="D275" s="15">
        <v>8201</v>
      </c>
      <c r="E275" s="16">
        <f t="shared" si="9"/>
        <v>0</v>
      </c>
      <c r="F275" s="17">
        <v>0</v>
      </c>
      <c r="G275" s="16">
        <v>0</v>
      </c>
      <c r="H275" s="16">
        <v>0</v>
      </c>
      <c r="I275" s="16">
        <v>0</v>
      </c>
      <c r="J275" s="16">
        <v>0</v>
      </c>
      <c r="K275" s="16">
        <v>0</v>
      </c>
      <c r="L275" s="16">
        <v>0</v>
      </c>
      <c r="M275" s="16">
        <v>0</v>
      </c>
      <c r="N275" s="16">
        <v>0</v>
      </c>
      <c r="O275" s="16">
        <v>0</v>
      </c>
      <c r="P275" s="15">
        <v>0</v>
      </c>
      <c r="Q275" s="15">
        <v>0</v>
      </c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</row>
    <row r="276" spans="1:178" s="2" customFormat="1" ht="11.25" hidden="1" x14ac:dyDescent="0.2">
      <c r="A276" s="18"/>
      <c r="B276" s="14"/>
      <c r="C276" s="19" t="s">
        <v>220</v>
      </c>
      <c r="D276" s="15">
        <v>14131</v>
      </c>
      <c r="E276" s="16">
        <f t="shared" si="9"/>
        <v>0</v>
      </c>
      <c r="F276" s="17">
        <v>52</v>
      </c>
      <c r="G276" s="16">
        <v>52</v>
      </c>
      <c r="H276" s="16">
        <v>52</v>
      </c>
      <c r="I276" s="16">
        <v>52</v>
      </c>
      <c r="J276" s="16">
        <v>52</v>
      </c>
      <c r="K276" s="16">
        <v>52</v>
      </c>
      <c r="L276" s="16">
        <v>52</v>
      </c>
      <c r="M276" s="16">
        <v>52</v>
      </c>
      <c r="N276" s="16">
        <v>52</v>
      </c>
      <c r="O276" s="16">
        <v>52</v>
      </c>
      <c r="P276" s="15">
        <v>52</v>
      </c>
      <c r="Q276" s="15">
        <v>50</v>
      </c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</row>
    <row r="277" spans="1:178" s="2" customFormat="1" ht="11.25" hidden="1" x14ac:dyDescent="0.2">
      <c r="A277" s="18"/>
      <c r="B277" s="14"/>
      <c r="C277" s="19" t="s">
        <v>221</v>
      </c>
      <c r="D277" s="15">
        <v>8222</v>
      </c>
      <c r="E277" s="16">
        <f t="shared" ref="E277:E340" si="10">IF(ISERROR($F277-$G277), "na", ($F277-$G277))</f>
        <v>0</v>
      </c>
      <c r="F277" s="17">
        <v>55</v>
      </c>
      <c r="G277" s="16">
        <v>55</v>
      </c>
      <c r="H277" s="16">
        <v>55</v>
      </c>
      <c r="I277" s="16">
        <v>55</v>
      </c>
      <c r="J277" s="16">
        <v>55</v>
      </c>
      <c r="K277" s="16">
        <v>55</v>
      </c>
      <c r="L277" s="16">
        <v>55</v>
      </c>
      <c r="M277" s="16">
        <v>55</v>
      </c>
      <c r="N277" s="16">
        <v>55</v>
      </c>
      <c r="O277" s="16">
        <v>55</v>
      </c>
      <c r="P277" s="15">
        <v>55</v>
      </c>
      <c r="Q277" s="15">
        <v>55</v>
      </c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</row>
    <row r="278" spans="1:178" s="2" customFormat="1" ht="11.25" hidden="1" x14ac:dyDescent="0.2">
      <c r="A278" s="18"/>
      <c r="B278" s="14"/>
      <c r="C278" s="19" t="s">
        <v>222</v>
      </c>
      <c r="D278" s="15">
        <v>95908</v>
      </c>
      <c r="E278" s="16">
        <f t="shared" si="10"/>
        <v>0</v>
      </c>
      <c r="F278" s="17">
        <v>0</v>
      </c>
      <c r="G278" s="16">
        <v>0</v>
      </c>
      <c r="H278" s="16">
        <v>0</v>
      </c>
      <c r="I278" s="16">
        <v>0</v>
      </c>
      <c r="J278" s="16">
        <v>0</v>
      </c>
      <c r="K278" s="16">
        <v>0</v>
      </c>
      <c r="L278" s="16">
        <v>0</v>
      </c>
      <c r="M278" s="16">
        <v>0</v>
      </c>
      <c r="N278" s="16">
        <v>0</v>
      </c>
      <c r="O278" s="16">
        <v>0</v>
      </c>
      <c r="P278" s="15">
        <v>0</v>
      </c>
      <c r="Q278" s="15">
        <v>0</v>
      </c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</row>
    <row r="279" spans="1:178" s="2" customFormat="1" ht="11.25" hidden="1" x14ac:dyDescent="0.2">
      <c r="A279" s="18"/>
      <c r="B279" s="14"/>
      <c r="C279" s="19" t="s">
        <v>223</v>
      </c>
      <c r="D279" s="15">
        <v>9379</v>
      </c>
      <c r="E279" s="16">
        <f t="shared" si="10"/>
        <v>0</v>
      </c>
      <c r="F279" s="17">
        <v>0</v>
      </c>
      <c r="G279" s="16">
        <v>0</v>
      </c>
      <c r="H279" s="16">
        <v>0</v>
      </c>
      <c r="I279" s="16">
        <v>0</v>
      </c>
      <c r="J279" s="16">
        <v>0</v>
      </c>
      <c r="K279" s="16">
        <v>0</v>
      </c>
      <c r="L279" s="16">
        <v>0</v>
      </c>
      <c r="M279" s="16">
        <v>0</v>
      </c>
      <c r="N279" s="16">
        <v>0</v>
      </c>
      <c r="O279" s="16">
        <v>0</v>
      </c>
      <c r="P279" s="15">
        <v>0</v>
      </c>
      <c r="Q279" s="15">
        <v>0</v>
      </c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</row>
    <row r="280" spans="1:178" s="2" customFormat="1" ht="11.25" hidden="1" x14ac:dyDescent="0.2">
      <c r="A280" s="18"/>
      <c r="B280" s="14"/>
      <c r="C280" s="19" t="s">
        <v>224</v>
      </c>
      <c r="D280" s="15">
        <v>5527</v>
      </c>
      <c r="E280" s="16">
        <f t="shared" si="10"/>
        <v>0</v>
      </c>
      <c r="F280" s="17">
        <v>0</v>
      </c>
      <c r="G280" s="16">
        <v>0</v>
      </c>
      <c r="H280" s="16">
        <v>0</v>
      </c>
      <c r="I280" s="16">
        <v>0</v>
      </c>
      <c r="J280" s="16">
        <v>0</v>
      </c>
      <c r="K280" s="16">
        <v>0</v>
      </c>
      <c r="L280" s="16">
        <v>0</v>
      </c>
      <c r="M280" s="16">
        <v>0</v>
      </c>
      <c r="N280" s="16">
        <v>0</v>
      </c>
      <c r="O280" s="16">
        <v>0</v>
      </c>
      <c r="P280" s="15">
        <v>0</v>
      </c>
      <c r="Q280" s="15">
        <v>0</v>
      </c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</row>
    <row r="281" spans="1:178" s="2" customFormat="1" ht="11.25" hidden="1" x14ac:dyDescent="0.2">
      <c r="A281" s="18"/>
      <c r="B281" s="14"/>
      <c r="C281" s="19" t="s">
        <v>193</v>
      </c>
      <c r="D281" s="15">
        <v>86928</v>
      </c>
      <c r="E281" s="16">
        <f t="shared" si="10"/>
        <v>0</v>
      </c>
      <c r="F281" s="17">
        <v>0</v>
      </c>
      <c r="G281" s="16">
        <v>0</v>
      </c>
      <c r="H281" s="16">
        <v>0</v>
      </c>
      <c r="I281" s="16">
        <v>0</v>
      </c>
      <c r="J281" s="16">
        <v>0</v>
      </c>
      <c r="K281" s="16">
        <v>0</v>
      </c>
      <c r="L281" s="16">
        <v>0</v>
      </c>
      <c r="M281" s="16">
        <v>0</v>
      </c>
      <c r="N281" s="16">
        <v>0</v>
      </c>
      <c r="O281" s="16">
        <v>0</v>
      </c>
      <c r="P281" s="15">
        <v>0</v>
      </c>
      <c r="Q281" s="15">
        <v>0</v>
      </c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</row>
    <row r="282" spans="1:178" s="2" customFormat="1" ht="11.25" hidden="1" x14ac:dyDescent="0.2">
      <c r="A282" s="18"/>
      <c r="B282" s="14"/>
      <c r="C282" s="19" t="s">
        <v>192</v>
      </c>
      <c r="D282" s="15">
        <v>32019</v>
      </c>
      <c r="E282" s="16">
        <f t="shared" si="10"/>
        <v>0</v>
      </c>
      <c r="F282" s="17">
        <v>2468</v>
      </c>
      <c r="G282" s="16">
        <v>2468</v>
      </c>
      <c r="H282" s="16">
        <v>2468</v>
      </c>
      <c r="I282" s="16">
        <v>2468</v>
      </c>
      <c r="J282" s="16">
        <v>2468</v>
      </c>
      <c r="K282" s="16">
        <v>2468</v>
      </c>
      <c r="L282" s="16">
        <v>2468</v>
      </c>
      <c r="M282" s="16">
        <v>2397</v>
      </c>
      <c r="N282" s="16">
        <v>2397</v>
      </c>
      <c r="O282" s="16">
        <v>2397</v>
      </c>
      <c r="P282" s="15">
        <v>2995</v>
      </c>
      <c r="Q282" s="15">
        <v>4802</v>
      </c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</row>
    <row r="283" spans="1:178" s="2" customFormat="1" ht="11.25" hidden="1" x14ac:dyDescent="0.2">
      <c r="A283" s="18"/>
      <c r="B283" s="14"/>
      <c r="C283" s="19" t="s">
        <v>225</v>
      </c>
      <c r="D283" s="15">
        <v>47954</v>
      </c>
      <c r="E283" s="16">
        <f t="shared" si="10"/>
        <v>-2448</v>
      </c>
      <c r="F283" s="17">
        <v>226</v>
      </c>
      <c r="G283" s="16">
        <v>2674</v>
      </c>
      <c r="H283" s="16">
        <v>2674</v>
      </c>
      <c r="I283" s="16">
        <v>2674</v>
      </c>
      <c r="J283" s="16">
        <v>2674</v>
      </c>
      <c r="K283" s="16">
        <v>2674</v>
      </c>
      <c r="L283" s="16">
        <v>2674</v>
      </c>
      <c r="M283" s="16">
        <v>2674</v>
      </c>
      <c r="N283" s="16">
        <v>2674</v>
      </c>
      <c r="O283" s="16">
        <v>2674</v>
      </c>
      <c r="P283" s="15">
        <v>2674</v>
      </c>
      <c r="Q283" s="15">
        <v>3471</v>
      </c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</row>
    <row r="284" spans="1:178" s="2" customFormat="1" ht="11.25" hidden="1" x14ac:dyDescent="0.2">
      <c r="A284" s="18"/>
      <c r="B284" s="14"/>
      <c r="C284" s="19" t="s">
        <v>226</v>
      </c>
      <c r="D284" s="15">
        <v>8226</v>
      </c>
      <c r="E284" s="16">
        <f t="shared" si="10"/>
        <v>-95</v>
      </c>
      <c r="F284" s="17">
        <v>96</v>
      </c>
      <c r="G284" s="16">
        <v>191</v>
      </c>
      <c r="H284" s="16">
        <v>191</v>
      </c>
      <c r="I284" s="16">
        <v>191</v>
      </c>
      <c r="J284" s="16">
        <v>191</v>
      </c>
      <c r="K284" s="16">
        <v>191</v>
      </c>
      <c r="L284" s="16">
        <v>191</v>
      </c>
      <c r="M284" s="16">
        <v>191</v>
      </c>
      <c r="N284" s="16">
        <v>191</v>
      </c>
      <c r="O284" s="16">
        <v>191</v>
      </c>
      <c r="P284" s="15">
        <v>172</v>
      </c>
      <c r="Q284" s="15">
        <v>96</v>
      </c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</row>
    <row r="285" spans="1:178" s="2" customFormat="1" ht="11.25" hidden="1" x14ac:dyDescent="0.2">
      <c r="A285" s="18"/>
      <c r="B285" s="14"/>
      <c r="C285" s="19" t="s">
        <v>227</v>
      </c>
      <c r="D285" s="15">
        <v>8215</v>
      </c>
      <c r="E285" s="16">
        <f t="shared" si="10"/>
        <v>0</v>
      </c>
      <c r="F285" s="17">
        <v>0</v>
      </c>
      <c r="G285" s="16">
        <v>0</v>
      </c>
      <c r="H285" s="16">
        <v>0</v>
      </c>
      <c r="I285" s="16">
        <v>0</v>
      </c>
      <c r="J285" s="16">
        <v>0</v>
      </c>
      <c r="K285" s="16">
        <v>0</v>
      </c>
      <c r="L285" s="16">
        <v>0</v>
      </c>
      <c r="M285" s="16">
        <v>0</v>
      </c>
      <c r="N285" s="16">
        <v>0</v>
      </c>
      <c r="O285" s="16">
        <v>0</v>
      </c>
      <c r="P285" s="15">
        <v>0</v>
      </c>
      <c r="Q285" s="15">
        <v>0</v>
      </c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</row>
    <row r="286" spans="1:178" s="2" customFormat="1" ht="11.25" hidden="1" x14ac:dyDescent="0.2">
      <c r="A286" s="18"/>
      <c r="B286" s="14"/>
      <c r="C286" s="19" t="s">
        <v>227</v>
      </c>
      <c r="D286" s="15">
        <v>8210</v>
      </c>
      <c r="E286" s="16">
        <f t="shared" si="10"/>
        <v>0</v>
      </c>
      <c r="F286" s="17">
        <v>190</v>
      </c>
      <c r="G286" s="16">
        <v>190</v>
      </c>
      <c r="H286" s="16">
        <v>190</v>
      </c>
      <c r="I286" s="16">
        <v>190</v>
      </c>
      <c r="J286" s="16">
        <v>190</v>
      </c>
      <c r="K286" s="16">
        <v>190</v>
      </c>
      <c r="L286" s="16">
        <v>190</v>
      </c>
      <c r="M286" s="16">
        <v>190</v>
      </c>
      <c r="N286" s="16">
        <v>190</v>
      </c>
      <c r="O286" s="16">
        <v>190</v>
      </c>
      <c r="P286" s="15">
        <v>190</v>
      </c>
      <c r="Q286" s="15">
        <v>200</v>
      </c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</row>
    <row r="287" spans="1:178" s="2" customFormat="1" ht="11.25" hidden="1" x14ac:dyDescent="0.2">
      <c r="A287" s="18"/>
      <c r="B287" s="14"/>
      <c r="C287" s="19" t="s">
        <v>228</v>
      </c>
      <c r="D287" s="15">
        <v>14113</v>
      </c>
      <c r="E287" s="16">
        <f t="shared" si="10"/>
        <v>0</v>
      </c>
      <c r="F287" s="17">
        <v>28</v>
      </c>
      <c r="G287" s="16">
        <v>28</v>
      </c>
      <c r="H287" s="16">
        <v>28</v>
      </c>
      <c r="I287" s="16">
        <v>28</v>
      </c>
      <c r="J287" s="16">
        <v>28</v>
      </c>
      <c r="K287" s="16">
        <v>28</v>
      </c>
      <c r="L287" s="16">
        <v>28</v>
      </c>
      <c r="M287" s="16">
        <v>28</v>
      </c>
      <c r="N287" s="16">
        <v>28</v>
      </c>
      <c r="O287" s="16">
        <v>28</v>
      </c>
      <c r="P287" s="15">
        <v>28</v>
      </c>
      <c r="Q287" s="15">
        <v>28</v>
      </c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</row>
    <row r="288" spans="1:178" s="2" customFormat="1" ht="11.25" hidden="1" x14ac:dyDescent="0.2">
      <c r="A288" s="18"/>
      <c r="B288" s="14"/>
      <c r="C288" s="19" t="s">
        <v>227</v>
      </c>
      <c r="D288" s="15">
        <v>14127</v>
      </c>
      <c r="E288" s="16">
        <f t="shared" si="10"/>
        <v>0</v>
      </c>
      <c r="F288" s="17">
        <v>35</v>
      </c>
      <c r="G288" s="16">
        <v>35</v>
      </c>
      <c r="H288" s="16">
        <v>35</v>
      </c>
      <c r="I288" s="16">
        <v>35</v>
      </c>
      <c r="J288" s="16">
        <v>35</v>
      </c>
      <c r="K288" s="16">
        <v>35</v>
      </c>
      <c r="L288" s="16">
        <v>35</v>
      </c>
      <c r="M288" s="16">
        <v>35</v>
      </c>
      <c r="N288" s="16">
        <v>35</v>
      </c>
      <c r="O288" s="16">
        <v>35</v>
      </c>
      <c r="P288" s="15">
        <v>35</v>
      </c>
      <c r="Q288" s="15">
        <v>20</v>
      </c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</row>
    <row r="289" spans="1:178" s="2" customFormat="1" ht="11.25" hidden="1" x14ac:dyDescent="0.2">
      <c r="A289" s="18"/>
      <c r="B289" s="14"/>
      <c r="C289" s="19" t="s">
        <v>229</v>
      </c>
      <c r="D289" s="15">
        <v>14127</v>
      </c>
      <c r="E289" s="16">
        <f t="shared" si="10"/>
        <v>0</v>
      </c>
      <c r="F289" s="17">
        <v>11</v>
      </c>
      <c r="G289" s="16">
        <v>11</v>
      </c>
      <c r="H289" s="16">
        <v>11</v>
      </c>
      <c r="I289" s="16">
        <v>11</v>
      </c>
      <c r="J289" s="16">
        <v>11</v>
      </c>
      <c r="K289" s="16">
        <v>11</v>
      </c>
      <c r="L289" s="16">
        <v>11</v>
      </c>
      <c r="M289" s="16">
        <v>11</v>
      </c>
      <c r="N289" s="16">
        <v>11</v>
      </c>
      <c r="O289" s="16">
        <v>11</v>
      </c>
      <c r="P289" s="15">
        <v>11</v>
      </c>
      <c r="Q289" s="15">
        <v>12</v>
      </c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</row>
    <row r="290" spans="1:178" s="2" customFormat="1" ht="11.25" hidden="1" x14ac:dyDescent="0.2">
      <c r="A290" s="18"/>
      <c r="B290" s="14"/>
      <c r="C290" s="19" t="s">
        <v>230</v>
      </c>
      <c r="D290" s="15">
        <v>14113</v>
      </c>
      <c r="E290" s="16">
        <f t="shared" si="10"/>
        <v>0</v>
      </c>
      <c r="F290" s="17">
        <v>40</v>
      </c>
      <c r="G290" s="16">
        <v>40</v>
      </c>
      <c r="H290" s="16">
        <v>40</v>
      </c>
      <c r="I290" s="16">
        <v>40</v>
      </c>
      <c r="J290" s="16">
        <v>40</v>
      </c>
      <c r="K290" s="16">
        <v>40</v>
      </c>
      <c r="L290" s="16">
        <v>40</v>
      </c>
      <c r="M290" s="16">
        <v>40</v>
      </c>
      <c r="N290" s="16">
        <v>40</v>
      </c>
      <c r="O290" s="16">
        <v>40</v>
      </c>
      <c r="P290" s="15">
        <v>40</v>
      </c>
      <c r="Q290" s="15">
        <v>40</v>
      </c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</row>
    <row r="291" spans="1:178" s="2" customFormat="1" ht="11.25" hidden="1" x14ac:dyDescent="0.2">
      <c r="A291" s="18"/>
      <c r="B291" s="14"/>
      <c r="C291" s="19" t="s">
        <v>231</v>
      </c>
      <c r="D291" s="15">
        <v>14113</v>
      </c>
      <c r="E291" s="16">
        <f t="shared" si="10"/>
        <v>0</v>
      </c>
      <c r="F291" s="17">
        <v>108</v>
      </c>
      <c r="G291" s="16">
        <v>108</v>
      </c>
      <c r="H291" s="16">
        <v>108</v>
      </c>
      <c r="I291" s="16">
        <v>108</v>
      </c>
      <c r="J291" s="16">
        <v>108</v>
      </c>
      <c r="K291" s="16">
        <v>108</v>
      </c>
      <c r="L291" s="16">
        <v>108</v>
      </c>
      <c r="M291" s="16">
        <v>108</v>
      </c>
      <c r="N291" s="16">
        <v>108</v>
      </c>
      <c r="O291" s="16">
        <v>108</v>
      </c>
      <c r="P291" s="15">
        <v>108</v>
      </c>
      <c r="Q291" s="15">
        <v>97</v>
      </c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</row>
    <row r="292" spans="1:178" s="2" customFormat="1" ht="11.25" hidden="1" x14ac:dyDescent="0.2">
      <c r="A292" s="18"/>
      <c r="B292" s="14"/>
      <c r="C292" s="19" t="s">
        <v>232</v>
      </c>
      <c r="D292" s="15">
        <v>1927</v>
      </c>
      <c r="E292" s="16">
        <f t="shared" si="10"/>
        <v>0</v>
      </c>
      <c r="F292" s="17">
        <v>172</v>
      </c>
      <c r="G292" s="16">
        <v>172</v>
      </c>
      <c r="H292" s="16">
        <v>172</v>
      </c>
      <c r="I292" s="16">
        <v>172</v>
      </c>
      <c r="J292" s="16">
        <v>172</v>
      </c>
      <c r="K292" s="16">
        <v>172</v>
      </c>
      <c r="L292" s="16">
        <v>172</v>
      </c>
      <c r="M292" s="16">
        <v>172</v>
      </c>
      <c r="N292" s="16">
        <v>172</v>
      </c>
      <c r="O292" s="16">
        <v>172</v>
      </c>
      <c r="P292" s="15">
        <v>172</v>
      </c>
      <c r="Q292" s="15">
        <v>163</v>
      </c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</row>
    <row r="293" spans="1:178" s="2" customFormat="1" ht="11.25" hidden="1" x14ac:dyDescent="0.2">
      <c r="A293" s="18"/>
      <c r="B293" s="14"/>
      <c r="C293" s="19" t="s">
        <v>233</v>
      </c>
      <c r="D293" s="15">
        <v>14141</v>
      </c>
      <c r="E293" s="16">
        <f t="shared" si="10"/>
        <v>0</v>
      </c>
      <c r="F293" s="17">
        <v>85</v>
      </c>
      <c r="G293" s="16">
        <v>85</v>
      </c>
      <c r="H293" s="16">
        <v>85</v>
      </c>
      <c r="I293" s="16">
        <v>85</v>
      </c>
      <c r="J293" s="16">
        <v>90</v>
      </c>
      <c r="K293" s="16">
        <v>130</v>
      </c>
      <c r="L293" s="16">
        <v>130</v>
      </c>
      <c r="M293" s="16">
        <v>130</v>
      </c>
      <c r="N293" s="16">
        <v>130</v>
      </c>
      <c r="O293" s="16">
        <v>130</v>
      </c>
      <c r="P293" s="15">
        <v>127</v>
      </c>
      <c r="Q293" s="15">
        <v>130</v>
      </c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</row>
    <row r="294" spans="1:178" s="2" customFormat="1" ht="11.25" hidden="1" x14ac:dyDescent="0.2">
      <c r="A294" s="18"/>
      <c r="B294" s="14"/>
      <c r="C294" s="19" t="s">
        <v>234</v>
      </c>
      <c r="D294" s="15">
        <v>14127</v>
      </c>
      <c r="E294" s="16">
        <f t="shared" si="10"/>
        <v>0</v>
      </c>
      <c r="F294" s="17">
        <v>0</v>
      </c>
      <c r="G294" s="16">
        <v>0</v>
      </c>
      <c r="H294" s="16">
        <v>0</v>
      </c>
      <c r="I294" s="16">
        <v>0</v>
      </c>
      <c r="J294" s="16">
        <v>0</v>
      </c>
      <c r="K294" s="16">
        <v>0</v>
      </c>
      <c r="L294" s="16">
        <v>0</v>
      </c>
      <c r="M294" s="16">
        <v>0</v>
      </c>
      <c r="N294" s="16">
        <v>0</v>
      </c>
      <c r="O294" s="16">
        <v>0</v>
      </c>
      <c r="P294" s="15">
        <v>0</v>
      </c>
      <c r="Q294" s="15">
        <v>0</v>
      </c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</row>
    <row r="295" spans="1:178" s="2" customFormat="1" ht="11.25" hidden="1" x14ac:dyDescent="0.2">
      <c r="A295" s="18"/>
      <c r="B295" s="14"/>
      <c r="C295" s="19" t="s">
        <v>235</v>
      </c>
      <c r="D295" s="15">
        <v>14120</v>
      </c>
      <c r="E295" s="16">
        <f t="shared" si="10"/>
        <v>0</v>
      </c>
      <c r="F295" s="17">
        <v>80</v>
      </c>
      <c r="G295" s="16">
        <v>80</v>
      </c>
      <c r="H295" s="16">
        <v>80</v>
      </c>
      <c r="I295" s="16">
        <v>80</v>
      </c>
      <c r="J295" s="16">
        <v>80</v>
      </c>
      <c r="K295" s="16">
        <v>80</v>
      </c>
      <c r="L295" s="16">
        <v>80</v>
      </c>
      <c r="M295" s="16">
        <v>80</v>
      </c>
      <c r="N295" s="16">
        <v>80</v>
      </c>
      <c r="O295" s="16">
        <v>80</v>
      </c>
      <c r="P295" s="15">
        <v>80</v>
      </c>
      <c r="Q295" s="15">
        <v>70</v>
      </c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</row>
    <row r="296" spans="1:178" s="2" customFormat="1" ht="11.25" hidden="1" x14ac:dyDescent="0.2">
      <c r="A296" s="18"/>
      <c r="B296" s="14"/>
      <c r="C296" s="19" t="s">
        <v>236</v>
      </c>
      <c r="D296" s="15">
        <v>8210</v>
      </c>
      <c r="E296" s="16">
        <f t="shared" si="10"/>
        <v>0</v>
      </c>
      <c r="F296" s="17">
        <v>0</v>
      </c>
      <c r="G296" s="16">
        <v>0</v>
      </c>
      <c r="H296" s="16">
        <v>0</v>
      </c>
      <c r="I296" s="16">
        <v>0</v>
      </c>
      <c r="J296" s="16">
        <v>0</v>
      </c>
      <c r="K296" s="16">
        <v>0</v>
      </c>
      <c r="L296" s="16">
        <v>0</v>
      </c>
      <c r="M296" s="16">
        <v>0</v>
      </c>
      <c r="N296" s="16">
        <v>0</v>
      </c>
      <c r="O296" s="16">
        <v>0</v>
      </c>
      <c r="P296" s="15">
        <v>0</v>
      </c>
      <c r="Q296" s="15">
        <v>0</v>
      </c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</row>
    <row r="297" spans="1:178" s="2" customFormat="1" ht="11.25" hidden="1" x14ac:dyDescent="0.2">
      <c r="A297" s="18"/>
      <c r="B297" s="14"/>
      <c r="C297" s="19" t="s">
        <v>237</v>
      </c>
      <c r="D297" s="15">
        <v>8215</v>
      </c>
      <c r="E297" s="16">
        <f t="shared" si="10"/>
        <v>-95</v>
      </c>
      <c r="F297" s="17">
        <v>83</v>
      </c>
      <c r="G297" s="16">
        <v>178</v>
      </c>
      <c r="H297" s="16">
        <v>178</v>
      </c>
      <c r="I297" s="16">
        <v>178</v>
      </c>
      <c r="J297" s="16">
        <v>178</v>
      </c>
      <c r="K297" s="16">
        <v>178</v>
      </c>
      <c r="L297" s="16">
        <v>178</v>
      </c>
      <c r="M297" s="16">
        <v>178</v>
      </c>
      <c r="N297" s="16">
        <v>178</v>
      </c>
      <c r="O297" s="16">
        <v>178</v>
      </c>
      <c r="P297" s="15">
        <v>163</v>
      </c>
      <c r="Q297" s="15">
        <v>83</v>
      </c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</row>
    <row r="298" spans="1:178" s="2" customFormat="1" ht="11.25" hidden="1" x14ac:dyDescent="0.2">
      <c r="A298" s="18"/>
      <c r="B298" s="14"/>
      <c r="C298" s="19" t="s">
        <v>238</v>
      </c>
      <c r="D298" s="15">
        <v>8210</v>
      </c>
      <c r="E298" s="16">
        <f t="shared" si="10"/>
        <v>0</v>
      </c>
      <c r="F298" s="17">
        <v>17</v>
      </c>
      <c r="G298" s="16">
        <v>17</v>
      </c>
      <c r="H298" s="16">
        <v>17</v>
      </c>
      <c r="I298" s="16">
        <v>17</v>
      </c>
      <c r="J298" s="16">
        <v>17</v>
      </c>
      <c r="K298" s="16">
        <v>17</v>
      </c>
      <c r="L298" s="16">
        <v>17</v>
      </c>
      <c r="M298" s="16">
        <v>17</v>
      </c>
      <c r="N298" s="16">
        <v>17</v>
      </c>
      <c r="O298" s="16">
        <v>17</v>
      </c>
      <c r="P298" s="15">
        <v>17</v>
      </c>
      <c r="Q298" s="15">
        <v>12</v>
      </c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</row>
    <row r="299" spans="1:178" s="2" customFormat="1" ht="11.25" hidden="1" x14ac:dyDescent="0.2">
      <c r="A299" s="18"/>
      <c r="B299" s="14"/>
      <c r="C299" s="19" t="s">
        <v>239</v>
      </c>
      <c r="D299" s="15">
        <v>8215</v>
      </c>
      <c r="E299" s="16">
        <f t="shared" si="10"/>
        <v>0</v>
      </c>
      <c r="F299" s="17">
        <v>45</v>
      </c>
      <c r="G299" s="16">
        <v>45</v>
      </c>
      <c r="H299" s="16">
        <v>45</v>
      </c>
      <c r="I299" s="16">
        <v>45</v>
      </c>
      <c r="J299" s="16">
        <v>45</v>
      </c>
      <c r="K299" s="16">
        <v>45</v>
      </c>
      <c r="L299" s="16">
        <v>45</v>
      </c>
      <c r="M299" s="16">
        <v>45</v>
      </c>
      <c r="N299" s="16">
        <v>45</v>
      </c>
      <c r="O299" s="16">
        <v>45</v>
      </c>
      <c r="P299" s="15">
        <v>45</v>
      </c>
      <c r="Q299" s="15">
        <v>44</v>
      </c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</row>
    <row r="300" spans="1:178" s="2" customFormat="1" ht="11.25" hidden="1" x14ac:dyDescent="0.2">
      <c r="A300" s="18"/>
      <c r="B300" s="14"/>
      <c r="C300" s="19" t="s">
        <v>240</v>
      </c>
      <c r="D300" s="15">
        <v>8231</v>
      </c>
      <c r="E300" s="16">
        <f t="shared" si="10"/>
        <v>0</v>
      </c>
      <c r="F300" s="17">
        <v>35</v>
      </c>
      <c r="G300" s="16">
        <v>35</v>
      </c>
      <c r="H300" s="16">
        <v>35</v>
      </c>
      <c r="I300" s="16">
        <v>35</v>
      </c>
      <c r="J300" s="16">
        <v>35</v>
      </c>
      <c r="K300" s="16">
        <v>35</v>
      </c>
      <c r="L300" s="16">
        <v>35</v>
      </c>
      <c r="M300" s="16">
        <v>35</v>
      </c>
      <c r="N300" s="16">
        <v>35</v>
      </c>
      <c r="O300" s="16">
        <v>35</v>
      </c>
      <c r="P300" s="15">
        <v>35</v>
      </c>
      <c r="Q300" s="15">
        <v>34</v>
      </c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</row>
    <row r="301" spans="1:178" s="2" customFormat="1" ht="11.25" hidden="1" x14ac:dyDescent="0.2">
      <c r="A301" s="18"/>
      <c r="B301" s="14"/>
      <c r="C301" s="19" t="s">
        <v>241</v>
      </c>
      <c r="D301" s="15">
        <v>8236</v>
      </c>
      <c r="E301" s="16">
        <f t="shared" si="10"/>
        <v>0</v>
      </c>
      <c r="F301" s="17">
        <v>26</v>
      </c>
      <c r="G301" s="16">
        <v>26</v>
      </c>
      <c r="H301" s="16">
        <v>26</v>
      </c>
      <c r="I301" s="16">
        <v>26</v>
      </c>
      <c r="J301" s="16">
        <v>26</v>
      </c>
      <c r="K301" s="16">
        <v>26</v>
      </c>
      <c r="L301" s="16">
        <v>26</v>
      </c>
      <c r="M301" s="16">
        <v>26</v>
      </c>
      <c r="N301" s="16">
        <v>26</v>
      </c>
      <c r="O301" s="16">
        <v>26</v>
      </c>
      <c r="P301" s="15">
        <v>26</v>
      </c>
      <c r="Q301" s="15">
        <v>27</v>
      </c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</row>
    <row r="302" spans="1:178" s="2" customFormat="1" ht="11.25" hidden="1" x14ac:dyDescent="0.2">
      <c r="A302" s="18"/>
      <c r="B302" s="14"/>
      <c r="C302" s="19" t="s">
        <v>242</v>
      </c>
      <c r="D302" s="15">
        <v>175446</v>
      </c>
      <c r="E302" s="16">
        <f t="shared" si="10"/>
        <v>0</v>
      </c>
      <c r="F302" s="17">
        <v>0</v>
      </c>
      <c r="G302" s="16">
        <v>0</v>
      </c>
      <c r="H302" s="16">
        <v>0</v>
      </c>
      <c r="I302" s="16">
        <v>0</v>
      </c>
      <c r="J302" s="16">
        <v>0</v>
      </c>
      <c r="K302" s="16">
        <v>0</v>
      </c>
      <c r="L302" s="16">
        <v>0</v>
      </c>
      <c r="M302" s="16">
        <v>0</v>
      </c>
      <c r="N302" s="16">
        <v>0</v>
      </c>
      <c r="O302" s="16">
        <v>0</v>
      </c>
      <c r="P302" s="15">
        <v>0</v>
      </c>
      <c r="Q302" s="15">
        <v>0</v>
      </c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</row>
    <row r="303" spans="1:178" s="2" customFormat="1" ht="11.25" hidden="1" x14ac:dyDescent="0.2">
      <c r="A303" s="18"/>
      <c r="B303" s="14"/>
      <c r="C303" s="19" t="s">
        <v>243</v>
      </c>
      <c r="D303" s="15">
        <v>87253</v>
      </c>
      <c r="E303" s="16">
        <f t="shared" si="10"/>
        <v>0</v>
      </c>
      <c r="F303" s="17">
        <v>4200</v>
      </c>
      <c r="G303" s="16">
        <v>4200</v>
      </c>
      <c r="H303" s="16">
        <v>4200</v>
      </c>
      <c r="I303" s="16">
        <v>4200</v>
      </c>
      <c r="J303" s="16">
        <v>4200</v>
      </c>
      <c r="K303" s="16">
        <v>4200</v>
      </c>
      <c r="L303" s="16">
        <v>4200</v>
      </c>
      <c r="M303" s="16">
        <v>4200</v>
      </c>
      <c r="N303" s="16">
        <v>4200</v>
      </c>
      <c r="O303" s="16">
        <v>4200</v>
      </c>
      <c r="P303" s="15">
        <v>4070</v>
      </c>
      <c r="Q303" s="15">
        <v>4283</v>
      </c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</row>
    <row r="304" spans="1:178" s="2" customFormat="1" ht="11.25" hidden="1" x14ac:dyDescent="0.2">
      <c r="A304" s="18"/>
      <c r="B304" s="14"/>
      <c r="C304" s="19" t="s">
        <v>235</v>
      </c>
      <c r="D304" s="15">
        <v>3295</v>
      </c>
      <c r="E304" s="16">
        <f t="shared" si="10"/>
        <v>0</v>
      </c>
      <c r="F304" s="17">
        <v>27</v>
      </c>
      <c r="G304" s="16">
        <v>27</v>
      </c>
      <c r="H304" s="16">
        <v>27</v>
      </c>
      <c r="I304" s="16">
        <v>27</v>
      </c>
      <c r="J304" s="16">
        <v>27</v>
      </c>
      <c r="K304" s="16">
        <v>27</v>
      </c>
      <c r="L304" s="16">
        <v>27</v>
      </c>
      <c r="M304" s="16">
        <v>27</v>
      </c>
      <c r="N304" s="16">
        <v>27</v>
      </c>
      <c r="O304" s="16">
        <v>27</v>
      </c>
      <c r="P304" s="15">
        <v>27</v>
      </c>
      <c r="Q304" s="15">
        <v>35</v>
      </c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</row>
    <row r="305" spans="1:178" s="2" customFormat="1" ht="11.25" hidden="1" x14ac:dyDescent="0.2">
      <c r="A305" s="18"/>
      <c r="B305" s="14"/>
      <c r="C305" s="19" t="s">
        <v>244</v>
      </c>
      <c r="D305" s="15">
        <v>32021</v>
      </c>
      <c r="E305" s="16">
        <f t="shared" si="10"/>
        <v>0</v>
      </c>
      <c r="F305" s="17">
        <v>0</v>
      </c>
      <c r="G305" s="16">
        <v>0</v>
      </c>
      <c r="H305" s="16">
        <v>0</v>
      </c>
      <c r="I305" s="16">
        <v>0</v>
      </c>
      <c r="J305" s="16">
        <v>0</v>
      </c>
      <c r="K305" s="16">
        <v>0</v>
      </c>
      <c r="L305" s="16">
        <v>0</v>
      </c>
      <c r="M305" s="16">
        <v>0</v>
      </c>
      <c r="N305" s="16">
        <v>0</v>
      </c>
      <c r="O305" s="16">
        <v>0</v>
      </c>
      <c r="P305" s="15">
        <v>0</v>
      </c>
      <c r="Q305" s="15">
        <v>0</v>
      </c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</row>
    <row r="306" spans="1:178" s="2" customFormat="1" ht="11.25" hidden="1" x14ac:dyDescent="0.2">
      <c r="A306" s="18"/>
      <c r="B306" s="14"/>
      <c r="C306" s="19" t="s">
        <v>245</v>
      </c>
      <c r="D306" s="15">
        <v>60510</v>
      </c>
      <c r="E306" s="16">
        <f t="shared" si="10"/>
        <v>0</v>
      </c>
      <c r="F306" s="17">
        <v>0</v>
      </c>
      <c r="G306" s="16">
        <v>0</v>
      </c>
      <c r="H306" s="16">
        <v>0</v>
      </c>
      <c r="I306" s="16">
        <v>0</v>
      </c>
      <c r="J306" s="16">
        <v>0</v>
      </c>
      <c r="K306" s="16">
        <v>0</v>
      </c>
      <c r="L306" s="16">
        <v>0</v>
      </c>
      <c r="M306" s="16">
        <v>0</v>
      </c>
      <c r="N306" s="16">
        <v>0</v>
      </c>
      <c r="O306" s="16">
        <v>0</v>
      </c>
      <c r="P306" s="15">
        <v>0</v>
      </c>
      <c r="Q306" s="15">
        <v>0</v>
      </c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</row>
    <row r="307" spans="1:178" s="2" customFormat="1" ht="11.25" hidden="1" x14ac:dyDescent="0.2">
      <c r="A307" s="18"/>
      <c r="B307" s="14"/>
      <c r="C307" s="19" t="s">
        <v>246</v>
      </c>
      <c r="D307" s="15">
        <v>60000</v>
      </c>
      <c r="E307" s="16">
        <f t="shared" si="10"/>
        <v>0</v>
      </c>
      <c r="F307" s="17">
        <v>8695</v>
      </c>
      <c r="G307" s="16">
        <v>8695</v>
      </c>
      <c r="H307" s="16">
        <v>8695</v>
      </c>
      <c r="I307" s="16">
        <v>8695</v>
      </c>
      <c r="J307" s="16">
        <v>9862</v>
      </c>
      <c r="K307" s="16">
        <v>8807</v>
      </c>
      <c r="L307" s="16">
        <v>8695</v>
      </c>
      <c r="M307" s="16">
        <v>5695</v>
      </c>
      <c r="N307" s="16">
        <v>8695</v>
      </c>
      <c r="O307" s="16">
        <v>8695</v>
      </c>
      <c r="P307" s="15">
        <v>7837</v>
      </c>
      <c r="Q307" s="15">
        <v>8600</v>
      </c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</row>
    <row r="308" spans="1:178" s="2" customFormat="1" ht="11.25" customHeight="1" x14ac:dyDescent="0.2">
      <c r="A308" s="18"/>
      <c r="B308" s="14" t="s">
        <v>247</v>
      </c>
      <c r="C308" s="14" t="str">
        <f>[1]Sheet1!C356</f>
        <v>KOCH @ CASS</v>
      </c>
      <c r="D308" s="15">
        <v>33709</v>
      </c>
      <c r="E308" s="16">
        <f t="shared" si="10"/>
        <v>0</v>
      </c>
      <c r="F308" s="59">
        <f>[1]Sheet1!F356</f>
        <v>0</v>
      </c>
      <c r="G308" s="60">
        <f>[1]Sheet1!G356</f>
        <v>0</v>
      </c>
      <c r="H308" s="60">
        <f>[1]Sheet1!H356</f>
        <v>0</v>
      </c>
      <c r="I308" s="60">
        <f>[1]Sheet1!I356</f>
        <v>0</v>
      </c>
      <c r="J308" s="60">
        <f>[1]Sheet1!J356</f>
        <v>0</v>
      </c>
      <c r="K308" s="60">
        <f>[1]Sheet1!K356</f>
        <v>0</v>
      </c>
      <c r="L308" s="60">
        <f>[1]Sheet1!L356</f>
        <v>0</v>
      </c>
      <c r="M308" s="60">
        <f>[1]Sheet1!M356</f>
        <v>0</v>
      </c>
      <c r="N308" s="60">
        <f>[1]Sheet1!N356</f>
        <v>0</v>
      </c>
      <c r="O308" s="60">
        <f>[1]Sheet1!O356</f>
        <v>0</v>
      </c>
      <c r="P308" s="67">
        <f>[1]Sheet1!P356</f>
        <v>0</v>
      </c>
      <c r="Q308" s="61">
        <f>[1]Sheet1!Q356</f>
        <v>4677</v>
      </c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</row>
    <row r="309" spans="1:178" s="2" customFormat="1" ht="11.25" customHeight="1" x14ac:dyDescent="0.2">
      <c r="A309" s="18"/>
      <c r="B309" s="14"/>
      <c r="C309" s="14" t="str">
        <f>[1]Sheet1!C357</f>
        <v>Other*</v>
      </c>
      <c r="D309" s="15"/>
      <c r="E309" s="16">
        <f t="shared" si="10"/>
        <v>5000</v>
      </c>
      <c r="F309" s="62">
        <f>[1]Sheet1!F357</f>
        <v>10491</v>
      </c>
      <c r="G309" s="63">
        <f>[1]Sheet1!G357</f>
        <v>5491</v>
      </c>
      <c r="H309" s="63">
        <f>[1]Sheet1!H357</f>
        <v>5491</v>
      </c>
      <c r="I309" s="63">
        <f>[1]Sheet1!I357</f>
        <v>5491</v>
      </c>
      <c r="J309" s="63">
        <f>[1]Sheet1!J357</f>
        <v>491</v>
      </c>
      <c r="K309" s="63">
        <f>[1]Sheet1!K357</f>
        <v>12991</v>
      </c>
      <c r="L309" s="63">
        <f>[1]Sheet1!L357</f>
        <v>12991</v>
      </c>
      <c r="M309" s="63">
        <f>[1]Sheet1!M357</f>
        <v>12991</v>
      </c>
      <c r="N309" s="63">
        <f>[1]Sheet1!N357</f>
        <v>491</v>
      </c>
      <c r="O309" s="63">
        <f>[1]Sheet1!O357</f>
        <v>491</v>
      </c>
      <c r="P309" s="68">
        <f>[1]Sheet1!P357</f>
        <v>6652</v>
      </c>
      <c r="Q309" s="64">
        <f>[1]Sheet1!Q357</f>
        <v>7640</v>
      </c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</row>
    <row r="310" spans="1:178" s="2" customFormat="1" ht="11.25" customHeight="1" x14ac:dyDescent="0.2">
      <c r="A310" s="18"/>
      <c r="B310" s="20"/>
      <c r="C310" s="45" t="s">
        <v>45</v>
      </c>
      <c r="D310" s="46">
        <f>SUM(D$308,D$309)</f>
        <v>33709</v>
      </c>
      <c r="E310" s="47">
        <f t="shared" si="10"/>
        <v>5000</v>
      </c>
      <c r="F310" s="66">
        <f t="shared" ref="F310:Q310" si="11">SUM(F$308,F$309)</f>
        <v>10491</v>
      </c>
      <c r="G310" s="65">
        <f t="shared" si="11"/>
        <v>5491</v>
      </c>
      <c r="H310" s="65">
        <f t="shared" si="11"/>
        <v>5491</v>
      </c>
      <c r="I310" s="65">
        <f t="shared" si="11"/>
        <v>5491</v>
      </c>
      <c r="J310" s="65">
        <f t="shared" si="11"/>
        <v>491</v>
      </c>
      <c r="K310" s="65">
        <f t="shared" si="11"/>
        <v>12991</v>
      </c>
      <c r="L310" s="65">
        <f t="shared" si="11"/>
        <v>12991</v>
      </c>
      <c r="M310" s="65">
        <f t="shared" si="11"/>
        <v>12991</v>
      </c>
      <c r="N310" s="65">
        <f t="shared" si="11"/>
        <v>491</v>
      </c>
      <c r="O310" s="65">
        <f t="shared" si="11"/>
        <v>491</v>
      </c>
      <c r="P310" s="8">
        <f t="shared" si="11"/>
        <v>6652</v>
      </c>
      <c r="Q310" s="6">
        <f t="shared" si="11"/>
        <v>12317</v>
      </c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</row>
    <row r="311" spans="1:178" s="2" customFormat="1" ht="11.25" customHeight="1" x14ac:dyDescent="0.2">
      <c r="A311" s="18"/>
      <c r="B311" s="40" t="s">
        <v>266</v>
      </c>
      <c r="C311" s="23"/>
      <c r="D311" s="24"/>
      <c r="E311" s="25">
        <f>F311-G311</f>
        <v>-33131</v>
      </c>
      <c r="F311" s="72">
        <f>F22+F70+F133</f>
        <v>144140</v>
      </c>
      <c r="G311" s="73">
        <f t="shared" ref="G311:Q311" si="12">G22+G70+G133</f>
        <v>177271</v>
      </c>
      <c r="H311" s="73">
        <f t="shared" si="12"/>
        <v>169771</v>
      </c>
      <c r="I311" s="73">
        <f t="shared" si="12"/>
        <v>169771</v>
      </c>
      <c r="J311" s="73">
        <f t="shared" si="12"/>
        <v>164256</v>
      </c>
      <c r="K311" s="73">
        <f t="shared" si="12"/>
        <v>173107</v>
      </c>
      <c r="L311" s="73">
        <f t="shared" si="12"/>
        <v>145003</v>
      </c>
      <c r="M311" s="73">
        <f t="shared" si="12"/>
        <v>172340</v>
      </c>
      <c r="N311" s="73">
        <f t="shared" si="12"/>
        <v>164071</v>
      </c>
      <c r="O311" s="73">
        <f t="shared" si="12"/>
        <v>164071</v>
      </c>
      <c r="P311" s="75">
        <f t="shared" si="12"/>
        <v>175680</v>
      </c>
      <c r="Q311" s="74">
        <f t="shared" si="12"/>
        <v>247882</v>
      </c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</row>
    <row r="312" spans="1:178" s="2" customFormat="1" ht="11.25" customHeight="1" x14ac:dyDescent="0.2">
      <c r="A312" s="21"/>
      <c r="B312" s="22" t="s">
        <v>248</v>
      </c>
      <c r="C312" s="23"/>
      <c r="D312" s="24">
        <f>SUM(D$4,D$10,D$13,D$17,D$23,D$29,D$66,D$67,D$68,D$69,D$71,D$76,D$130,D$131,D$132,D$134,D$308,D$309)</f>
        <v>1692258</v>
      </c>
      <c r="E312" s="25">
        <f t="shared" si="10"/>
        <v>-14847</v>
      </c>
      <c r="F312" s="41">
        <f>F310+F163+F129+F65</f>
        <v>965553</v>
      </c>
      <c r="G312" s="42">
        <f t="shared" ref="G312:Q312" si="13">G310+G163+G129+G65</f>
        <v>980400</v>
      </c>
      <c r="H312" s="42">
        <f t="shared" si="13"/>
        <v>973409</v>
      </c>
      <c r="I312" s="42">
        <f t="shared" si="13"/>
        <v>973409</v>
      </c>
      <c r="J312" s="42">
        <f t="shared" si="13"/>
        <v>986816</v>
      </c>
      <c r="K312" s="42">
        <f t="shared" si="13"/>
        <v>1025567</v>
      </c>
      <c r="L312" s="42">
        <f t="shared" si="13"/>
        <v>989916</v>
      </c>
      <c r="M312" s="42">
        <f t="shared" si="13"/>
        <v>1038790</v>
      </c>
      <c r="N312" s="42">
        <f t="shared" si="13"/>
        <v>955490</v>
      </c>
      <c r="O312" s="42">
        <f t="shared" si="13"/>
        <v>955897</v>
      </c>
      <c r="P312" s="43">
        <f t="shared" si="13"/>
        <v>985481</v>
      </c>
      <c r="Q312" s="76">
        <f t="shared" si="13"/>
        <v>963380</v>
      </c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</row>
    <row r="313" spans="1:178" s="2" customFormat="1" ht="11.25" customHeight="1" x14ac:dyDescent="0.2">
      <c r="A313" s="26" t="s">
        <v>249</v>
      </c>
      <c r="B313" s="14" t="s">
        <v>5</v>
      </c>
      <c r="C313" s="14" t="str">
        <f>[1]Sheet1!C402</f>
        <v>KMTP(MdCn)@Jcksn</v>
      </c>
      <c r="D313" s="15">
        <v>-784001</v>
      </c>
      <c r="E313" s="16">
        <f t="shared" si="10"/>
        <v>0</v>
      </c>
      <c r="F313" s="17">
        <f>[1]Sheet1!F402</f>
        <v>0</v>
      </c>
      <c r="G313" s="37">
        <f>[1]Sheet1!G402</f>
        <v>0</v>
      </c>
      <c r="H313" s="37">
        <f>[1]Sheet1!H402</f>
        <v>-19678</v>
      </c>
      <c r="I313" s="37">
        <f>[1]Sheet1!I402</f>
        <v>0</v>
      </c>
      <c r="J313" s="37">
        <f>[1]Sheet1!J402</f>
        <v>0</v>
      </c>
      <c r="K313" s="37">
        <f>[1]Sheet1!K402</f>
        <v>0</v>
      </c>
      <c r="L313" s="37">
        <f>[1]Sheet1!L402</f>
        <v>0</v>
      </c>
      <c r="M313" s="37">
        <f>[1]Sheet1!M402</f>
        <v>0</v>
      </c>
      <c r="N313" s="37">
        <f>[1]Sheet1!N402</f>
        <v>0</v>
      </c>
      <c r="O313" s="37">
        <f>[1]Sheet1!O402</f>
        <v>-27118</v>
      </c>
      <c r="P313" s="38">
        <f>[1]Sheet1!P402</f>
        <v>-5686</v>
      </c>
      <c r="Q313" s="15">
        <f>[1]Sheet1!Q402</f>
        <v>-12231</v>
      </c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</row>
    <row r="314" spans="1:178" s="2" customFormat="1" ht="11.25" customHeight="1" x14ac:dyDescent="0.2">
      <c r="A314" s="27"/>
      <c r="B314" s="14"/>
      <c r="C314" s="14" t="str">
        <f>[1]Sheet1!C403</f>
        <v>ENTEX MtpPts*</v>
      </c>
      <c r="D314" s="15"/>
      <c r="E314" s="16">
        <f t="shared" si="10"/>
        <v>0</v>
      </c>
      <c r="F314" s="17">
        <f>[1]Sheet1!F403</f>
        <v>-990</v>
      </c>
      <c r="G314" s="37">
        <f>[1]Sheet1!G403</f>
        <v>-990</v>
      </c>
      <c r="H314" s="37">
        <f>[1]Sheet1!H403</f>
        <v>-990</v>
      </c>
      <c r="I314" s="37">
        <f>[1]Sheet1!I403</f>
        <v>-990</v>
      </c>
      <c r="J314" s="37">
        <f>[1]Sheet1!J403</f>
        <v>-990</v>
      </c>
      <c r="K314" s="37">
        <f>[1]Sheet1!K403</f>
        <v>-990</v>
      </c>
      <c r="L314" s="37">
        <f>[1]Sheet1!L403</f>
        <v>-990</v>
      </c>
      <c r="M314" s="37">
        <f>[1]Sheet1!M403</f>
        <v>-990</v>
      </c>
      <c r="N314" s="37">
        <f>[1]Sheet1!N403</f>
        <v>-990</v>
      </c>
      <c r="O314" s="37">
        <f>[1]Sheet1!O403</f>
        <v>-990</v>
      </c>
      <c r="P314" s="38">
        <f>[1]Sheet1!P403</f>
        <v>-990</v>
      </c>
      <c r="Q314" s="15">
        <f>[1]Sheet1!Q403</f>
        <v>-1064</v>
      </c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</row>
    <row r="315" spans="1:178" s="2" customFormat="1" ht="11.25" hidden="1" x14ac:dyDescent="0.2">
      <c r="A315" s="27"/>
      <c r="B315" s="14"/>
      <c r="C315" s="14" t="str">
        <f>[1]Sheet1!C404</f>
        <v>ENTEX @ WHARTON</v>
      </c>
      <c r="D315" s="15" t="s">
        <v>7</v>
      </c>
      <c r="E315" s="16" t="str">
        <f t="shared" si="10"/>
        <v>na</v>
      </c>
      <c r="F315" s="17" t="str">
        <f>[1]Sheet1!F404</f>
        <v>na</v>
      </c>
      <c r="G315" s="37" t="str">
        <f>[1]Sheet1!G404</f>
        <v>na</v>
      </c>
      <c r="H315" s="37" t="str">
        <f>[1]Sheet1!H404</f>
        <v>na</v>
      </c>
      <c r="I315" s="37" t="str">
        <f>[1]Sheet1!I404</f>
        <v>na</v>
      </c>
      <c r="J315" s="37" t="str">
        <f>[1]Sheet1!J404</f>
        <v>na</v>
      </c>
      <c r="K315" s="37" t="str">
        <f>[1]Sheet1!K404</f>
        <v>na</v>
      </c>
      <c r="L315" s="37" t="str">
        <f>[1]Sheet1!L404</f>
        <v>na</v>
      </c>
      <c r="M315" s="37" t="str">
        <f>[1]Sheet1!M404</f>
        <v>na</v>
      </c>
      <c r="N315" s="37" t="str">
        <f>[1]Sheet1!N404</f>
        <v>na</v>
      </c>
      <c r="O315" s="37" t="str">
        <f>[1]Sheet1!O404</f>
        <v>na</v>
      </c>
      <c r="P315" s="38" t="str">
        <f>[1]Sheet1!P404</f>
        <v>na</v>
      </c>
      <c r="Q315" s="15">
        <f>[1]Sheet1!Q404</f>
        <v>0</v>
      </c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</row>
    <row r="316" spans="1:178" s="2" customFormat="1" ht="11.25" hidden="1" x14ac:dyDescent="0.2">
      <c r="A316" s="27"/>
      <c r="B316" s="14"/>
      <c r="C316" s="14" t="str">
        <f>[1]Sheet1!C405</f>
        <v>ENTEX @ BRAZORIA</v>
      </c>
      <c r="D316" s="15" t="s">
        <v>7</v>
      </c>
      <c r="E316" s="16" t="str">
        <f t="shared" si="10"/>
        <v>na</v>
      </c>
      <c r="F316" s="17" t="str">
        <f>[1]Sheet1!F405</f>
        <v>na</v>
      </c>
      <c r="G316" s="37" t="str">
        <f>[1]Sheet1!G405</f>
        <v>na</v>
      </c>
      <c r="H316" s="37" t="str">
        <f>[1]Sheet1!H405</f>
        <v>na</v>
      </c>
      <c r="I316" s="37" t="str">
        <f>[1]Sheet1!I405</f>
        <v>na</v>
      </c>
      <c r="J316" s="37" t="str">
        <f>[1]Sheet1!J405</f>
        <v>na</v>
      </c>
      <c r="K316" s="37" t="str">
        <f>[1]Sheet1!K405</f>
        <v>na</v>
      </c>
      <c r="L316" s="37" t="str">
        <f>[1]Sheet1!L405</f>
        <v>na</v>
      </c>
      <c r="M316" s="37" t="str">
        <f>[1]Sheet1!M405</f>
        <v>na</v>
      </c>
      <c r="N316" s="37" t="str">
        <f>[1]Sheet1!N405</f>
        <v>na</v>
      </c>
      <c r="O316" s="37" t="str">
        <f>[1]Sheet1!O405</f>
        <v>na</v>
      </c>
      <c r="P316" s="38" t="str">
        <f>[1]Sheet1!P405</f>
        <v>na</v>
      </c>
      <c r="Q316" s="15">
        <f>[1]Sheet1!Q405</f>
        <v>0</v>
      </c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</row>
    <row r="317" spans="1:178" s="2" customFormat="1" ht="11.25" hidden="1" x14ac:dyDescent="0.2">
      <c r="A317" s="27"/>
      <c r="B317" s="14"/>
      <c r="C317" s="14" t="str">
        <f>[1]Sheet1!C406</f>
        <v>ENTEX @ WHARTON</v>
      </c>
      <c r="D317" s="15">
        <v>-94458</v>
      </c>
      <c r="E317" s="16">
        <f t="shared" si="10"/>
        <v>0</v>
      </c>
      <c r="F317" s="17">
        <f>[1]Sheet1!F406</f>
        <v>-40</v>
      </c>
      <c r="G317" s="37">
        <f>[1]Sheet1!G406</f>
        <v>-40</v>
      </c>
      <c r="H317" s="37">
        <f>[1]Sheet1!H406</f>
        <v>-40</v>
      </c>
      <c r="I317" s="37">
        <f>[1]Sheet1!I406</f>
        <v>-40</v>
      </c>
      <c r="J317" s="37">
        <f>[1]Sheet1!J406</f>
        <v>-40</v>
      </c>
      <c r="K317" s="37">
        <f>[1]Sheet1!K406</f>
        <v>-40</v>
      </c>
      <c r="L317" s="37">
        <f>[1]Sheet1!L406</f>
        <v>-40</v>
      </c>
      <c r="M317" s="37">
        <f>[1]Sheet1!M406</f>
        <v>-40</v>
      </c>
      <c r="N317" s="37">
        <f>[1]Sheet1!N406</f>
        <v>-40</v>
      </c>
      <c r="O317" s="37">
        <f>[1]Sheet1!O406</f>
        <v>-40</v>
      </c>
      <c r="P317" s="38">
        <f>[1]Sheet1!P406</f>
        <v>-40</v>
      </c>
      <c r="Q317" s="15">
        <f>[1]Sheet1!Q406</f>
        <v>-40</v>
      </c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</row>
    <row r="318" spans="1:178" s="2" customFormat="1" ht="11.25" hidden="1" x14ac:dyDescent="0.2">
      <c r="A318" s="27"/>
      <c r="B318" s="14"/>
      <c r="C318" s="14" t="str">
        <f>[1]Sheet1!C407</f>
        <v>ENTEX @ HARRIS</v>
      </c>
      <c r="D318" s="15">
        <v>-23500</v>
      </c>
      <c r="E318" s="16">
        <f t="shared" si="10"/>
        <v>0</v>
      </c>
      <c r="F318" s="17">
        <f>[1]Sheet1!F407</f>
        <v>0</v>
      </c>
      <c r="G318" s="37">
        <f>[1]Sheet1!G407</f>
        <v>0</v>
      </c>
      <c r="H318" s="37">
        <f>[1]Sheet1!H407</f>
        <v>0</v>
      </c>
      <c r="I318" s="37">
        <f>[1]Sheet1!I407</f>
        <v>0</v>
      </c>
      <c r="J318" s="37">
        <f>[1]Sheet1!J407</f>
        <v>0</v>
      </c>
      <c r="K318" s="37">
        <f>[1]Sheet1!K407</f>
        <v>0</v>
      </c>
      <c r="L318" s="37">
        <f>[1]Sheet1!L407</f>
        <v>0</v>
      </c>
      <c r="M318" s="37">
        <f>[1]Sheet1!M407</f>
        <v>0</v>
      </c>
      <c r="N318" s="37">
        <f>[1]Sheet1!N407</f>
        <v>0</v>
      </c>
      <c r="O318" s="37">
        <f>[1]Sheet1!O407</f>
        <v>0</v>
      </c>
      <c r="P318" s="38">
        <f>[1]Sheet1!P407</f>
        <v>0</v>
      </c>
      <c r="Q318" s="15">
        <f>[1]Sheet1!Q407</f>
        <v>0</v>
      </c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</row>
    <row r="319" spans="1:178" s="2" customFormat="1" ht="11.25" hidden="1" x14ac:dyDescent="0.2">
      <c r="A319" s="27"/>
      <c r="B319" s="14"/>
      <c r="C319" s="14" t="str">
        <f>[1]Sheet1!C408</f>
        <v>ENTEX @ HARRIS</v>
      </c>
      <c r="D319" s="15">
        <v>-23500</v>
      </c>
      <c r="E319" s="16">
        <f t="shared" si="10"/>
        <v>0</v>
      </c>
      <c r="F319" s="17">
        <f>[1]Sheet1!F408</f>
        <v>-910</v>
      </c>
      <c r="G319" s="37">
        <f>[1]Sheet1!G408</f>
        <v>-910</v>
      </c>
      <c r="H319" s="37">
        <f>[1]Sheet1!H408</f>
        <v>-910</v>
      </c>
      <c r="I319" s="37">
        <f>[1]Sheet1!I408</f>
        <v>-910</v>
      </c>
      <c r="J319" s="37">
        <f>[1]Sheet1!J408</f>
        <v>-910</v>
      </c>
      <c r="K319" s="37">
        <f>[1]Sheet1!K408</f>
        <v>-910</v>
      </c>
      <c r="L319" s="37">
        <f>[1]Sheet1!L408</f>
        <v>-910</v>
      </c>
      <c r="M319" s="37">
        <f>[1]Sheet1!M408</f>
        <v>-910</v>
      </c>
      <c r="N319" s="37">
        <f>[1]Sheet1!N408</f>
        <v>-910</v>
      </c>
      <c r="O319" s="37">
        <f>[1]Sheet1!O408</f>
        <v>-910</v>
      </c>
      <c r="P319" s="38">
        <f>[1]Sheet1!P408</f>
        <v>-910</v>
      </c>
      <c r="Q319" s="15">
        <f>[1]Sheet1!Q408</f>
        <v>-984</v>
      </c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</row>
    <row r="320" spans="1:178" s="2" customFormat="1" ht="11.25" hidden="1" x14ac:dyDescent="0.2">
      <c r="A320" s="27"/>
      <c r="B320" s="14"/>
      <c r="C320" s="14" t="str">
        <f>[1]Sheet1!C409</f>
        <v>ENTEX @ WHARTON</v>
      </c>
      <c r="D320" s="15">
        <v>-94458</v>
      </c>
      <c r="E320" s="16">
        <f t="shared" si="10"/>
        <v>0</v>
      </c>
      <c r="F320" s="17">
        <f>[1]Sheet1!F409</f>
        <v>-40</v>
      </c>
      <c r="G320" s="37">
        <f>[1]Sheet1!G409</f>
        <v>-40</v>
      </c>
      <c r="H320" s="37">
        <f>[1]Sheet1!H409</f>
        <v>-40</v>
      </c>
      <c r="I320" s="37">
        <f>[1]Sheet1!I409</f>
        <v>-40</v>
      </c>
      <c r="J320" s="37">
        <f>[1]Sheet1!J409</f>
        <v>-40</v>
      </c>
      <c r="K320" s="37">
        <f>[1]Sheet1!K409</f>
        <v>-40</v>
      </c>
      <c r="L320" s="37">
        <f>[1]Sheet1!L409</f>
        <v>-40</v>
      </c>
      <c r="M320" s="37">
        <f>[1]Sheet1!M409</f>
        <v>-40</v>
      </c>
      <c r="N320" s="37">
        <f>[1]Sheet1!N409</f>
        <v>-40</v>
      </c>
      <c r="O320" s="37">
        <f>[1]Sheet1!O409</f>
        <v>-40</v>
      </c>
      <c r="P320" s="38">
        <f>[1]Sheet1!P409</f>
        <v>-40</v>
      </c>
      <c r="Q320" s="15">
        <f>[1]Sheet1!Q409</f>
        <v>-40</v>
      </c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</row>
    <row r="321" spans="1:178" s="2" customFormat="1" ht="11.25" customHeight="1" x14ac:dyDescent="0.2">
      <c r="A321" s="27"/>
      <c r="B321" s="14"/>
      <c r="C321" s="14" t="str">
        <f>[1]Sheet1!C410</f>
        <v>Other*</v>
      </c>
      <c r="D321" s="15"/>
      <c r="E321" s="16">
        <f t="shared" si="10"/>
        <v>0</v>
      </c>
      <c r="F321" s="17">
        <f>[1]Sheet1!F410</f>
        <v>0</v>
      </c>
      <c r="G321" s="37">
        <f>[1]Sheet1!G410</f>
        <v>0</v>
      </c>
      <c r="H321" s="37">
        <f>[1]Sheet1!H410</f>
        <v>0</v>
      </c>
      <c r="I321" s="37">
        <f>[1]Sheet1!I410</f>
        <v>0</v>
      </c>
      <c r="J321" s="37">
        <f>[1]Sheet1!J410</f>
        <v>0</v>
      </c>
      <c r="K321" s="37">
        <f>[1]Sheet1!K410</f>
        <v>0</v>
      </c>
      <c r="L321" s="37">
        <f>[1]Sheet1!L410</f>
        <v>0</v>
      </c>
      <c r="M321" s="37">
        <f>[1]Sheet1!M410</f>
        <v>0</v>
      </c>
      <c r="N321" s="37">
        <f>[1]Sheet1!N410</f>
        <v>0</v>
      </c>
      <c r="O321" s="37">
        <f>[1]Sheet1!O410</f>
        <v>0</v>
      </c>
      <c r="P321" s="38">
        <f>[1]Sheet1!P410</f>
        <v>0</v>
      </c>
      <c r="Q321" s="15">
        <f>[1]Sheet1!Q410</f>
        <v>0</v>
      </c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</row>
    <row r="322" spans="1:178" s="2" customFormat="1" ht="11.25" hidden="1" x14ac:dyDescent="0.2">
      <c r="A322" s="27"/>
      <c r="B322" s="14"/>
      <c r="C322" s="19" t="s">
        <v>250</v>
      </c>
      <c r="D322" s="15">
        <v>3478</v>
      </c>
      <c r="E322" s="16">
        <f t="shared" si="10"/>
        <v>0</v>
      </c>
      <c r="F322" s="17">
        <v>0</v>
      </c>
      <c r="G322" s="16">
        <v>0</v>
      </c>
      <c r="H322" s="16">
        <v>0</v>
      </c>
      <c r="I322" s="16">
        <v>0</v>
      </c>
      <c r="J322" s="16">
        <v>0</v>
      </c>
      <c r="K322" s="16">
        <v>0</v>
      </c>
      <c r="L322" s="16">
        <v>0</v>
      </c>
      <c r="M322" s="16">
        <v>0</v>
      </c>
      <c r="N322" s="16">
        <v>0</v>
      </c>
      <c r="O322" s="16">
        <v>0</v>
      </c>
      <c r="P322" s="38">
        <v>0</v>
      </c>
      <c r="Q322" s="15">
        <v>0</v>
      </c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</row>
    <row r="323" spans="1:178" s="2" customFormat="1" ht="11.25" hidden="1" x14ac:dyDescent="0.2">
      <c r="A323" s="27"/>
      <c r="B323" s="14"/>
      <c r="C323" s="19" t="s">
        <v>251</v>
      </c>
      <c r="D323" s="15">
        <v>104030</v>
      </c>
      <c r="E323" s="16">
        <f t="shared" si="10"/>
        <v>0</v>
      </c>
      <c r="F323" s="17">
        <v>0</v>
      </c>
      <c r="G323" s="16">
        <v>0</v>
      </c>
      <c r="H323" s="16">
        <v>0</v>
      </c>
      <c r="I323" s="16">
        <v>0</v>
      </c>
      <c r="J323" s="16">
        <v>0</v>
      </c>
      <c r="K323" s="16">
        <v>0</v>
      </c>
      <c r="L323" s="16">
        <v>0</v>
      </c>
      <c r="M323" s="16">
        <v>0</v>
      </c>
      <c r="N323" s="16">
        <v>0</v>
      </c>
      <c r="O323" s="16">
        <v>0</v>
      </c>
      <c r="P323" s="38">
        <v>0</v>
      </c>
      <c r="Q323" s="15">
        <v>0</v>
      </c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</row>
    <row r="324" spans="1:178" s="2" customFormat="1" ht="11.25" hidden="1" x14ac:dyDescent="0.2">
      <c r="A324" s="27"/>
      <c r="B324" s="14"/>
      <c r="C324" s="19" t="s">
        <v>252</v>
      </c>
      <c r="D324" s="15">
        <v>35020</v>
      </c>
      <c r="E324" s="16">
        <f t="shared" si="10"/>
        <v>0</v>
      </c>
      <c r="F324" s="17">
        <v>0</v>
      </c>
      <c r="G324" s="16">
        <v>0</v>
      </c>
      <c r="H324" s="16">
        <v>0</v>
      </c>
      <c r="I324" s="16">
        <v>0</v>
      </c>
      <c r="J324" s="16">
        <v>0</v>
      </c>
      <c r="K324" s="16">
        <v>0</v>
      </c>
      <c r="L324" s="16">
        <v>0</v>
      </c>
      <c r="M324" s="16">
        <v>0</v>
      </c>
      <c r="N324" s="16">
        <v>0</v>
      </c>
      <c r="O324" s="16">
        <v>0</v>
      </c>
      <c r="P324" s="38">
        <v>0</v>
      </c>
      <c r="Q324" s="15">
        <v>0</v>
      </c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</row>
    <row r="325" spans="1:178" s="2" customFormat="1" ht="11.25" hidden="1" x14ac:dyDescent="0.2">
      <c r="A325" s="27"/>
      <c r="B325" s="14"/>
      <c r="C325" s="19" t="s">
        <v>253</v>
      </c>
      <c r="D325" s="15">
        <v>10427</v>
      </c>
      <c r="E325" s="16">
        <f t="shared" si="10"/>
        <v>0</v>
      </c>
      <c r="F325" s="17">
        <v>0</v>
      </c>
      <c r="G325" s="16">
        <v>0</v>
      </c>
      <c r="H325" s="16">
        <v>0</v>
      </c>
      <c r="I325" s="16">
        <v>0</v>
      </c>
      <c r="J325" s="16">
        <v>0</v>
      </c>
      <c r="K325" s="16">
        <v>0</v>
      </c>
      <c r="L325" s="16">
        <v>0</v>
      </c>
      <c r="M325" s="16">
        <v>0</v>
      </c>
      <c r="N325" s="16">
        <v>0</v>
      </c>
      <c r="O325" s="16">
        <v>0</v>
      </c>
      <c r="P325" s="38">
        <v>0</v>
      </c>
      <c r="Q325" s="15">
        <v>0</v>
      </c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</row>
    <row r="326" spans="1:178" s="2" customFormat="1" ht="11.25" hidden="1" x14ac:dyDescent="0.2">
      <c r="A326" s="27"/>
      <c r="B326" s="14"/>
      <c r="C326" s="19" t="s">
        <v>254</v>
      </c>
      <c r="D326" s="15">
        <v>0</v>
      </c>
      <c r="E326" s="16">
        <f t="shared" si="10"/>
        <v>0</v>
      </c>
      <c r="F326" s="17">
        <v>0</v>
      </c>
      <c r="G326" s="16">
        <v>0</v>
      </c>
      <c r="H326" s="16">
        <v>0</v>
      </c>
      <c r="I326" s="16">
        <v>0</v>
      </c>
      <c r="J326" s="16">
        <v>0</v>
      </c>
      <c r="K326" s="16">
        <v>0</v>
      </c>
      <c r="L326" s="16">
        <v>0</v>
      </c>
      <c r="M326" s="16">
        <v>0</v>
      </c>
      <c r="N326" s="16">
        <v>0</v>
      </c>
      <c r="O326" s="16">
        <v>0</v>
      </c>
      <c r="P326" s="38">
        <v>0</v>
      </c>
      <c r="Q326" s="15">
        <v>0</v>
      </c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</row>
    <row r="327" spans="1:178" s="2" customFormat="1" ht="11.25" hidden="1" x14ac:dyDescent="0.2">
      <c r="A327" s="27"/>
      <c r="B327" s="14"/>
      <c r="C327" s="19" t="s">
        <v>255</v>
      </c>
      <c r="D327" s="15" t="s">
        <v>7</v>
      </c>
      <c r="E327" s="16" t="str">
        <f t="shared" si="10"/>
        <v>na</v>
      </c>
      <c r="F327" s="17" t="s">
        <v>7</v>
      </c>
      <c r="G327" s="16" t="s">
        <v>7</v>
      </c>
      <c r="H327" s="16" t="s">
        <v>7</v>
      </c>
      <c r="I327" s="16" t="s">
        <v>7</v>
      </c>
      <c r="J327" s="16" t="s">
        <v>7</v>
      </c>
      <c r="K327" s="16" t="s">
        <v>7</v>
      </c>
      <c r="L327" s="16" t="s">
        <v>7</v>
      </c>
      <c r="M327" s="16" t="s">
        <v>7</v>
      </c>
      <c r="N327" s="16" t="s">
        <v>7</v>
      </c>
      <c r="O327" s="16" t="s">
        <v>7</v>
      </c>
      <c r="P327" s="38" t="s">
        <v>7</v>
      </c>
      <c r="Q327" s="15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</row>
    <row r="328" spans="1:178" s="2" customFormat="1" ht="11.25" customHeight="1" x14ac:dyDescent="0.2">
      <c r="A328" s="27"/>
      <c r="B328" s="20"/>
      <c r="C328" s="45" t="s">
        <v>45</v>
      </c>
      <c r="D328" s="46">
        <f>SUM(D$313,D$314,D$321)</f>
        <v>-784001</v>
      </c>
      <c r="E328" s="47">
        <f t="shared" si="10"/>
        <v>0</v>
      </c>
      <c r="F328" s="48">
        <f t="shared" ref="F328:Q328" si="14">SUM(F$313,F$314,F$321)</f>
        <v>-990</v>
      </c>
      <c r="G328" s="47">
        <f t="shared" si="14"/>
        <v>-990</v>
      </c>
      <c r="H328" s="47">
        <f t="shared" si="14"/>
        <v>-20668</v>
      </c>
      <c r="I328" s="47">
        <f t="shared" si="14"/>
        <v>-990</v>
      </c>
      <c r="J328" s="47">
        <f t="shared" si="14"/>
        <v>-990</v>
      </c>
      <c r="K328" s="47">
        <f t="shared" si="14"/>
        <v>-990</v>
      </c>
      <c r="L328" s="47">
        <f t="shared" si="14"/>
        <v>-990</v>
      </c>
      <c r="M328" s="47">
        <f t="shared" si="14"/>
        <v>-990</v>
      </c>
      <c r="N328" s="47">
        <f t="shared" si="14"/>
        <v>-990</v>
      </c>
      <c r="O328" s="47">
        <f t="shared" si="14"/>
        <v>-28108</v>
      </c>
      <c r="P328" s="49">
        <f t="shared" si="14"/>
        <v>-6676</v>
      </c>
      <c r="Q328" s="46">
        <f t="shared" si="14"/>
        <v>-13295</v>
      </c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</row>
    <row r="329" spans="1:178" s="2" customFormat="1" ht="11.25" hidden="1" customHeight="1" x14ac:dyDescent="0.2">
      <c r="A329" s="27"/>
      <c r="B329" s="39"/>
      <c r="C329" s="14" t="s">
        <v>121</v>
      </c>
      <c r="D329" s="15"/>
      <c r="E329" s="16">
        <f t="shared" si="10"/>
        <v>56922</v>
      </c>
      <c r="F329" s="17">
        <f t="shared" ref="F329:Q329" si="15">SUM(F$330:F$331)</f>
        <v>-79655</v>
      </c>
      <c r="G329" s="16">
        <f t="shared" si="15"/>
        <v>-136577</v>
      </c>
      <c r="H329" s="16">
        <f t="shared" si="15"/>
        <v>-115450</v>
      </c>
      <c r="I329" s="16">
        <f t="shared" si="15"/>
        <v>-116665</v>
      </c>
      <c r="J329" s="16">
        <f t="shared" si="15"/>
        <v>-95885</v>
      </c>
      <c r="K329" s="16">
        <f t="shared" si="15"/>
        <v>-106599</v>
      </c>
      <c r="L329" s="16">
        <f t="shared" si="15"/>
        <v>-122899</v>
      </c>
      <c r="M329" s="16">
        <f t="shared" si="15"/>
        <v>-147219</v>
      </c>
      <c r="N329" s="16">
        <f t="shared" si="15"/>
        <v>-186542</v>
      </c>
      <c r="O329" s="16">
        <f t="shared" si="15"/>
        <v>-188798</v>
      </c>
      <c r="P329" s="15">
        <f t="shared" si="15"/>
        <v>-152140</v>
      </c>
      <c r="Q329" s="15">
        <f t="shared" si="15"/>
        <v>-193724</v>
      </c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</row>
    <row r="330" spans="1:178" s="2" customFormat="1" ht="11.25" x14ac:dyDescent="0.2">
      <c r="A330" s="27"/>
      <c r="B330" s="14" t="s">
        <v>94</v>
      </c>
      <c r="C330" s="19" t="str">
        <f>[1]Sheet1!C419</f>
        <v>EL PASO @ LEA</v>
      </c>
      <c r="D330" s="15">
        <v>-335962</v>
      </c>
      <c r="E330" s="16">
        <f t="shared" si="10"/>
        <v>56922</v>
      </c>
      <c r="F330" s="59">
        <f>[1]Sheet1!F419</f>
        <v>-79655</v>
      </c>
      <c r="G330" s="60">
        <f>[1]Sheet1!G419</f>
        <v>-136577</v>
      </c>
      <c r="H330" s="60">
        <f>[1]Sheet1!H419</f>
        <v>-115450</v>
      </c>
      <c r="I330" s="60">
        <f>[1]Sheet1!I419</f>
        <v>-116665</v>
      </c>
      <c r="J330" s="60">
        <f>[1]Sheet1!J419</f>
        <v>-95885</v>
      </c>
      <c r="K330" s="60">
        <f>[1]Sheet1!K419</f>
        <v>-106599</v>
      </c>
      <c r="L330" s="60">
        <f>[1]Sheet1!L419</f>
        <v>-122899</v>
      </c>
      <c r="M330" s="60">
        <f>[1]Sheet1!M419</f>
        <v>-147219</v>
      </c>
      <c r="N330" s="60">
        <f>[1]Sheet1!N419</f>
        <v>-186542</v>
      </c>
      <c r="O330" s="61">
        <f>[1]Sheet1!O419</f>
        <v>-188798</v>
      </c>
      <c r="P330" s="37">
        <f>[1]Sheet1!P419</f>
        <v>-152140</v>
      </c>
      <c r="Q330" s="38">
        <f>[1]Sheet1!Q419</f>
        <v>-193724</v>
      </c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</row>
    <row r="331" spans="1:178" s="2" customFormat="1" ht="11.25" x14ac:dyDescent="0.2">
      <c r="A331" s="27"/>
      <c r="B331" s="14"/>
      <c r="C331" s="19" t="str">
        <f>[1]Sheet1!C420</f>
        <v>EL PASO @ PARMER</v>
      </c>
      <c r="D331" s="15">
        <v>-15343</v>
      </c>
      <c r="E331" s="16">
        <f t="shared" si="10"/>
        <v>0</v>
      </c>
      <c r="F331" s="17">
        <f>[1]Sheet1!F420</f>
        <v>0</v>
      </c>
      <c r="G331" s="37">
        <f>[1]Sheet1!G420</f>
        <v>0</v>
      </c>
      <c r="H331" s="37">
        <f>[1]Sheet1!H420</f>
        <v>0</v>
      </c>
      <c r="I331" s="37">
        <f>[1]Sheet1!I420</f>
        <v>0</v>
      </c>
      <c r="J331" s="37">
        <f>[1]Sheet1!J420</f>
        <v>0</v>
      </c>
      <c r="K331" s="37">
        <f>[1]Sheet1!K420</f>
        <v>0</v>
      </c>
      <c r="L331" s="37">
        <f>[1]Sheet1!L420</f>
        <v>0</v>
      </c>
      <c r="M331" s="37">
        <f>[1]Sheet1!M420</f>
        <v>0</v>
      </c>
      <c r="N331" s="37">
        <f>[1]Sheet1!N420</f>
        <v>0</v>
      </c>
      <c r="O331" s="15">
        <f>[1]Sheet1!O420</f>
        <v>0</v>
      </c>
      <c r="P331" s="37">
        <f>[1]Sheet1!P420</f>
        <v>0</v>
      </c>
      <c r="Q331" s="38">
        <f>[1]Sheet1!Q420</f>
        <v>0</v>
      </c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</row>
    <row r="332" spans="1:178" s="2" customFormat="1" ht="11.25" hidden="1" customHeight="1" x14ac:dyDescent="0.2">
      <c r="A332" s="27"/>
      <c r="B332" s="14"/>
      <c r="C332" s="19" t="str">
        <f>[1]Sheet1!C421</f>
        <v>WestarMltpl pts*</v>
      </c>
      <c r="D332" s="15"/>
      <c r="E332" s="16">
        <f t="shared" si="10"/>
        <v>0</v>
      </c>
      <c r="F332" s="17">
        <f>[1]Sheet1!F421</f>
        <v>22000</v>
      </c>
      <c r="G332" s="37">
        <f>[1]Sheet1!G421</f>
        <v>22000</v>
      </c>
      <c r="H332" s="37">
        <f>[1]Sheet1!H421</f>
        <v>22000</v>
      </c>
      <c r="I332" s="37">
        <f>[1]Sheet1!I421</f>
        <v>22000</v>
      </c>
      <c r="J332" s="37">
        <f>[1]Sheet1!J421</f>
        <v>26000</v>
      </c>
      <c r="K332" s="37">
        <f>[1]Sheet1!K421</f>
        <v>32000</v>
      </c>
      <c r="L332" s="37">
        <f>[1]Sheet1!L421</f>
        <v>32000</v>
      </c>
      <c r="M332" s="37">
        <f>[1]Sheet1!M421</f>
        <v>32000</v>
      </c>
      <c r="N332" s="37">
        <f>[1]Sheet1!N421</f>
        <v>32000</v>
      </c>
      <c r="O332" s="15">
        <f>[1]Sheet1!O421</f>
        <v>32000</v>
      </c>
      <c r="P332" s="37">
        <f>[1]Sheet1!P421</f>
        <v>29223</v>
      </c>
      <c r="Q332" s="38">
        <f>[1]Sheet1!Q421</f>
        <v>21786</v>
      </c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</row>
    <row r="333" spans="1:178" s="2" customFormat="1" ht="11.25" x14ac:dyDescent="0.2">
      <c r="A333" s="27"/>
      <c r="B333" s="14"/>
      <c r="C333" s="19" t="str">
        <f>[1]Sheet1!C422</f>
        <v>WESTAR @ BAILEY</v>
      </c>
      <c r="D333" s="15">
        <v>36764</v>
      </c>
      <c r="E333" s="16">
        <f t="shared" si="10"/>
        <v>0</v>
      </c>
      <c r="F333" s="17">
        <f>[1]Sheet1!F422</f>
        <v>6000</v>
      </c>
      <c r="G333" s="37">
        <f>[1]Sheet1!G422</f>
        <v>6000</v>
      </c>
      <c r="H333" s="37">
        <f>[1]Sheet1!H422</f>
        <v>6000</v>
      </c>
      <c r="I333" s="37">
        <f>[1]Sheet1!I422</f>
        <v>6000</v>
      </c>
      <c r="J333" s="37">
        <f>[1]Sheet1!J422</f>
        <v>6000</v>
      </c>
      <c r="K333" s="37">
        <f>[1]Sheet1!K422</f>
        <v>6000</v>
      </c>
      <c r="L333" s="37">
        <f>[1]Sheet1!L422</f>
        <v>6000</v>
      </c>
      <c r="M333" s="37">
        <f>[1]Sheet1!M422</f>
        <v>6000</v>
      </c>
      <c r="N333" s="37">
        <f>[1]Sheet1!N422</f>
        <v>12000</v>
      </c>
      <c r="O333" s="15">
        <f>[1]Sheet1!O422</f>
        <v>12000</v>
      </c>
      <c r="P333" s="37">
        <f>[1]Sheet1!P422</f>
        <v>7692</v>
      </c>
      <c r="Q333" s="38">
        <f>[1]Sheet1!Q422</f>
        <v>7048</v>
      </c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</row>
    <row r="334" spans="1:178" s="2" customFormat="1" ht="11.25" x14ac:dyDescent="0.2">
      <c r="A334" s="27"/>
      <c r="B334" s="14"/>
      <c r="C334" s="19" t="str">
        <f>[1]Sheet1!C423</f>
        <v>WESTAR @ POTTER</v>
      </c>
      <c r="D334" s="15">
        <v>102470</v>
      </c>
      <c r="E334" s="16">
        <f t="shared" si="10"/>
        <v>0</v>
      </c>
      <c r="F334" s="17">
        <f>[1]Sheet1!F423</f>
        <v>16000</v>
      </c>
      <c r="G334" s="37">
        <f>[1]Sheet1!G423</f>
        <v>16000</v>
      </c>
      <c r="H334" s="37">
        <f>[1]Sheet1!H423</f>
        <v>16000</v>
      </c>
      <c r="I334" s="37">
        <f>[1]Sheet1!I423</f>
        <v>16000</v>
      </c>
      <c r="J334" s="37">
        <f>[1]Sheet1!J423</f>
        <v>20000</v>
      </c>
      <c r="K334" s="37">
        <f>[1]Sheet1!K423</f>
        <v>26000</v>
      </c>
      <c r="L334" s="37">
        <f>[1]Sheet1!L423</f>
        <v>26000</v>
      </c>
      <c r="M334" s="37">
        <f>[1]Sheet1!M423</f>
        <v>26000</v>
      </c>
      <c r="N334" s="37">
        <f>[1]Sheet1!N423</f>
        <v>20000</v>
      </c>
      <c r="O334" s="15">
        <f>[1]Sheet1!O423</f>
        <v>20000</v>
      </c>
      <c r="P334" s="37">
        <f>[1]Sheet1!P423</f>
        <v>21531</v>
      </c>
      <c r="Q334" s="38">
        <f>[1]Sheet1!Q423</f>
        <v>14738</v>
      </c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</row>
    <row r="335" spans="1:178" s="2" customFormat="1" ht="11.25" x14ac:dyDescent="0.2">
      <c r="A335" s="27"/>
      <c r="B335" s="14"/>
      <c r="C335" s="19" t="str">
        <f>[1]Sheet1!C424</f>
        <v>WESTAR @ SMITH</v>
      </c>
      <c r="D335" s="15">
        <v>34713</v>
      </c>
      <c r="E335" s="16">
        <f t="shared" si="10"/>
        <v>0</v>
      </c>
      <c r="F335" s="17">
        <f>[1]Sheet1!F424</f>
        <v>0</v>
      </c>
      <c r="G335" s="37">
        <f>[1]Sheet1!G424</f>
        <v>0</v>
      </c>
      <c r="H335" s="37">
        <f>[1]Sheet1!H424</f>
        <v>0</v>
      </c>
      <c r="I335" s="37">
        <f>[1]Sheet1!I424</f>
        <v>0</v>
      </c>
      <c r="J335" s="37">
        <f>[1]Sheet1!J424</f>
        <v>0</v>
      </c>
      <c r="K335" s="37">
        <f>[1]Sheet1!K424</f>
        <v>0</v>
      </c>
      <c r="L335" s="37">
        <f>[1]Sheet1!L424</f>
        <v>0</v>
      </c>
      <c r="M335" s="37">
        <f>[1]Sheet1!M424</f>
        <v>0</v>
      </c>
      <c r="N335" s="37">
        <f>[1]Sheet1!N424</f>
        <v>0</v>
      </c>
      <c r="O335" s="15">
        <f>[1]Sheet1!O424</f>
        <v>0</v>
      </c>
      <c r="P335" s="37">
        <f>[1]Sheet1!P424</f>
        <v>0</v>
      </c>
      <c r="Q335" s="38">
        <f>[1]Sheet1!Q424</f>
        <v>0</v>
      </c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</row>
    <row r="336" spans="1:178" s="2" customFormat="1" ht="11.25" x14ac:dyDescent="0.2">
      <c r="A336" s="27"/>
      <c r="B336" s="14"/>
      <c r="C336" s="19" t="str">
        <f>[1]Sheet1!C425</f>
        <v>WESTAR @ PARMER</v>
      </c>
      <c r="D336" s="15">
        <v>15335</v>
      </c>
      <c r="E336" s="16">
        <f t="shared" si="10"/>
        <v>0</v>
      </c>
      <c r="F336" s="17">
        <f>[1]Sheet1!F425</f>
        <v>0</v>
      </c>
      <c r="G336" s="37">
        <f>[1]Sheet1!G425</f>
        <v>0</v>
      </c>
      <c r="H336" s="37">
        <f>[1]Sheet1!H425</f>
        <v>0</v>
      </c>
      <c r="I336" s="37">
        <f>[1]Sheet1!I425</f>
        <v>0</v>
      </c>
      <c r="J336" s="37">
        <f>[1]Sheet1!J425</f>
        <v>0</v>
      </c>
      <c r="K336" s="37">
        <f>[1]Sheet1!K425</f>
        <v>0</v>
      </c>
      <c r="L336" s="37">
        <f>[1]Sheet1!L425</f>
        <v>0</v>
      </c>
      <c r="M336" s="37">
        <f>[1]Sheet1!M425</f>
        <v>0</v>
      </c>
      <c r="N336" s="37">
        <f>[1]Sheet1!N425</f>
        <v>0</v>
      </c>
      <c r="O336" s="15">
        <f>[1]Sheet1!O425</f>
        <v>0</v>
      </c>
      <c r="P336" s="37">
        <f>[1]Sheet1!P425</f>
        <v>0</v>
      </c>
      <c r="Q336" s="38">
        <f>[1]Sheet1!Q425</f>
        <v>0</v>
      </c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</row>
    <row r="337" spans="1:178" s="2" customFormat="1" ht="11.25" customHeight="1" x14ac:dyDescent="0.2">
      <c r="A337" s="27"/>
      <c r="B337" s="14"/>
      <c r="C337" s="14" t="str">
        <f>[1]Sheet1!C426</f>
        <v>Other*</v>
      </c>
      <c r="D337" s="15"/>
      <c r="E337" s="16">
        <f t="shared" si="10"/>
        <v>0</v>
      </c>
      <c r="F337" s="17">
        <f>[1]Sheet1!F426</f>
        <v>-1609</v>
      </c>
      <c r="G337" s="37">
        <f>[1]Sheet1!G426</f>
        <v>-1609</v>
      </c>
      <c r="H337" s="37">
        <f>[1]Sheet1!H426</f>
        <v>-1609</v>
      </c>
      <c r="I337" s="37">
        <f>[1]Sheet1!I426</f>
        <v>-1609</v>
      </c>
      <c r="J337" s="37">
        <f>[1]Sheet1!J426</f>
        <v>-1609</v>
      </c>
      <c r="K337" s="37">
        <f>[1]Sheet1!K426</f>
        <v>-1609</v>
      </c>
      <c r="L337" s="37">
        <f>[1]Sheet1!L426</f>
        <v>-1609</v>
      </c>
      <c r="M337" s="37">
        <f>[1]Sheet1!M426</f>
        <v>-1609</v>
      </c>
      <c r="N337" s="37">
        <f>[1]Sheet1!N426</f>
        <v>-1609</v>
      </c>
      <c r="O337" s="15">
        <f>[1]Sheet1!O426</f>
        <v>-1609</v>
      </c>
      <c r="P337" s="37">
        <f>[1]Sheet1!P426</f>
        <v>-1609</v>
      </c>
      <c r="Q337" s="38">
        <f>[1]Sheet1!Q426</f>
        <v>-1668</v>
      </c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</row>
    <row r="338" spans="1:178" s="2" customFormat="1" ht="11.25" hidden="1" x14ac:dyDescent="0.2">
      <c r="A338" s="27"/>
      <c r="B338" s="14"/>
      <c r="C338" s="19" t="s">
        <v>111</v>
      </c>
      <c r="D338" s="15">
        <v>-9285</v>
      </c>
      <c r="E338" s="16">
        <f t="shared" si="10"/>
        <v>0</v>
      </c>
      <c r="F338" s="17">
        <v>-1500</v>
      </c>
      <c r="G338" s="16">
        <v>-1500</v>
      </c>
      <c r="H338" s="16">
        <v>-1500</v>
      </c>
      <c r="I338" s="16">
        <v>-1500</v>
      </c>
      <c r="J338" s="16">
        <v>-1500</v>
      </c>
      <c r="K338" s="16">
        <v>-1500</v>
      </c>
      <c r="L338" s="16">
        <v>-1500</v>
      </c>
      <c r="M338" s="16">
        <v>-1500</v>
      </c>
      <c r="N338" s="16">
        <v>-1500</v>
      </c>
      <c r="O338" s="16">
        <v>-1500</v>
      </c>
      <c r="P338" s="15">
        <v>-1500</v>
      </c>
      <c r="Q338" s="15">
        <v>-1500</v>
      </c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</row>
    <row r="339" spans="1:178" s="2" customFormat="1" ht="11.25" hidden="1" x14ac:dyDescent="0.2">
      <c r="A339" s="27"/>
      <c r="B339" s="14"/>
      <c r="C339" s="19" t="s">
        <v>256</v>
      </c>
      <c r="D339" s="15">
        <v>-9255</v>
      </c>
      <c r="E339" s="16">
        <f t="shared" si="10"/>
        <v>0</v>
      </c>
      <c r="F339" s="17">
        <v>-294</v>
      </c>
      <c r="G339" s="16">
        <v>-294</v>
      </c>
      <c r="H339" s="16">
        <v>-294</v>
      </c>
      <c r="I339" s="16">
        <v>-294</v>
      </c>
      <c r="J339" s="16">
        <v>-294</v>
      </c>
      <c r="K339" s="16">
        <v>-294</v>
      </c>
      <c r="L339" s="16">
        <v>-294</v>
      </c>
      <c r="M339" s="16">
        <v>-294</v>
      </c>
      <c r="N339" s="16">
        <v>-294</v>
      </c>
      <c r="O339" s="16">
        <v>-294</v>
      </c>
      <c r="P339" s="15">
        <v>-294</v>
      </c>
      <c r="Q339" s="15">
        <v>-309</v>
      </c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</row>
    <row r="340" spans="1:178" s="2" customFormat="1" ht="11.25" hidden="1" x14ac:dyDescent="0.2">
      <c r="A340" s="27"/>
      <c r="B340" s="14"/>
      <c r="C340" s="19" t="s">
        <v>257</v>
      </c>
      <c r="D340" s="15">
        <v>3580</v>
      </c>
      <c r="E340" s="16">
        <f t="shared" si="10"/>
        <v>0</v>
      </c>
      <c r="F340" s="17">
        <v>150</v>
      </c>
      <c r="G340" s="16">
        <v>150</v>
      </c>
      <c r="H340" s="16">
        <v>150</v>
      </c>
      <c r="I340" s="16">
        <v>150</v>
      </c>
      <c r="J340" s="16">
        <v>150</v>
      </c>
      <c r="K340" s="16">
        <v>150</v>
      </c>
      <c r="L340" s="16">
        <v>150</v>
      </c>
      <c r="M340" s="16">
        <v>81</v>
      </c>
      <c r="N340" s="16">
        <v>81</v>
      </c>
      <c r="O340" s="16">
        <v>81</v>
      </c>
      <c r="P340" s="15">
        <v>61</v>
      </c>
      <c r="Q340" s="15">
        <v>0</v>
      </c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</row>
    <row r="341" spans="1:178" s="2" customFormat="1" ht="11.25" hidden="1" x14ac:dyDescent="0.2">
      <c r="A341" s="27"/>
      <c r="B341" s="14"/>
      <c r="C341" s="19" t="s">
        <v>258</v>
      </c>
      <c r="D341" s="15">
        <v>14268</v>
      </c>
      <c r="E341" s="16">
        <f t="shared" ref="E341:E358" si="16">IF(ISERROR($F341-$G341), "na", ($F341-$G341))</f>
        <v>0</v>
      </c>
      <c r="F341" s="17">
        <v>0</v>
      </c>
      <c r="G341" s="16">
        <v>0</v>
      </c>
      <c r="H341" s="16">
        <v>0</v>
      </c>
      <c r="I341" s="16">
        <v>0</v>
      </c>
      <c r="J341" s="16">
        <v>0</v>
      </c>
      <c r="K341" s="16">
        <v>0</v>
      </c>
      <c r="L341" s="16">
        <v>0</v>
      </c>
      <c r="M341" s="16">
        <v>0</v>
      </c>
      <c r="N341" s="16">
        <v>0</v>
      </c>
      <c r="O341" s="16">
        <v>0</v>
      </c>
      <c r="P341" s="15">
        <v>0</v>
      </c>
      <c r="Q341" s="15">
        <v>0</v>
      </c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</row>
    <row r="342" spans="1:178" s="2" customFormat="1" ht="11.25" hidden="1" x14ac:dyDescent="0.2">
      <c r="A342" s="27"/>
      <c r="B342" s="14"/>
      <c r="C342" s="19" t="s">
        <v>100</v>
      </c>
      <c r="D342" s="15">
        <v>3565</v>
      </c>
      <c r="E342" s="16">
        <f t="shared" si="16"/>
        <v>0</v>
      </c>
      <c r="F342" s="17">
        <v>0</v>
      </c>
      <c r="G342" s="16">
        <v>0</v>
      </c>
      <c r="H342" s="16">
        <v>0</v>
      </c>
      <c r="I342" s="16">
        <v>0</v>
      </c>
      <c r="J342" s="16">
        <v>0</v>
      </c>
      <c r="K342" s="16">
        <v>0</v>
      </c>
      <c r="L342" s="16">
        <v>0</v>
      </c>
      <c r="M342" s="16">
        <v>0</v>
      </c>
      <c r="N342" s="16">
        <v>0</v>
      </c>
      <c r="O342" s="16">
        <v>0</v>
      </c>
      <c r="P342" s="15">
        <v>0</v>
      </c>
      <c r="Q342" s="15">
        <v>0</v>
      </c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</row>
    <row r="343" spans="1:178" s="2" customFormat="1" ht="11.25" hidden="1" x14ac:dyDescent="0.2">
      <c r="A343" s="27"/>
      <c r="B343" s="14"/>
      <c r="C343" s="19" t="s">
        <v>259</v>
      </c>
      <c r="D343" s="15">
        <v>81370</v>
      </c>
      <c r="E343" s="16">
        <f t="shared" si="16"/>
        <v>0</v>
      </c>
      <c r="F343" s="17">
        <v>0</v>
      </c>
      <c r="G343" s="16">
        <v>0</v>
      </c>
      <c r="H343" s="16">
        <v>0</v>
      </c>
      <c r="I343" s="16">
        <v>0</v>
      </c>
      <c r="J343" s="16">
        <v>0</v>
      </c>
      <c r="K343" s="16">
        <v>0</v>
      </c>
      <c r="L343" s="16">
        <v>0</v>
      </c>
      <c r="M343" s="16">
        <v>0</v>
      </c>
      <c r="N343" s="16">
        <v>0</v>
      </c>
      <c r="O343" s="16">
        <v>0</v>
      </c>
      <c r="P343" s="15">
        <v>0</v>
      </c>
      <c r="Q343" s="15">
        <v>0</v>
      </c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</row>
    <row r="344" spans="1:178" s="2" customFormat="1" ht="11.25" hidden="1" x14ac:dyDescent="0.2">
      <c r="A344" s="27"/>
      <c r="B344" s="14"/>
      <c r="C344" s="19" t="s">
        <v>260</v>
      </c>
      <c r="D344" s="15">
        <v>196643</v>
      </c>
      <c r="E344" s="16">
        <f t="shared" si="16"/>
        <v>0</v>
      </c>
      <c r="F344" s="17">
        <v>0</v>
      </c>
      <c r="G344" s="16">
        <v>0</v>
      </c>
      <c r="H344" s="16">
        <v>0</v>
      </c>
      <c r="I344" s="16">
        <v>0</v>
      </c>
      <c r="J344" s="16">
        <v>0</v>
      </c>
      <c r="K344" s="16">
        <v>0</v>
      </c>
      <c r="L344" s="16">
        <v>0</v>
      </c>
      <c r="M344" s="16">
        <v>0</v>
      </c>
      <c r="N344" s="16">
        <v>0</v>
      </c>
      <c r="O344" s="16">
        <v>0</v>
      </c>
      <c r="P344" s="15">
        <v>0</v>
      </c>
      <c r="Q344" s="15">
        <v>0</v>
      </c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</row>
    <row r="345" spans="1:178" s="2" customFormat="1" ht="11.25" customHeight="1" x14ac:dyDescent="0.2">
      <c r="A345" s="27"/>
      <c r="B345" s="20"/>
      <c r="C345" s="45" t="s">
        <v>45</v>
      </c>
      <c r="D345" s="46">
        <f>SUM(D$329,D$332,D$337)</f>
        <v>0</v>
      </c>
      <c r="E345" s="47">
        <f t="shared" si="16"/>
        <v>56922</v>
      </c>
      <c r="F345" s="69">
        <f t="shared" ref="F345:Q345" si="17">SUM(F$329,F$332,F$337)</f>
        <v>-59264</v>
      </c>
      <c r="G345" s="70">
        <f t="shared" si="17"/>
        <v>-116186</v>
      </c>
      <c r="H345" s="70">
        <f t="shared" si="17"/>
        <v>-95059</v>
      </c>
      <c r="I345" s="70">
        <f t="shared" si="17"/>
        <v>-96274</v>
      </c>
      <c r="J345" s="70">
        <f t="shared" si="17"/>
        <v>-71494</v>
      </c>
      <c r="K345" s="70">
        <f t="shared" si="17"/>
        <v>-76208</v>
      </c>
      <c r="L345" s="70">
        <f t="shared" si="17"/>
        <v>-92508</v>
      </c>
      <c r="M345" s="70">
        <f t="shared" si="17"/>
        <v>-116828</v>
      </c>
      <c r="N345" s="70">
        <f t="shared" si="17"/>
        <v>-156151</v>
      </c>
      <c r="O345" s="70">
        <f t="shared" si="17"/>
        <v>-158407</v>
      </c>
      <c r="P345" s="56">
        <f t="shared" si="17"/>
        <v>-124526</v>
      </c>
      <c r="Q345" s="71">
        <f t="shared" si="17"/>
        <v>-173606</v>
      </c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</row>
    <row r="346" spans="1:178" s="2" customFormat="1" ht="11.25" customHeight="1" x14ac:dyDescent="0.2">
      <c r="A346" s="27"/>
      <c r="B346" s="14" t="s">
        <v>46</v>
      </c>
      <c r="C346" s="14" t="str">
        <f>[1]Sheet1!C435</f>
        <v>KMTP(MdCn)@Jfrsn</v>
      </c>
      <c r="D346" s="15">
        <v>-570395</v>
      </c>
      <c r="E346" s="16">
        <f t="shared" si="16"/>
        <v>-24114</v>
      </c>
      <c r="F346" s="59">
        <f>[1]Sheet1!F435</f>
        <v>-201016</v>
      </c>
      <c r="G346" s="60">
        <f>[1]Sheet1!G435</f>
        <v>-176902</v>
      </c>
      <c r="H346" s="60">
        <f>[1]Sheet1!H435</f>
        <v>-176902</v>
      </c>
      <c r="I346" s="60">
        <f>[1]Sheet1!I435</f>
        <v>-176902</v>
      </c>
      <c r="J346" s="60">
        <f>[1]Sheet1!J435</f>
        <v>-183202</v>
      </c>
      <c r="K346" s="60">
        <f>[1]Sheet1!K435</f>
        <v>-189602</v>
      </c>
      <c r="L346" s="60">
        <f>[1]Sheet1!L435</f>
        <v>-232102</v>
      </c>
      <c r="M346" s="60">
        <f>[1]Sheet1!M435</f>
        <v>-221102</v>
      </c>
      <c r="N346" s="60">
        <f>[1]Sheet1!N435</f>
        <v>-192632</v>
      </c>
      <c r="O346" s="60">
        <f>[1]Sheet1!O435</f>
        <v>-192632</v>
      </c>
      <c r="P346" s="67">
        <f>[1]Sheet1!P435</f>
        <v>-198673</v>
      </c>
      <c r="Q346" s="61">
        <f>[1]Sheet1!Q435</f>
        <v>-193364</v>
      </c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</row>
    <row r="347" spans="1:178" s="2" customFormat="1" ht="11.25" customHeight="1" x14ac:dyDescent="0.2">
      <c r="A347" s="27"/>
      <c r="B347" s="14"/>
      <c r="C347" s="14" t="str">
        <f>[1]Sheet1!C436</f>
        <v>TEJAS mlt pts*</v>
      </c>
      <c r="D347" s="15"/>
      <c r="E347" s="16">
        <f t="shared" si="16"/>
        <v>0</v>
      </c>
      <c r="F347" s="17">
        <f>[1]Sheet1!F436</f>
        <v>0</v>
      </c>
      <c r="G347" s="37">
        <f>[1]Sheet1!G436</f>
        <v>0</v>
      </c>
      <c r="H347" s="37">
        <f>[1]Sheet1!H436</f>
        <v>0</v>
      </c>
      <c r="I347" s="37">
        <f>[1]Sheet1!I436</f>
        <v>0</v>
      </c>
      <c r="J347" s="37">
        <f>[1]Sheet1!J436</f>
        <v>-20000</v>
      </c>
      <c r="K347" s="37">
        <f>[1]Sheet1!K436</f>
        <v>-20000</v>
      </c>
      <c r="L347" s="37">
        <f>[1]Sheet1!L436</f>
        <v>0</v>
      </c>
      <c r="M347" s="37">
        <f>[1]Sheet1!M436</f>
        <v>0</v>
      </c>
      <c r="N347" s="37">
        <f>[1]Sheet1!N436</f>
        <v>0</v>
      </c>
      <c r="O347" s="37">
        <f>[1]Sheet1!O436</f>
        <v>-20459</v>
      </c>
      <c r="P347" s="38">
        <f>[1]Sheet1!P436</f>
        <v>-7255</v>
      </c>
      <c r="Q347" s="15">
        <f>[1]Sheet1!Q436</f>
        <v>-11072</v>
      </c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</row>
    <row r="348" spans="1:178" s="2" customFormat="1" ht="11.25" hidden="1" x14ac:dyDescent="0.2">
      <c r="A348" s="27"/>
      <c r="B348" s="14"/>
      <c r="C348" s="14" t="str">
        <f>[1]Sheet1!C437</f>
        <v>TEJASSHP @ JEFFERSON</v>
      </c>
      <c r="D348" s="15">
        <v>179194</v>
      </c>
      <c r="E348" s="16">
        <f t="shared" si="16"/>
        <v>0</v>
      </c>
      <c r="F348" s="17">
        <f>[1]Sheet1!F437</f>
        <v>0</v>
      </c>
      <c r="G348" s="37">
        <f>[1]Sheet1!G437</f>
        <v>0</v>
      </c>
      <c r="H348" s="37">
        <f>[1]Sheet1!H437</f>
        <v>0</v>
      </c>
      <c r="I348" s="37">
        <f>[1]Sheet1!I437</f>
        <v>0</v>
      </c>
      <c r="J348" s="37">
        <f>[1]Sheet1!J437</f>
        <v>0</v>
      </c>
      <c r="K348" s="37">
        <f>[1]Sheet1!K437</f>
        <v>0</v>
      </c>
      <c r="L348" s="37">
        <f>[1]Sheet1!L437</f>
        <v>0</v>
      </c>
      <c r="M348" s="37">
        <f>[1]Sheet1!M437</f>
        <v>0</v>
      </c>
      <c r="N348" s="37">
        <f>[1]Sheet1!N437</f>
        <v>0</v>
      </c>
      <c r="O348" s="37">
        <f>[1]Sheet1!O437</f>
        <v>0</v>
      </c>
      <c r="P348" s="38">
        <f>[1]Sheet1!P437</f>
        <v>0</v>
      </c>
      <c r="Q348" s="15">
        <f>[1]Sheet1!Q437</f>
        <v>0</v>
      </c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</row>
    <row r="349" spans="1:178" s="2" customFormat="1" ht="11.25" hidden="1" x14ac:dyDescent="0.2">
      <c r="A349" s="27"/>
      <c r="B349" s="14"/>
      <c r="C349" s="14" t="str">
        <f>[1]Sheet1!C438</f>
        <v>TEJAS @ JEFFERSON</v>
      </c>
      <c r="D349" s="15">
        <v>-104216</v>
      </c>
      <c r="E349" s="16">
        <f t="shared" si="16"/>
        <v>0</v>
      </c>
      <c r="F349" s="17">
        <f>[1]Sheet1!F438</f>
        <v>0</v>
      </c>
      <c r="G349" s="37">
        <f>[1]Sheet1!G438</f>
        <v>0</v>
      </c>
      <c r="H349" s="37">
        <f>[1]Sheet1!H438</f>
        <v>0</v>
      </c>
      <c r="I349" s="37">
        <f>[1]Sheet1!I438</f>
        <v>0</v>
      </c>
      <c r="J349" s="37">
        <f>[1]Sheet1!J438</f>
        <v>-20000</v>
      </c>
      <c r="K349" s="37">
        <f>[1]Sheet1!K438</f>
        <v>-20000</v>
      </c>
      <c r="L349" s="37">
        <f>[1]Sheet1!L438</f>
        <v>0</v>
      </c>
      <c r="M349" s="37">
        <f>[1]Sheet1!M438</f>
        <v>0</v>
      </c>
      <c r="N349" s="37">
        <f>[1]Sheet1!N438</f>
        <v>0</v>
      </c>
      <c r="O349" s="37">
        <f>[1]Sheet1!O438</f>
        <v>-20459</v>
      </c>
      <c r="P349" s="38">
        <f>[1]Sheet1!P438</f>
        <v>-7255</v>
      </c>
      <c r="Q349" s="15">
        <f>[1]Sheet1!Q438</f>
        <v>-11072</v>
      </c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</row>
    <row r="350" spans="1:178" s="2" customFormat="1" ht="11.25" customHeight="1" x14ac:dyDescent="0.2">
      <c r="A350" s="27"/>
      <c r="B350" s="14"/>
      <c r="C350" s="14" t="str">
        <f>[1]Sheet1!C439</f>
        <v>CHANNEL @ LIBERTY</v>
      </c>
      <c r="D350" s="15">
        <v>-391101</v>
      </c>
      <c r="E350" s="16">
        <f t="shared" si="16"/>
        <v>12001</v>
      </c>
      <c r="F350" s="17">
        <f>[1]Sheet1!F439</f>
        <v>-58000</v>
      </c>
      <c r="G350" s="37">
        <f>[1]Sheet1!G439</f>
        <v>-70001</v>
      </c>
      <c r="H350" s="37">
        <f>[1]Sheet1!H439</f>
        <v>-70001</v>
      </c>
      <c r="I350" s="37">
        <f>[1]Sheet1!I439</f>
        <v>-70001</v>
      </c>
      <c r="J350" s="37">
        <f>[1]Sheet1!J439</f>
        <v>-90231</v>
      </c>
      <c r="K350" s="37">
        <f>[1]Sheet1!K439</f>
        <v>-100001</v>
      </c>
      <c r="L350" s="37">
        <f>[1]Sheet1!L439</f>
        <v>-100001</v>
      </c>
      <c r="M350" s="37">
        <f>[1]Sheet1!M439</f>
        <v>-100000</v>
      </c>
      <c r="N350" s="37">
        <f>[1]Sheet1!N439</f>
        <v>-120000</v>
      </c>
      <c r="O350" s="37">
        <f>[1]Sheet1!O439</f>
        <v>-120000</v>
      </c>
      <c r="P350" s="38">
        <f>[1]Sheet1!P439</f>
        <v>-102326</v>
      </c>
      <c r="Q350" s="15">
        <f>[1]Sheet1!Q439</f>
        <v>-110262</v>
      </c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</row>
    <row r="351" spans="1:178" s="2" customFormat="1" ht="11.25" customHeight="1" x14ac:dyDescent="0.2">
      <c r="A351" s="27"/>
      <c r="B351" s="14"/>
      <c r="C351" s="14" t="str">
        <f>[1]Sheet1!C440</f>
        <v>Other*</v>
      </c>
      <c r="D351" s="15"/>
      <c r="E351" s="16">
        <f t="shared" si="16"/>
        <v>10000</v>
      </c>
      <c r="F351" s="17">
        <f>[1]Sheet1!F440</f>
        <v>-48945</v>
      </c>
      <c r="G351" s="37">
        <f>[1]Sheet1!G440</f>
        <v>-58945</v>
      </c>
      <c r="H351" s="37">
        <f>[1]Sheet1!H440</f>
        <v>-58945</v>
      </c>
      <c r="I351" s="37">
        <f>[1]Sheet1!I440</f>
        <v>-58945</v>
      </c>
      <c r="J351" s="37">
        <f>[1]Sheet1!J440</f>
        <v>-48945</v>
      </c>
      <c r="K351" s="37">
        <f>[1]Sheet1!K440</f>
        <v>-48945</v>
      </c>
      <c r="L351" s="37">
        <f>[1]Sheet1!L440</f>
        <v>-48865</v>
      </c>
      <c r="M351" s="37">
        <f>[1]Sheet1!M440</f>
        <v>-48865</v>
      </c>
      <c r="N351" s="37">
        <f>[1]Sheet1!N440</f>
        <v>-50341</v>
      </c>
      <c r="O351" s="37">
        <f>[1]Sheet1!O440</f>
        <v>-50341</v>
      </c>
      <c r="P351" s="38">
        <f>[1]Sheet1!P440</f>
        <v>-51884</v>
      </c>
      <c r="Q351" s="15">
        <f>[1]Sheet1!Q440</f>
        <v>-56466</v>
      </c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</row>
    <row r="352" spans="1:178" s="2" customFormat="1" ht="11.25" customHeight="1" x14ac:dyDescent="0.2">
      <c r="A352" s="27"/>
      <c r="B352" s="20"/>
      <c r="C352" s="45" t="s">
        <v>45</v>
      </c>
      <c r="D352" s="46">
        <f>SUM(D$346,D$347,D$350,D$351)</f>
        <v>-961496</v>
      </c>
      <c r="E352" s="47">
        <f t="shared" si="16"/>
        <v>-12113</v>
      </c>
      <c r="F352" s="48">
        <f>+F346+F350</f>
        <v>-259016</v>
      </c>
      <c r="G352" s="47">
        <f t="shared" ref="G352:Q352" si="18">+G346+G350</f>
        <v>-246903</v>
      </c>
      <c r="H352" s="47">
        <f t="shared" si="18"/>
        <v>-246903</v>
      </c>
      <c r="I352" s="47">
        <f t="shared" si="18"/>
        <v>-246903</v>
      </c>
      <c r="J352" s="47">
        <f t="shared" si="18"/>
        <v>-273433</v>
      </c>
      <c r="K352" s="47">
        <f t="shared" si="18"/>
        <v>-289603</v>
      </c>
      <c r="L352" s="47">
        <f t="shared" si="18"/>
        <v>-332103</v>
      </c>
      <c r="M352" s="47">
        <f t="shared" si="18"/>
        <v>-321102</v>
      </c>
      <c r="N352" s="47">
        <f t="shared" si="18"/>
        <v>-312632</v>
      </c>
      <c r="O352" s="47">
        <f t="shared" si="18"/>
        <v>-312632</v>
      </c>
      <c r="P352" s="49">
        <f t="shared" si="18"/>
        <v>-300999</v>
      </c>
      <c r="Q352" s="46">
        <f t="shared" si="18"/>
        <v>-303626</v>
      </c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</row>
    <row r="353" spans="1:178" s="2" customFormat="1" ht="11.25" customHeight="1" x14ac:dyDescent="0.2">
      <c r="A353" s="27"/>
      <c r="B353" s="14" t="s">
        <v>247</v>
      </c>
      <c r="C353" s="14" t="str">
        <f>[1]Sheet1!C465</f>
        <v>MRT @ RANDOLPH</v>
      </c>
      <c r="D353" s="15">
        <v>-130151</v>
      </c>
      <c r="E353" s="16">
        <f t="shared" si="16"/>
        <v>0</v>
      </c>
      <c r="F353" s="17">
        <f>[1]Sheet1!F465</f>
        <v>0</v>
      </c>
      <c r="G353" s="37">
        <f>[1]Sheet1!G465</f>
        <v>0</v>
      </c>
      <c r="H353" s="37">
        <f>[1]Sheet1!H465</f>
        <v>0</v>
      </c>
      <c r="I353" s="37">
        <f>[1]Sheet1!I465</f>
        <v>0</v>
      </c>
      <c r="J353" s="37">
        <f>[1]Sheet1!J465</f>
        <v>0</v>
      </c>
      <c r="K353" s="37">
        <f>[1]Sheet1!K465</f>
        <v>0</v>
      </c>
      <c r="L353" s="37">
        <f>[1]Sheet1!L465</f>
        <v>0</v>
      </c>
      <c r="M353" s="37">
        <f>[1]Sheet1!M465</f>
        <v>0</v>
      </c>
      <c r="N353" s="37">
        <f>[1]Sheet1!N465</f>
        <v>0</v>
      </c>
      <c r="O353" s="37">
        <f>[1]Sheet1!O465</f>
        <v>0</v>
      </c>
      <c r="P353" s="38">
        <f>[1]Sheet1!P465</f>
        <v>0</v>
      </c>
      <c r="Q353" s="15">
        <f>[1]Sheet1!Q465</f>
        <v>0</v>
      </c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</row>
    <row r="354" spans="1:178" s="2" customFormat="1" ht="11.25" customHeight="1" x14ac:dyDescent="0.2">
      <c r="A354" s="27"/>
      <c r="B354" s="14"/>
      <c r="C354" s="14" t="str">
        <f>[1]Sheet1!C466</f>
        <v>ARKLA Noram@Plsk</v>
      </c>
      <c r="D354" s="15">
        <v>-81205</v>
      </c>
      <c r="E354" s="16">
        <f t="shared" si="16"/>
        <v>0</v>
      </c>
      <c r="F354" s="62">
        <f>[1]Sheet1!F466</f>
        <v>-1908</v>
      </c>
      <c r="G354" s="63">
        <f>[1]Sheet1!G466</f>
        <v>-1908</v>
      </c>
      <c r="H354" s="63">
        <f>[1]Sheet1!H466</f>
        <v>-1908</v>
      </c>
      <c r="I354" s="63">
        <f>[1]Sheet1!I466</f>
        <v>-1908</v>
      </c>
      <c r="J354" s="63">
        <f>[1]Sheet1!J466</f>
        <v>-1937</v>
      </c>
      <c r="K354" s="63">
        <f>[1]Sheet1!K466</f>
        <v>-1905</v>
      </c>
      <c r="L354" s="63">
        <f>[1]Sheet1!L466</f>
        <v>-1905</v>
      </c>
      <c r="M354" s="63">
        <f>[1]Sheet1!M466</f>
        <v>-1905</v>
      </c>
      <c r="N354" s="63">
        <f>[1]Sheet1!N466</f>
        <v>-1905</v>
      </c>
      <c r="O354" s="63">
        <f>[1]Sheet1!O466</f>
        <v>-1905</v>
      </c>
      <c r="P354" s="68">
        <f>[1]Sheet1!P466</f>
        <v>-1908</v>
      </c>
      <c r="Q354" s="64">
        <f>[1]Sheet1!Q466</f>
        <v>-1899</v>
      </c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</row>
    <row r="355" spans="1:178" s="2" customFormat="1" ht="11.25" customHeight="1" x14ac:dyDescent="0.2">
      <c r="A355" s="27"/>
      <c r="B355" s="20"/>
      <c r="C355" s="45" t="s">
        <v>45</v>
      </c>
      <c r="D355" s="46">
        <f>SUM(D$353,D$354)</f>
        <v>-211356</v>
      </c>
      <c r="E355" s="47">
        <f t="shared" si="16"/>
        <v>0</v>
      </c>
      <c r="F355" s="66">
        <f t="shared" ref="F355:Q355" si="19">SUM(F$353,F$354)</f>
        <v>-1908</v>
      </c>
      <c r="G355" s="65">
        <f t="shared" si="19"/>
        <v>-1908</v>
      </c>
      <c r="H355" s="65">
        <f t="shared" si="19"/>
        <v>-1908</v>
      </c>
      <c r="I355" s="65">
        <f t="shared" si="19"/>
        <v>-1908</v>
      </c>
      <c r="J355" s="65">
        <f t="shared" si="19"/>
        <v>-1937</v>
      </c>
      <c r="K355" s="65">
        <f t="shared" si="19"/>
        <v>-1905</v>
      </c>
      <c r="L355" s="65">
        <f t="shared" si="19"/>
        <v>-1905</v>
      </c>
      <c r="M355" s="65">
        <f t="shared" si="19"/>
        <v>-1905</v>
      </c>
      <c r="N355" s="65">
        <f t="shared" si="19"/>
        <v>-1905</v>
      </c>
      <c r="O355" s="65">
        <f t="shared" si="19"/>
        <v>-1905</v>
      </c>
      <c r="P355" s="56">
        <f t="shared" si="19"/>
        <v>-1908</v>
      </c>
      <c r="Q355" s="6">
        <f t="shared" si="19"/>
        <v>-1899</v>
      </c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</row>
    <row r="356" spans="1:178" s="2" customFormat="1" ht="11.25" customHeight="1" x14ac:dyDescent="0.2">
      <c r="A356" s="28"/>
      <c r="B356" s="29" t="s">
        <v>261</v>
      </c>
      <c r="C356" s="30"/>
      <c r="D356" s="31">
        <f>SUM(D$313,D$314,D$321,D$329,D$332,D$337,D$346,D$347,D$350,D$351,D$353,D$354)</f>
        <v>-1956853</v>
      </c>
      <c r="E356" s="32">
        <f t="shared" si="16"/>
        <v>44809</v>
      </c>
      <c r="F356" s="77">
        <f>F355+F352+F345+F328</f>
        <v>-321178</v>
      </c>
      <c r="G356" s="78">
        <f t="shared" ref="G356:O356" si="20">G355+G352+G345+G328</f>
        <v>-365987</v>
      </c>
      <c r="H356" s="78">
        <f t="shared" si="20"/>
        <v>-364538</v>
      </c>
      <c r="I356" s="78">
        <f t="shared" si="20"/>
        <v>-346075</v>
      </c>
      <c r="J356" s="78">
        <f t="shared" si="20"/>
        <v>-347854</v>
      </c>
      <c r="K356" s="78">
        <f t="shared" si="20"/>
        <v>-368706</v>
      </c>
      <c r="L356" s="78">
        <f t="shared" si="20"/>
        <v>-427506</v>
      </c>
      <c r="M356" s="78">
        <f t="shared" si="20"/>
        <v>-440825</v>
      </c>
      <c r="N356" s="78">
        <f t="shared" si="20"/>
        <v>-471678</v>
      </c>
      <c r="O356" s="78">
        <f t="shared" si="20"/>
        <v>-501052</v>
      </c>
      <c r="P356" s="80">
        <f>P355+P352+P345+P328</f>
        <v>-434109</v>
      </c>
      <c r="Q356" s="79">
        <f>Q355+Q352+Q345+Q328</f>
        <v>-492426</v>
      </c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</row>
    <row r="357" spans="1:178" s="2" customFormat="1" ht="11.25" customHeight="1" x14ac:dyDescent="0.2">
      <c r="A357" s="86" t="s">
        <v>267</v>
      </c>
      <c r="B357" s="87"/>
      <c r="C357" s="33"/>
      <c r="D357" s="34"/>
      <c r="E357" s="35">
        <f>F357-G357</f>
        <v>11678</v>
      </c>
      <c r="F357" s="36">
        <f>F311+F356</f>
        <v>-177038</v>
      </c>
      <c r="G357" s="35">
        <f t="shared" ref="G357:Q357" si="21">G356+G311</f>
        <v>-188716</v>
      </c>
      <c r="H357" s="35">
        <f t="shared" si="21"/>
        <v>-194767</v>
      </c>
      <c r="I357" s="35">
        <f t="shared" si="21"/>
        <v>-176304</v>
      </c>
      <c r="J357" s="35">
        <f t="shared" si="21"/>
        <v>-183598</v>
      </c>
      <c r="K357" s="35">
        <f t="shared" si="21"/>
        <v>-195599</v>
      </c>
      <c r="L357" s="35">
        <f t="shared" si="21"/>
        <v>-282503</v>
      </c>
      <c r="M357" s="35">
        <f t="shared" si="21"/>
        <v>-268485</v>
      </c>
      <c r="N357" s="35">
        <f t="shared" si="21"/>
        <v>-307607</v>
      </c>
      <c r="O357" s="35">
        <f t="shared" si="21"/>
        <v>-336981</v>
      </c>
      <c r="P357" s="44">
        <f t="shared" si="21"/>
        <v>-258429</v>
      </c>
      <c r="Q357" s="44">
        <f t="shared" si="21"/>
        <v>-244544</v>
      </c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</row>
    <row r="358" spans="1:178" s="2" customFormat="1" ht="11.25" customHeight="1" x14ac:dyDescent="0.2">
      <c r="A358" s="86" t="s">
        <v>262</v>
      </c>
      <c r="B358" s="87"/>
      <c r="C358" s="33"/>
      <c r="D358" s="34">
        <v>-351615</v>
      </c>
      <c r="E358" s="35">
        <f t="shared" si="16"/>
        <v>29962</v>
      </c>
      <c r="F358" s="36">
        <f>+F356+F312</f>
        <v>644375</v>
      </c>
      <c r="G358" s="35">
        <f t="shared" ref="G358:Q358" si="22">+G356+G312</f>
        <v>614413</v>
      </c>
      <c r="H358" s="35">
        <f t="shared" si="22"/>
        <v>608871</v>
      </c>
      <c r="I358" s="35">
        <f t="shared" si="22"/>
        <v>627334</v>
      </c>
      <c r="J358" s="35">
        <f t="shared" si="22"/>
        <v>638962</v>
      </c>
      <c r="K358" s="35">
        <f t="shared" si="22"/>
        <v>656861</v>
      </c>
      <c r="L358" s="35">
        <f t="shared" si="22"/>
        <v>562410</v>
      </c>
      <c r="M358" s="35">
        <f t="shared" si="22"/>
        <v>597965</v>
      </c>
      <c r="N358" s="35">
        <f t="shared" si="22"/>
        <v>483812</v>
      </c>
      <c r="O358" s="35">
        <f t="shared" si="22"/>
        <v>454845</v>
      </c>
      <c r="P358" s="44">
        <f t="shared" si="22"/>
        <v>551372</v>
      </c>
      <c r="Q358" s="44">
        <f t="shared" si="22"/>
        <v>470954</v>
      </c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</row>
    <row r="359" spans="1:178" s="2" customFormat="1" ht="3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</row>
  </sheetData>
  <mergeCells count="4">
    <mergeCell ref="A1:C1"/>
    <mergeCell ref="D1:Q1"/>
    <mergeCell ref="A358:B358"/>
    <mergeCell ref="A357:B357"/>
  </mergeCells>
  <phoneticPr fontId="0" type="noConversion"/>
  <pageMargins left="0.75" right="0.75" top="1" bottom="1" header="0.5" footer="0.5"/>
  <pageSetup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NGPL Texas Desk</vt:lpstr>
      <vt:lpstr>'NGPL Texas Desk'!Print_Area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2001-08-14T12:27:07Z</cp:lastPrinted>
  <dcterms:created xsi:type="dcterms:W3CDTF">2001-07-25T13:07:20Z</dcterms:created>
  <dcterms:modified xsi:type="dcterms:W3CDTF">2023-09-17T20:21:25Z</dcterms:modified>
</cp:coreProperties>
</file>