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71F974-D0C2-416A-9024-9DF3B144CE6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<sst xmlns="http://schemas.openxmlformats.org/spreadsheetml/2006/main" count="74" uniqueCount="44">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</sst>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111857.0000000006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196692.00000000006</c:v>
                </c:pt>
                <c:pt idx="5">
                  <c:v>196692.00000000006</c:v>
                </c:pt>
                <c:pt idx="6">
                  <c:v>308549.00000000064</c:v>
                </c:pt>
                <c:pt idx="7">
                  <c:v>0</c:v>
                </c:pt>
                <c:pt idx="8">
                  <c:v>0</c:v>
                </c:pt>
                <c:pt idx="9">
                  <c:v>185833.00000000015</c:v>
                </c:pt>
                <c:pt idx="10">
                  <c:v>185833.00000000015</c:v>
                </c:pt>
                <c:pt idx="12">
                  <c:v>833333.33333333326</c:v>
                </c:pt>
                <c:pt idx="13">
                  <c:v>-35833</c:v>
                </c:pt>
                <c:pt idx="14">
                  <c:v>-685643.33333333267</c:v>
                </c:pt>
                <c:pt idx="16">
                  <c:v>111857.00000000058</c:v>
                </c:pt>
                <c:pt idx="17">
                  <c:v>0</c:v>
                </c:pt>
                <c:pt idx="18">
                  <c:v>111857.00000000058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B-42A4-8BC8-6AD2B3185195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B-42A4-8BC8-6AD2B318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63216"/>
        <c:axId val="1"/>
      </c:barChart>
      <c:catAx>
        <c:axId val="43296321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96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3B7DC3F-716F-0A46-0B0A-0385520C47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2000000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318642</v>
          </cell>
        </row>
        <row r="36">
          <cell r="BB36">
            <v>336000</v>
          </cell>
        </row>
        <row r="37">
          <cell r="BB37">
            <v>22371.4</v>
          </cell>
        </row>
        <row r="38">
          <cell r="BB38">
            <v>22371.400000000023</v>
          </cell>
        </row>
        <row r="39">
          <cell r="BB39">
            <v>22371.400000000063</v>
          </cell>
        </row>
        <row r="40">
          <cell r="BB40">
            <v>22371.40000000014</v>
          </cell>
        </row>
        <row r="41">
          <cell r="BB41">
            <v>22371.400000000373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0</v>
          </cell>
        </row>
        <row r="40">
          <cell r="K40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L27" workbookViewId="0">
      <selection activeCell="Q33" sqref="Q3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2000000</v>
      </c>
      <c r="I6" s="6">
        <f>'[1]BAM-3RD'!$BK$2468</f>
        <v>1160257</v>
      </c>
      <c r="J6" s="6"/>
      <c r="K6" s="6">
        <f>SUM(E6,H6,I6)</f>
        <v>6160257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5000000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166666.66666666666</v>
      </c>
      <c r="R8" s="64">
        <f t="shared" ref="R8:R32" si="0">IF(L8&gt;0,$L$5-L8,0)+($M$5-M8)+($N$5-N8)</f>
        <v>-5000</v>
      </c>
      <c r="S8" s="5">
        <f>E8-Q8-R8</f>
        <v>-186219.66666666666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166666.66666666666</v>
      </c>
      <c r="R9" s="64">
        <f t="shared" si="0"/>
        <v>-12500</v>
      </c>
      <c r="S9" s="5">
        <f t="shared" ref="S9:S36" si="6">E9-Q9-R9</f>
        <v>-143439.66666666666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166666.66666666666</v>
      </c>
      <c r="R10" s="64">
        <f t="shared" si="0"/>
        <v>30000</v>
      </c>
      <c r="S10" s="5">
        <f t="shared" si="6"/>
        <v>-58966.666666666657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166666.66666666666</v>
      </c>
      <c r="R11" s="64">
        <f t="shared" si="0"/>
        <v>10000</v>
      </c>
      <c r="S11" s="5">
        <f t="shared" si="6"/>
        <v>-74361.666666666657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166666.66666666666</v>
      </c>
      <c r="R12" s="64">
        <f t="shared" si="0"/>
        <v>5083</v>
      </c>
      <c r="S12" s="5">
        <f t="shared" si="6"/>
        <v>-161154.66666666666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166666.66666666666</v>
      </c>
      <c r="R13" s="64">
        <f t="shared" si="0"/>
        <v>-10000</v>
      </c>
      <c r="S13" s="5">
        <f t="shared" si="6"/>
        <v>-142243.66666666666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166666.66666666666</v>
      </c>
      <c r="R14" s="64">
        <f t="shared" si="0"/>
        <v>-10000</v>
      </c>
      <c r="S14" s="5">
        <f t="shared" si="6"/>
        <v>135066.33333333334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166666.66666666666</v>
      </c>
      <c r="R15" s="64">
        <f t="shared" si="0"/>
        <v>-1667</v>
      </c>
      <c r="S15" s="5">
        <f t="shared" si="6"/>
        <v>136413.33333333334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166666.66666666666</v>
      </c>
      <c r="R16" s="64">
        <f t="shared" si="0"/>
        <v>-21667</v>
      </c>
      <c r="S16" s="5">
        <f t="shared" si="6"/>
        <v>134893.33333333334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166666.66666666666</v>
      </c>
      <c r="R17" s="64">
        <f t="shared" si="0"/>
        <v>-10000</v>
      </c>
      <c r="S17" s="5">
        <f t="shared" si="6"/>
        <v>57809.333333333343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166666.66666666666</v>
      </c>
      <c r="R18" s="64">
        <f t="shared" si="0"/>
        <v>17500</v>
      </c>
      <c r="S18" s="5">
        <f t="shared" si="6"/>
        <v>20599.333333333343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166666.66666666666</v>
      </c>
      <c r="R19" s="64">
        <f t="shared" si="0"/>
        <v>21250</v>
      </c>
      <c r="S19" s="5">
        <f t="shared" si="6"/>
        <v>82429.333333333343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166666.66666666666</v>
      </c>
      <c r="R20" s="64">
        <f t="shared" si="0"/>
        <v>-25000</v>
      </c>
      <c r="S20" s="5">
        <f t="shared" si="6"/>
        <v>154405.33333333334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166666.66666666666</v>
      </c>
      <c r="R21" s="64">
        <f t="shared" si="0"/>
        <v>-25000</v>
      </c>
      <c r="S21" s="5">
        <f t="shared" si="6"/>
        <v>67665.333333333343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166666.66666666666</v>
      </c>
      <c r="R22" s="64">
        <f t="shared" si="0"/>
        <v>-25000</v>
      </c>
      <c r="S22" s="5">
        <f t="shared" si="6"/>
        <v>85785.333333333343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166666.66666666666</v>
      </c>
      <c r="R23" s="64">
        <f t="shared" si="0"/>
        <v>0</v>
      </c>
      <c r="S23" s="5">
        <f t="shared" si="6"/>
        <v>-956104.66666666663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166666.66666666666</v>
      </c>
      <c r="R24" s="64">
        <f t="shared" si="0"/>
        <v>-20000</v>
      </c>
      <c r="S24" s="5">
        <f t="shared" si="6"/>
        <v>-26364.666666666657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166666.66666666666</v>
      </c>
      <c r="R25" s="64">
        <f t="shared" si="0"/>
        <v>12500</v>
      </c>
      <c r="S25" s="5">
        <f t="shared" si="6"/>
        <v>-8764.666666666657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166666.66666666666</v>
      </c>
      <c r="R26" s="64">
        <f t="shared" si="0"/>
        <v>21667</v>
      </c>
      <c r="S26" s="5">
        <f t="shared" si="6"/>
        <v>-39416.666666666657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166666.66666666666</v>
      </c>
      <c r="R27" s="64">
        <f t="shared" si="0"/>
        <v>5000</v>
      </c>
      <c r="S27" s="5">
        <f t="shared" si="6"/>
        <v>-1008969.6666666666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166666.66666666666</v>
      </c>
      <c r="R28" s="64">
        <f t="shared" si="0"/>
        <v>14375</v>
      </c>
      <c r="S28" s="5">
        <f t="shared" si="6"/>
        <v>109295.33333333334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166666.66666666666</v>
      </c>
      <c r="R29" s="64">
        <f t="shared" si="0"/>
        <v>4500</v>
      </c>
      <c r="S29" s="5">
        <f t="shared" si="6"/>
        <v>134870.33333333334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166666.66666666666</v>
      </c>
      <c r="R30" s="64">
        <f t="shared" si="0"/>
        <v>-208</v>
      </c>
      <c r="S30" s="5">
        <f t="shared" si="6"/>
        <v>111108.33333333334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+'[3]BAM-EGS'!$BB35</f>
        <v>318642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357930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166666.66666666666</v>
      </c>
      <c r="R31" s="64">
        <f t="shared" si="0"/>
        <v>30000</v>
      </c>
      <c r="S31" s="5">
        <f t="shared" si="6"/>
        <v>121975.33333333334</v>
      </c>
      <c r="T31" s="5"/>
      <c r="U31" s="5">
        <f t="shared" si="7"/>
        <v>318642</v>
      </c>
      <c r="V31" s="19">
        <f t="shared" si="8"/>
        <v>0</v>
      </c>
      <c r="W31" s="19">
        <f t="shared" si="9"/>
        <v>318642</v>
      </c>
      <c r="X31" s="4">
        <f t="shared" si="10"/>
        <v>357930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38</v>
      </c>
      <c r="C32" s="49"/>
      <c r="D32" s="49"/>
      <c r="E32" s="55">
        <f>+'[3]BAM-EGS'!$BB36</f>
        <v>336000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375338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0</v>
      </c>
      <c r="O32" s="4">
        <f t="shared" si="4"/>
        <v>0</v>
      </c>
      <c r="P32" s="5"/>
      <c r="Q32" s="5">
        <f t="shared" si="5"/>
        <v>166666.66666666666</v>
      </c>
      <c r="R32" s="64">
        <f t="shared" si="0"/>
        <v>30000</v>
      </c>
      <c r="S32" s="5">
        <f t="shared" si="6"/>
        <v>139333.33333333334</v>
      </c>
      <c r="T32" s="5"/>
      <c r="U32" s="5">
        <f t="shared" si="7"/>
        <v>336000</v>
      </c>
      <c r="V32" s="19">
        <f t="shared" si="8"/>
        <v>0</v>
      </c>
      <c r="W32" s="19">
        <f t="shared" si="9"/>
        <v>336000</v>
      </c>
      <c r="X32" s="4">
        <f t="shared" si="10"/>
        <v>375338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38</v>
      </c>
      <c r="C33" s="49"/>
      <c r="D33" s="49"/>
      <c r="E33" s="55">
        <f>+'[3]BAM-EGS'!$BB37</f>
        <v>22371.4</v>
      </c>
      <c r="F33" s="49"/>
      <c r="G33" s="28"/>
      <c r="H33" s="54">
        <f>+'[2]BAM-EGS'!$BB37</f>
        <v>0</v>
      </c>
      <c r="I33" s="29">
        <f>'[1]BAM-3RD'!$BK2461</f>
        <v>39338.400000000001</v>
      </c>
      <c r="J33" s="54">
        <f t="shared" si="2"/>
        <v>39338.400000000001</v>
      </c>
      <c r="K33" s="30">
        <f t="shared" si="3"/>
        <v>61709.8</v>
      </c>
      <c r="L33" s="37">
        <f>((L$6)-SUM(L$8:L32))/($A$37-$A32)</f>
        <v>0</v>
      </c>
      <c r="M33" s="37">
        <f>((M$6)-SUM(M$8:M32))/($A$37-$A32)</f>
        <v>0</v>
      </c>
      <c r="N33" s="37">
        <f>((N$6)-SUM(N$8:N32))/($A$37-$A32)</f>
        <v>37166.6</v>
      </c>
      <c r="O33" s="4">
        <f t="shared" si="4"/>
        <v>37166.6</v>
      </c>
      <c r="P33" s="5"/>
      <c r="Q33" s="5">
        <f t="shared" si="5"/>
        <v>166666.66666666666</v>
      </c>
      <c r="R33" s="65">
        <f>((R$6)-SUM(R$8:R32))/($A$37-$A32)</f>
        <v>-7166.6</v>
      </c>
      <c r="S33" s="5">
        <f t="shared" si="6"/>
        <v>-137128.66666666666</v>
      </c>
      <c r="T33" s="5"/>
      <c r="U33" s="5">
        <f t="shared" si="7"/>
        <v>22371.399999999994</v>
      </c>
      <c r="V33" s="19">
        <f t="shared" si="8"/>
        <v>0</v>
      </c>
      <c r="W33" s="19">
        <f t="shared" si="9"/>
        <v>22371.399999999994</v>
      </c>
      <c r="X33" s="4">
        <f t="shared" si="10"/>
        <v>61709.8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38</v>
      </c>
      <c r="C34" s="49"/>
      <c r="D34" s="49"/>
      <c r="E34" s="55">
        <f>+'[3]BAM-EGS'!$BB38</f>
        <v>22371.400000000023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61709.800000000025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37166.600000000006</v>
      </c>
      <c r="O34" s="4">
        <f t="shared" si="4"/>
        <v>37166.600000000006</v>
      </c>
      <c r="P34" s="5"/>
      <c r="Q34" s="5">
        <f t="shared" si="5"/>
        <v>166666.66666666666</v>
      </c>
      <c r="R34" s="65">
        <f>((R$6)-SUM(R$8:R33))/($A$37-$A33)</f>
        <v>-7166.6</v>
      </c>
      <c r="S34" s="5">
        <f t="shared" si="6"/>
        <v>-137128.66666666663</v>
      </c>
      <c r="T34" s="5"/>
      <c r="U34" s="5">
        <f t="shared" si="7"/>
        <v>22371.400000000023</v>
      </c>
      <c r="V34" s="19">
        <f t="shared" si="8"/>
        <v>0</v>
      </c>
      <c r="W34" s="19">
        <f t="shared" si="9"/>
        <v>22371.400000000023</v>
      </c>
      <c r="X34" s="4">
        <f t="shared" si="10"/>
        <v>61709.800000000025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22371.400000000063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61709.800000000061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37166.600000000013</v>
      </c>
      <c r="O35" s="4">
        <f t="shared" si="4"/>
        <v>37166.600000000013</v>
      </c>
      <c r="P35" s="5"/>
      <c r="Q35" s="5">
        <f t="shared" si="5"/>
        <v>166666.66666666666</v>
      </c>
      <c r="R35" s="65">
        <f>((R$6)-SUM(R$8:R34))/($A$37-$A34)</f>
        <v>-7166.6000000000013</v>
      </c>
      <c r="S35" s="5">
        <f t="shared" si="6"/>
        <v>-137128.6666666666</v>
      </c>
      <c r="T35" s="5"/>
      <c r="U35" s="5">
        <f t="shared" si="7"/>
        <v>22371.400000000052</v>
      </c>
      <c r="V35" s="19">
        <f t="shared" si="8"/>
        <v>0</v>
      </c>
      <c r="W35" s="19">
        <f t="shared" si="9"/>
        <v>22371.400000000052</v>
      </c>
      <c r="X35" s="4">
        <f t="shared" si="10"/>
        <v>61709.800000000061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22371.40000000014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61709.800000000148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37166.600000000035</v>
      </c>
      <c r="O36" s="4">
        <f t="shared" si="4"/>
        <v>37166.600000000035</v>
      </c>
      <c r="P36" s="5"/>
      <c r="Q36" s="5">
        <f t="shared" si="5"/>
        <v>166666.66666666666</v>
      </c>
      <c r="R36" s="65">
        <f>((R$6)-SUM(R$8:R35))/($A$37-$A35)</f>
        <v>-7166.6</v>
      </c>
      <c r="S36" s="5">
        <f t="shared" si="6"/>
        <v>-137128.66666666651</v>
      </c>
      <c r="T36" s="5"/>
      <c r="U36" s="5">
        <f t="shared" si="7"/>
        <v>22371.40000000014</v>
      </c>
      <c r="V36" s="19">
        <f t="shared" si="8"/>
        <v>0</v>
      </c>
      <c r="W36" s="19">
        <f t="shared" si="9"/>
        <v>22371.40000000014</v>
      </c>
      <c r="X36" s="4">
        <f t="shared" si="10"/>
        <v>61709.800000000148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22371.400000000373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61709.800000000396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37166.600000000093</v>
      </c>
      <c r="O37" s="4">
        <f>SUM(L37:N37)</f>
        <v>37166.600000000093</v>
      </c>
      <c r="P37" s="5"/>
      <c r="Q37" s="5">
        <f>$Q$6/30</f>
        <v>166666.66666666666</v>
      </c>
      <c r="R37" s="65">
        <f>((R$6)-SUM(R$8:R36))/($A$37-$A36)</f>
        <v>-7166.6</v>
      </c>
      <c r="S37" s="5">
        <f>E37-Q37-R37</f>
        <v>-137128.66666666628</v>
      </c>
      <c r="T37" s="5"/>
      <c r="U37" s="5">
        <f>SUM(Q37:S37)</f>
        <v>22371.400000000373</v>
      </c>
      <c r="V37" s="19">
        <f>SUM(H37)</f>
        <v>0</v>
      </c>
      <c r="W37" s="19">
        <f>SUM(U37:V37)</f>
        <v>22371.400000000373</v>
      </c>
      <c r="X37" s="4">
        <f>IF(K37&gt;0,K37,0)</f>
        <v>61709.800000000396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1160257</v>
      </c>
      <c r="J40" s="41">
        <f>SUM(J8:J39)</f>
        <v>3160256.9999999995</v>
      </c>
      <c r="K40" s="42">
        <f>SUM(K8:K38)</f>
        <v>6160257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5000000</v>
      </c>
      <c r="R40" s="42">
        <f>SUM(R8:R38)</f>
        <v>0</v>
      </c>
      <c r="S40" s="42">
        <f>SUM(S8:S38)</f>
        <v>-1999999.9999999993</v>
      </c>
      <c r="T40" s="42"/>
      <c r="U40" s="42">
        <f>SUM(U8:U38)</f>
        <v>3000000</v>
      </c>
      <c r="V40" s="42">
        <f>SUM(V8:V38)</f>
        <v>2000000</v>
      </c>
      <c r="W40" s="42">
        <f>SUM(W8:W38)</f>
        <v>5000000.0000000019</v>
      </c>
      <c r="X40" s="43">
        <f>SUM(X8:X39)</f>
        <v>6160257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SUM(C33:C38)</f>
        <v>0</v>
      </c>
      <c r="D43" s="63">
        <f t="shared" ref="D43:W43" si="11">SUM(D33:D38)</f>
        <v>0</v>
      </c>
      <c r="E43" s="63">
        <f t="shared" si="11"/>
        <v>111857.0000000006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196692.00000000006</v>
      </c>
      <c r="J43" s="63">
        <f t="shared" si="11"/>
        <v>196692.00000000006</v>
      </c>
      <c r="K43" s="63">
        <f t="shared" si="11"/>
        <v>308549.00000000064</v>
      </c>
      <c r="L43" s="63">
        <f t="shared" si="11"/>
        <v>0</v>
      </c>
      <c r="M43" s="63">
        <f t="shared" si="11"/>
        <v>0</v>
      </c>
      <c r="N43" s="63">
        <f t="shared" si="11"/>
        <v>185833.00000000015</v>
      </c>
      <c r="O43" s="63">
        <f t="shared" si="11"/>
        <v>185833.00000000015</v>
      </c>
      <c r="P43" s="63"/>
      <c r="Q43" s="63">
        <f t="shared" si="11"/>
        <v>833333.33333333326</v>
      </c>
      <c r="R43" s="63">
        <f t="shared" si="11"/>
        <v>-35833</v>
      </c>
      <c r="S43" s="63">
        <f t="shared" si="11"/>
        <v>-685643.33333333267</v>
      </c>
      <c r="T43" s="63"/>
      <c r="U43" s="63">
        <f t="shared" si="11"/>
        <v>111857.00000000058</v>
      </c>
      <c r="V43" s="63">
        <f t="shared" si="11"/>
        <v>0</v>
      </c>
      <c r="W43" s="63">
        <f t="shared" si="11"/>
        <v>111857.00000000058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452505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340647.99999999942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1981907.8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04/25/2001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2001-04-23T17:31:01Z</cp:lastPrinted>
  <dcterms:created xsi:type="dcterms:W3CDTF">1997-02-03T15:25:11Z</dcterms:created>
  <dcterms:modified xsi:type="dcterms:W3CDTF">2023-09-17T20:28:29Z</dcterms:modified>
</cp:coreProperties>
</file>