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1DCF1B-7C25-42B0-A14B-2AED7FA6936D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<sst xmlns="http://schemas.openxmlformats.org/spreadsheetml/2006/main" count="75" uniqueCount="44">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</sst>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559378468368484E-2"/>
          <c:y val="3.4257748776508973E-2"/>
          <c:w val="0.83573806881243062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586654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567749.29310344835</c:v>
                </c:pt>
                <c:pt idx="5">
                  <c:v>567749.29310344835</c:v>
                </c:pt>
                <c:pt idx="6">
                  <c:v>1154403.2931034486</c:v>
                </c:pt>
                <c:pt idx="7">
                  <c:v>0</c:v>
                </c:pt>
                <c:pt idx="8">
                  <c:v>0</c:v>
                </c:pt>
                <c:pt idx="9">
                  <c:v>640000.00000000023</c:v>
                </c:pt>
                <c:pt idx="10">
                  <c:v>640000.00000000023</c:v>
                </c:pt>
                <c:pt idx="12">
                  <c:v>1919354.8387096776</c:v>
                </c:pt>
                <c:pt idx="13">
                  <c:v>-130000</c:v>
                </c:pt>
                <c:pt idx="14">
                  <c:v>-1202700.8387096773</c:v>
                </c:pt>
                <c:pt idx="16">
                  <c:v>586653.99999999988</c:v>
                </c:pt>
                <c:pt idx="17">
                  <c:v>0</c:v>
                </c:pt>
                <c:pt idx="18">
                  <c:v>586653.99999999988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2-44A8-8556-55B663AA859F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2-44A8-8556-55B663AA8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680239"/>
        <c:axId val="1"/>
      </c:barChart>
      <c:catAx>
        <c:axId val="1643680239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368023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CFF2619-E489-67EB-EE9F-DB8174DCA5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33397.017241379312</v>
          </cell>
        </row>
        <row r="2489">
          <cell r="BK2489">
            <v>33397.017241379312</v>
          </cell>
        </row>
        <row r="2490">
          <cell r="BK2490">
            <v>33397.017241379312</v>
          </cell>
        </row>
        <row r="2491">
          <cell r="BK2491">
            <v>33397.017241379312</v>
          </cell>
        </row>
        <row r="2492">
          <cell r="BK2492">
            <v>33397.017241379312</v>
          </cell>
        </row>
        <row r="2493">
          <cell r="BK2493">
            <v>33397.017241379312</v>
          </cell>
        </row>
        <row r="2494">
          <cell r="BK2494">
            <v>33397.017241379312</v>
          </cell>
        </row>
        <row r="2495">
          <cell r="BK2495">
            <v>33397.017241379312</v>
          </cell>
        </row>
        <row r="2496">
          <cell r="BK2496">
            <v>33397.017241379312</v>
          </cell>
        </row>
        <row r="2497">
          <cell r="BK2497">
            <v>33397.017241379312</v>
          </cell>
        </row>
        <row r="2498">
          <cell r="BK2498">
            <v>33397.017241379312</v>
          </cell>
        </row>
        <row r="2499">
          <cell r="BK2499">
            <v>33397.017241379312</v>
          </cell>
        </row>
        <row r="2500">
          <cell r="BK2500">
            <v>33397.017241379312</v>
          </cell>
        </row>
        <row r="2501">
          <cell r="BK2501">
            <v>33397.017241379312</v>
          </cell>
        </row>
        <row r="2502">
          <cell r="BK2502">
            <v>33397.017241379312</v>
          </cell>
        </row>
        <row r="2503">
          <cell r="BK2503">
            <v>33397.017241379312</v>
          </cell>
        </row>
        <row r="2504">
          <cell r="BK2504">
            <v>33397.017241379312</v>
          </cell>
        </row>
        <row r="2505">
          <cell r="BK2505">
            <v>33397.017241379312</v>
          </cell>
        </row>
        <row r="2506">
          <cell r="BK2506">
            <v>33397.017241379312</v>
          </cell>
        </row>
        <row r="2507">
          <cell r="BK2507">
            <v>33397.017241379312</v>
          </cell>
        </row>
        <row r="2508">
          <cell r="BK2508">
            <v>33397.017241379312</v>
          </cell>
        </row>
        <row r="2509">
          <cell r="BK2509">
            <v>33397.017241379304</v>
          </cell>
        </row>
        <row r="2511">
          <cell r="BK2511">
            <v>1035803.0000000007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3000000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272559</v>
          </cell>
        </row>
        <row r="23">
          <cell r="BC23">
            <v>-700000</v>
          </cell>
        </row>
        <row r="24">
          <cell r="BC24">
            <v>290000</v>
          </cell>
        </row>
        <row r="25">
          <cell r="BC25">
            <v>250000</v>
          </cell>
        </row>
        <row r="26">
          <cell r="BC26">
            <v>34509.058823529413</v>
          </cell>
        </row>
        <row r="27">
          <cell r="BC27">
            <v>34509.058823529413</v>
          </cell>
        </row>
        <row r="28">
          <cell r="BC28">
            <v>34509.058823529413</v>
          </cell>
        </row>
        <row r="29">
          <cell r="BC29">
            <v>34509.058823529413</v>
          </cell>
        </row>
        <row r="30">
          <cell r="BC30">
            <v>34509.058823529413</v>
          </cell>
        </row>
        <row r="31">
          <cell r="BC31">
            <v>34509.058823529413</v>
          </cell>
        </row>
        <row r="32">
          <cell r="BC32">
            <v>34509.058823529405</v>
          </cell>
        </row>
        <row r="33">
          <cell r="BC33">
            <v>34509.058823529413</v>
          </cell>
        </row>
        <row r="34">
          <cell r="BC34">
            <v>34509.058823529413</v>
          </cell>
        </row>
        <row r="35">
          <cell r="BC35">
            <v>34509.058823529413</v>
          </cell>
        </row>
        <row r="36">
          <cell r="BC36">
            <v>34509.058823529413</v>
          </cell>
        </row>
        <row r="37">
          <cell r="BC37">
            <v>34509.05882352942</v>
          </cell>
        </row>
        <row r="38">
          <cell r="BC38">
            <v>34509.05882352942</v>
          </cell>
        </row>
        <row r="39">
          <cell r="BC39">
            <v>34509.058823529427</v>
          </cell>
        </row>
        <row r="40">
          <cell r="BC40">
            <v>34509.058823529434</v>
          </cell>
        </row>
        <row r="41">
          <cell r="BC41">
            <v>34509.058823529427</v>
          </cell>
        </row>
        <row r="42">
          <cell r="BC42">
            <v>34509.058823529398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0</v>
          </cell>
        </row>
        <row r="26">
          <cell r="K26">
            <v>0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" workbookViewId="0">
      <selection activeCell="A2" sqref="A2:E2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3000000</v>
      </c>
      <c r="I6" s="6">
        <f>'[1]BAM-3RD'!$BK$2511</f>
        <v>1035803.0000000007</v>
      </c>
      <c r="J6" s="6"/>
      <c r="K6" s="6">
        <f>SUM(E6,H6,I6)</f>
        <v>4535803.0000000009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3500000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112903.22580645161</v>
      </c>
      <c r="R8" s="64">
        <f t="shared" ref="R8:R21" si="0">IF(L8&gt;0,$L$5-L8,0)+($M$5-M8)+($N$5-N8)</f>
        <v>-17500</v>
      </c>
      <c r="S8" s="5">
        <f>E8-Q8-R8</f>
        <v>51610.774193548394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112903.22580645161</v>
      </c>
      <c r="R9" s="64">
        <f t="shared" si="0"/>
        <v>-2500</v>
      </c>
      <c r="S9" s="5">
        <f t="shared" ref="S9:S36" si="6">E9-Q9-R9</f>
        <v>-3599.2258064516063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112903.22580645161</v>
      </c>
      <c r="R10" s="64">
        <f t="shared" si="0"/>
        <v>-2500</v>
      </c>
      <c r="S10" s="5">
        <f t="shared" si="6"/>
        <v>-1072189.2258064516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112903.22580645161</v>
      </c>
      <c r="R11" s="64">
        <f t="shared" si="0"/>
        <v>0</v>
      </c>
      <c r="S11" s="5">
        <f t="shared" si="6"/>
        <v>-34983.225806451606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112903.22580645161</v>
      </c>
      <c r="R12" s="64">
        <f t="shared" si="0"/>
        <v>25000</v>
      </c>
      <c r="S12" s="5">
        <f t="shared" si="6"/>
        <v>114136.77419354839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112903.22580645161</v>
      </c>
      <c r="R13" s="64">
        <f t="shared" si="0"/>
        <v>11250</v>
      </c>
      <c r="S13" s="5">
        <f t="shared" si="6"/>
        <v>136746.77419354839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112903.22580645161</v>
      </c>
      <c r="R14" s="64">
        <f t="shared" si="0"/>
        <v>0</v>
      </c>
      <c r="S14" s="5">
        <f t="shared" si="6"/>
        <v>102716.77419354839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112903.22580645161</v>
      </c>
      <c r="R15" s="64">
        <f t="shared" si="0"/>
        <v>-6250</v>
      </c>
      <c r="S15" s="5">
        <f t="shared" si="6"/>
        <v>121616.77419354839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112903.22580645161</v>
      </c>
      <c r="R16" s="64">
        <f t="shared" si="0"/>
        <v>-27500</v>
      </c>
      <c r="S16" s="5">
        <f t="shared" si="6"/>
        <v>169969.77419354839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33397.017241379312</v>
      </c>
      <c r="J17" s="54">
        <f t="shared" si="2"/>
        <v>1033397.0172413794</v>
      </c>
      <c r="K17" s="30">
        <f t="shared" si="3"/>
        <v>252029.0172413793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0</v>
      </c>
      <c r="O17" s="4">
        <f t="shared" si="4"/>
        <v>0</v>
      </c>
      <c r="P17" s="5"/>
      <c r="Q17" s="5">
        <f t="shared" si="5"/>
        <v>112903.22580645161</v>
      </c>
      <c r="R17" s="64">
        <f t="shared" si="0"/>
        <v>30000</v>
      </c>
      <c r="S17" s="5">
        <f t="shared" si="6"/>
        <v>-924271.22580645164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252029.0172413793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37</v>
      </c>
      <c r="C18" s="49"/>
      <c r="D18" s="49"/>
      <c r="E18" s="55">
        <f>+'[3]BAM-EGS'!$BC22</f>
        <v>272559</v>
      </c>
      <c r="F18" s="49"/>
      <c r="G18" s="28"/>
      <c r="H18" s="54">
        <f>+'[2]BAM-EGS'!$BC22</f>
        <v>0</v>
      </c>
      <c r="I18" s="29">
        <f>'[1]BAM-3RD'!$BK2489</f>
        <v>33397.017241379312</v>
      </c>
      <c r="J18" s="54">
        <f t="shared" si="2"/>
        <v>33397.017241379312</v>
      </c>
      <c r="K18" s="30">
        <f t="shared" si="3"/>
        <v>305956.0172413793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0</v>
      </c>
      <c r="O18" s="4">
        <f t="shared" si="4"/>
        <v>0</v>
      </c>
      <c r="P18" s="5"/>
      <c r="Q18" s="5">
        <f t="shared" si="5"/>
        <v>112903.22580645161</v>
      </c>
      <c r="R18" s="64">
        <f t="shared" si="0"/>
        <v>30000</v>
      </c>
      <c r="S18" s="5">
        <f t="shared" si="6"/>
        <v>129655.77419354839</v>
      </c>
      <c r="T18" s="5"/>
      <c r="U18" s="5">
        <f t="shared" si="7"/>
        <v>272559</v>
      </c>
      <c r="V18" s="19">
        <f t="shared" si="8"/>
        <v>0</v>
      </c>
      <c r="W18" s="19">
        <f t="shared" si="9"/>
        <v>272559</v>
      </c>
      <c r="X18" s="4">
        <f t="shared" si="10"/>
        <v>305956.0172413793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37</v>
      </c>
      <c r="C19" s="49"/>
      <c r="D19" s="49"/>
      <c r="E19" s="55">
        <f>+'[3]BAM-EGS'!$BC23</f>
        <v>-700000</v>
      </c>
      <c r="F19" s="49"/>
      <c r="G19" s="28"/>
      <c r="H19" s="54">
        <f>+'[2]BAM-EGS'!$BC23</f>
        <v>1000000</v>
      </c>
      <c r="I19" s="29">
        <f>'[1]BAM-3RD'!$BK2490</f>
        <v>33397.017241379312</v>
      </c>
      <c r="J19" s="54">
        <f t="shared" si="2"/>
        <v>1033397.0172413794</v>
      </c>
      <c r="K19" s="30">
        <f t="shared" si="3"/>
        <v>333397.0172413793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0</v>
      </c>
      <c r="O19" s="4">
        <f t="shared" si="4"/>
        <v>0</v>
      </c>
      <c r="P19" s="5"/>
      <c r="Q19" s="5">
        <f t="shared" si="5"/>
        <v>112903.22580645161</v>
      </c>
      <c r="R19" s="64">
        <f t="shared" si="0"/>
        <v>30000</v>
      </c>
      <c r="S19" s="5">
        <f t="shared" si="6"/>
        <v>-842903.22580645164</v>
      </c>
      <c r="T19" s="5"/>
      <c r="U19" s="5">
        <f t="shared" si="7"/>
        <v>-700000</v>
      </c>
      <c r="V19" s="19">
        <f t="shared" si="8"/>
        <v>1000000</v>
      </c>
      <c r="W19" s="19">
        <f t="shared" si="9"/>
        <v>300000</v>
      </c>
      <c r="X19" s="4">
        <f t="shared" si="10"/>
        <v>333397.0172413793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37</v>
      </c>
      <c r="C20" s="49"/>
      <c r="D20" s="49"/>
      <c r="E20" s="55">
        <f>+'[3]BAM-EGS'!$BC24</f>
        <v>290000</v>
      </c>
      <c r="F20" s="49"/>
      <c r="G20" s="28"/>
      <c r="H20" s="54">
        <f>+'[2]BAM-EGS'!$BC24</f>
        <v>0</v>
      </c>
      <c r="I20" s="29">
        <f>'[1]BAM-3RD'!$BK2491</f>
        <v>33397.017241379312</v>
      </c>
      <c r="J20" s="54">
        <f t="shared" si="2"/>
        <v>33397.017241379312</v>
      </c>
      <c r="K20" s="30">
        <f t="shared" si="3"/>
        <v>323397.0172413793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0</v>
      </c>
      <c r="O20" s="4">
        <f t="shared" si="4"/>
        <v>0</v>
      </c>
      <c r="P20" s="5"/>
      <c r="Q20" s="5">
        <f t="shared" si="5"/>
        <v>112903.22580645161</v>
      </c>
      <c r="R20" s="64">
        <f t="shared" si="0"/>
        <v>30000</v>
      </c>
      <c r="S20" s="5">
        <f t="shared" si="6"/>
        <v>147096.77419354839</v>
      </c>
      <c r="T20" s="5"/>
      <c r="U20" s="5">
        <f t="shared" si="7"/>
        <v>290000</v>
      </c>
      <c r="V20" s="19">
        <f t="shared" si="8"/>
        <v>0</v>
      </c>
      <c r="W20" s="19">
        <f t="shared" si="9"/>
        <v>290000</v>
      </c>
      <c r="X20" s="4">
        <f t="shared" si="10"/>
        <v>323397.0172413793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37</v>
      </c>
      <c r="C21" s="49"/>
      <c r="D21" s="49"/>
      <c r="E21" s="55">
        <f>+'[3]BAM-EGS'!$BC25</f>
        <v>250000</v>
      </c>
      <c r="F21" s="49"/>
      <c r="G21" s="28"/>
      <c r="H21" s="54">
        <f>+'[2]BAM-EGS'!$BC25</f>
        <v>0</v>
      </c>
      <c r="I21" s="29">
        <f>'[1]BAM-3RD'!$BK2492</f>
        <v>33397.017241379312</v>
      </c>
      <c r="J21" s="54">
        <f t="shared" si="2"/>
        <v>33397.017241379312</v>
      </c>
      <c r="K21" s="30">
        <f t="shared" si="3"/>
        <v>283397.0172413793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0</v>
      </c>
      <c r="O21" s="4">
        <f t="shared" si="4"/>
        <v>0</v>
      </c>
      <c r="P21" s="5"/>
      <c r="Q21" s="5">
        <f t="shared" si="5"/>
        <v>112903.22580645161</v>
      </c>
      <c r="R21" s="64">
        <f t="shared" si="0"/>
        <v>30000</v>
      </c>
      <c r="S21" s="5">
        <f t="shared" si="6"/>
        <v>107096.77419354839</v>
      </c>
      <c r="T21" s="5"/>
      <c r="U21" s="5">
        <f t="shared" si="7"/>
        <v>250000</v>
      </c>
      <c r="V21" s="19">
        <f t="shared" si="8"/>
        <v>0</v>
      </c>
      <c r="W21" s="19">
        <f t="shared" si="9"/>
        <v>250000</v>
      </c>
      <c r="X21" s="4">
        <f t="shared" si="10"/>
        <v>283397.0172413793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42</v>
      </c>
      <c r="C22" s="49"/>
      <c r="D22" s="49"/>
      <c r="E22" s="55">
        <f>+'[3]BAM-EGS'!$BC26</f>
        <v>34509.058823529413</v>
      </c>
      <c r="F22" s="49"/>
      <c r="G22" s="28"/>
      <c r="H22" s="54">
        <f>+'[2]BAM-EGS'!$BC26</f>
        <v>0</v>
      </c>
      <c r="I22" s="29">
        <f>'[1]BAM-3RD'!$BK2493</f>
        <v>33397.017241379312</v>
      </c>
      <c r="J22" s="54">
        <f t="shared" si="2"/>
        <v>33397.017241379312</v>
      </c>
      <c r="K22" s="30">
        <f t="shared" si="3"/>
        <v>67906.076064908731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37647.058823529413</v>
      </c>
      <c r="O22" s="4">
        <f t="shared" si="4"/>
        <v>37647.058823529413</v>
      </c>
      <c r="P22" s="5"/>
      <c r="Q22" s="5">
        <f t="shared" si="5"/>
        <v>112903.22580645161</v>
      </c>
      <c r="R22" s="65">
        <f>((R$6)-SUM(R$8:R21))/($A$38-$A21)</f>
        <v>-7647.0588235294117</v>
      </c>
      <c r="S22" s="5">
        <f t="shared" si="6"/>
        <v>-70747.108159392781</v>
      </c>
      <c r="T22" s="5"/>
      <c r="U22" s="5">
        <f t="shared" si="7"/>
        <v>34509.058823529413</v>
      </c>
      <c r="V22" s="19">
        <f t="shared" si="8"/>
        <v>0</v>
      </c>
      <c r="W22" s="19">
        <f t="shared" si="9"/>
        <v>34509.058823529413</v>
      </c>
      <c r="X22" s="4">
        <f t="shared" si="10"/>
        <v>67906.076064908731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+'[3]BAM-EGS'!$BC27</f>
        <v>34509.058823529413</v>
      </c>
      <c r="F23" s="49"/>
      <c r="G23" s="28"/>
      <c r="H23" s="54">
        <f>+'[2]BAM-EGS'!$BC27</f>
        <v>0</v>
      </c>
      <c r="I23" s="29">
        <f>'[1]BAM-3RD'!$BK2494</f>
        <v>33397.017241379312</v>
      </c>
      <c r="J23" s="54">
        <f t="shared" si="2"/>
        <v>33397.017241379312</v>
      </c>
      <c r="K23" s="30">
        <f t="shared" si="3"/>
        <v>67906.076064908731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37647.058823529413</v>
      </c>
      <c r="O23" s="4">
        <f t="shared" si="4"/>
        <v>37647.058823529413</v>
      </c>
      <c r="P23" s="5"/>
      <c r="Q23" s="5">
        <f t="shared" si="5"/>
        <v>112903.22580645161</v>
      </c>
      <c r="R23" s="65">
        <f>((R$6)-SUM(R$8:R22))/($A$38-$A22)</f>
        <v>-7647.0588235294117</v>
      </c>
      <c r="S23" s="5">
        <f t="shared" si="6"/>
        <v>-70747.108159392781</v>
      </c>
      <c r="T23" s="5"/>
      <c r="U23" s="5">
        <f t="shared" si="7"/>
        <v>34509.058823529413</v>
      </c>
      <c r="V23" s="19">
        <f t="shared" si="8"/>
        <v>0</v>
      </c>
      <c r="W23" s="19">
        <f t="shared" si="9"/>
        <v>34509.058823529413</v>
      </c>
      <c r="X23" s="4">
        <f t="shared" si="10"/>
        <v>67906.076064908731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34509.058823529413</v>
      </c>
      <c r="F24" s="49"/>
      <c r="G24" s="28"/>
      <c r="H24" s="54">
        <f>+'[2]BAM-EGS'!$BC28</f>
        <v>0</v>
      </c>
      <c r="I24" s="29">
        <f>'[1]BAM-3RD'!$BK2495</f>
        <v>33397.017241379312</v>
      </c>
      <c r="J24" s="54">
        <f t="shared" si="2"/>
        <v>33397.017241379312</v>
      </c>
      <c r="K24" s="30">
        <f t="shared" si="3"/>
        <v>67906.076064908731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37647.058823529413</v>
      </c>
      <c r="O24" s="4">
        <f t="shared" si="4"/>
        <v>37647.058823529413</v>
      </c>
      <c r="P24" s="5"/>
      <c r="Q24" s="5">
        <f t="shared" si="5"/>
        <v>112903.22580645161</v>
      </c>
      <c r="R24" s="65">
        <f>((R$6)-SUM(R$8:R23))/($A$38-$A23)</f>
        <v>-7647.0588235294117</v>
      </c>
      <c r="S24" s="5">
        <f t="shared" si="6"/>
        <v>-70747.108159392781</v>
      </c>
      <c r="T24" s="5"/>
      <c r="U24" s="5">
        <f t="shared" si="7"/>
        <v>34509.058823529413</v>
      </c>
      <c r="V24" s="19">
        <f t="shared" si="8"/>
        <v>0</v>
      </c>
      <c r="W24" s="19">
        <f t="shared" si="9"/>
        <v>34509.058823529413</v>
      </c>
      <c r="X24" s="4">
        <f t="shared" si="10"/>
        <v>67906.076064908731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34509.058823529413</v>
      </c>
      <c r="F25" s="49"/>
      <c r="G25" s="28"/>
      <c r="H25" s="54">
        <f>+'[2]BAM-EGS'!$BC29</f>
        <v>0</v>
      </c>
      <c r="I25" s="29">
        <f>'[1]BAM-3RD'!$BK2496</f>
        <v>33397.017241379312</v>
      </c>
      <c r="J25" s="54">
        <f t="shared" si="2"/>
        <v>33397.017241379312</v>
      </c>
      <c r="K25" s="30">
        <f t="shared" si="3"/>
        <v>67906.076064908731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37647.058823529413</v>
      </c>
      <c r="O25" s="4">
        <f t="shared" si="4"/>
        <v>37647.058823529413</v>
      </c>
      <c r="P25" s="5"/>
      <c r="Q25" s="5">
        <f t="shared" si="5"/>
        <v>112903.22580645161</v>
      </c>
      <c r="R25" s="65">
        <f>((R$6)-SUM(R$8:R24))/($A$38-$A24)</f>
        <v>-7647.0588235294117</v>
      </c>
      <c r="S25" s="5">
        <f t="shared" si="6"/>
        <v>-70747.108159392781</v>
      </c>
      <c r="T25" s="5"/>
      <c r="U25" s="5">
        <f t="shared" si="7"/>
        <v>34509.058823529413</v>
      </c>
      <c r="V25" s="19">
        <f t="shared" si="8"/>
        <v>0</v>
      </c>
      <c r="W25" s="19">
        <f t="shared" si="9"/>
        <v>34509.058823529413</v>
      </c>
      <c r="X25" s="4">
        <f t="shared" si="10"/>
        <v>67906.076064908731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34509.058823529413</v>
      </c>
      <c r="F26" s="49"/>
      <c r="G26" s="28"/>
      <c r="H26" s="54">
        <f>+'[2]BAM-EGS'!$BC30</f>
        <v>0</v>
      </c>
      <c r="I26" s="29">
        <f>'[1]BAM-3RD'!$BK2497</f>
        <v>33397.017241379312</v>
      </c>
      <c r="J26" s="54">
        <f t="shared" si="2"/>
        <v>33397.017241379312</v>
      </c>
      <c r="K26" s="30">
        <f t="shared" si="3"/>
        <v>67906.076064908731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37647.058823529413</v>
      </c>
      <c r="O26" s="4">
        <f t="shared" si="4"/>
        <v>37647.058823529413</v>
      </c>
      <c r="P26" s="5"/>
      <c r="Q26" s="5">
        <f t="shared" si="5"/>
        <v>112903.22580645161</v>
      </c>
      <c r="R26" s="65">
        <f>((R$6)-SUM(R$8:R25))/($A$38-$A25)</f>
        <v>-7647.0588235294117</v>
      </c>
      <c r="S26" s="5">
        <f t="shared" si="6"/>
        <v>-70747.108159392781</v>
      </c>
      <c r="T26" s="5"/>
      <c r="U26" s="5">
        <f t="shared" si="7"/>
        <v>34509.058823529413</v>
      </c>
      <c r="V26" s="19">
        <f t="shared" si="8"/>
        <v>0</v>
      </c>
      <c r="W26" s="19">
        <f t="shared" si="9"/>
        <v>34509.058823529413</v>
      </c>
      <c r="X26" s="4">
        <f t="shared" si="10"/>
        <v>67906.076064908731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34509.058823529413</v>
      </c>
      <c r="F27" s="49"/>
      <c r="G27" s="28"/>
      <c r="H27" s="54">
        <f>+'[2]BAM-EGS'!$BC31</f>
        <v>0</v>
      </c>
      <c r="I27" s="29">
        <f>'[1]BAM-3RD'!$BK2498</f>
        <v>33397.017241379312</v>
      </c>
      <c r="J27" s="54">
        <f t="shared" si="2"/>
        <v>33397.017241379312</v>
      </c>
      <c r="K27" s="30">
        <f t="shared" si="3"/>
        <v>67906.076064908731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37647.05882352942</v>
      </c>
      <c r="O27" s="4">
        <f t="shared" si="4"/>
        <v>37647.05882352942</v>
      </c>
      <c r="P27" s="5"/>
      <c r="Q27" s="5">
        <f t="shared" si="5"/>
        <v>112903.22580645161</v>
      </c>
      <c r="R27" s="65">
        <f>((R$6)-SUM(R$8:R26))/($A$38-$A26)</f>
        <v>-7647.0588235294117</v>
      </c>
      <c r="S27" s="5">
        <f t="shared" si="6"/>
        <v>-70747.108159392781</v>
      </c>
      <c r="T27" s="5"/>
      <c r="U27" s="5">
        <f t="shared" si="7"/>
        <v>34509.058823529413</v>
      </c>
      <c r="V27" s="19">
        <f t="shared" si="8"/>
        <v>0</v>
      </c>
      <c r="W27" s="19">
        <f t="shared" si="9"/>
        <v>34509.058823529413</v>
      </c>
      <c r="X27" s="4">
        <f t="shared" si="10"/>
        <v>67906.076064908731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34509.058823529405</v>
      </c>
      <c r="F28" s="49"/>
      <c r="G28" s="28"/>
      <c r="H28" s="54">
        <f>+'[2]BAM-EGS'!$BC32</f>
        <v>0</v>
      </c>
      <c r="I28" s="29">
        <f>'[1]BAM-3RD'!$BK2499</f>
        <v>33397.017241379312</v>
      </c>
      <c r="J28" s="54">
        <f t="shared" si="2"/>
        <v>33397.017241379312</v>
      </c>
      <c r="K28" s="30">
        <f t="shared" si="3"/>
        <v>67906.076064908717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37647.05882352942</v>
      </c>
      <c r="O28" s="4">
        <f t="shared" si="4"/>
        <v>37647.05882352942</v>
      </c>
      <c r="P28" s="5"/>
      <c r="Q28" s="5">
        <f t="shared" si="5"/>
        <v>112903.22580645161</v>
      </c>
      <c r="R28" s="65">
        <f>((R$6)-SUM(R$8:R27))/($A$38-$A27)</f>
        <v>-7647.0588235294117</v>
      </c>
      <c r="S28" s="5">
        <f t="shared" si="6"/>
        <v>-70747.108159392796</v>
      </c>
      <c r="T28" s="5"/>
      <c r="U28" s="5">
        <f t="shared" si="7"/>
        <v>34509.058823529398</v>
      </c>
      <c r="V28" s="19">
        <f t="shared" si="8"/>
        <v>0</v>
      </c>
      <c r="W28" s="19">
        <f t="shared" si="9"/>
        <v>34509.058823529398</v>
      </c>
      <c r="X28" s="4">
        <f t="shared" si="10"/>
        <v>67906.076064908717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34509.058823529413</v>
      </c>
      <c r="F29" s="49"/>
      <c r="G29" s="28"/>
      <c r="H29" s="54">
        <f>+'[2]BAM-EGS'!$BC33</f>
        <v>0</v>
      </c>
      <c r="I29" s="29">
        <f>'[1]BAM-3RD'!$BK2500</f>
        <v>33397.017241379312</v>
      </c>
      <c r="J29" s="54">
        <f t="shared" si="2"/>
        <v>33397.017241379312</v>
      </c>
      <c r="K29" s="30">
        <f t="shared" si="3"/>
        <v>67906.076064908731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37647.05882352942</v>
      </c>
      <c r="O29" s="4">
        <f t="shared" si="4"/>
        <v>37647.05882352942</v>
      </c>
      <c r="P29" s="5"/>
      <c r="Q29" s="5">
        <f t="shared" si="5"/>
        <v>112903.22580645161</v>
      </c>
      <c r="R29" s="65">
        <f>((R$6)-SUM(R$8:R28))/($A$38-$A28)</f>
        <v>-7647.0588235294108</v>
      </c>
      <c r="S29" s="5">
        <f t="shared" si="6"/>
        <v>-70747.108159392781</v>
      </c>
      <c r="T29" s="5"/>
      <c r="U29" s="5">
        <f t="shared" si="7"/>
        <v>34509.058823529413</v>
      </c>
      <c r="V29" s="19">
        <f t="shared" si="8"/>
        <v>0</v>
      </c>
      <c r="W29" s="19">
        <f t="shared" si="9"/>
        <v>34509.058823529413</v>
      </c>
      <c r="X29" s="4">
        <f t="shared" si="10"/>
        <v>67906.076064908731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34509.058823529413</v>
      </c>
      <c r="F30" s="49"/>
      <c r="G30" s="28"/>
      <c r="H30" s="54">
        <f>+'[2]BAM-EGS'!$BC34</f>
        <v>0</v>
      </c>
      <c r="I30" s="29">
        <f>'[1]BAM-3RD'!$BK2501</f>
        <v>33397.017241379312</v>
      </c>
      <c r="J30" s="54">
        <f t="shared" si="2"/>
        <v>33397.017241379312</v>
      </c>
      <c r="K30" s="30">
        <f t="shared" si="3"/>
        <v>67906.076064908731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37647.058823529427</v>
      </c>
      <c r="O30" s="4">
        <f t="shared" si="4"/>
        <v>37647.058823529427</v>
      </c>
      <c r="P30" s="5"/>
      <c r="Q30" s="5">
        <f t="shared" si="5"/>
        <v>112903.22580645161</v>
      </c>
      <c r="R30" s="65">
        <f>((R$6)-SUM(R$8:R29))/($A$38-$A29)</f>
        <v>-7647.0588235294108</v>
      </c>
      <c r="S30" s="5">
        <f t="shared" si="6"/>
        <v>-70747.108159392781</v>
      </c>
      <c r="T30" s="5"/>
      <c r="U30" s="5">
        <f t="shared" si="7"/>
        <v>34509.058823529413</v>
      </c>
      <c r="V30" s="19">
        <f t="shared" si="8"/>
        <v>0</v>
      </c>
      <c r="W30" s="19">
        <f t="shared" si="9"/>
        <v>34509.058823529413</v>
      </c>
      <c r="X30" s="4">
        <f t="shared" si="10"/>
        <v>67906.076064908731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34509.058823529413</v>
      </c>
      <c r="F31" s="49"/>
      <c r="G31" s="28"/>
      <c r="H31" s="54">
        <f>+'[2]BAM-EGS'!$BC35</f>
        <v>0</v>
      </c>
      <c r="I31" s="29">
        <f>'[1]BAM-3RD'!$BK2502</f>
        <v>33397.017241379312</v>
      </c>
      <c r="J31" s="54">
        <f t="shared" si="2"/>
        <v>33397.017241379312</v>
      </c>
      <c r="K31" s="30">
        <f t="shared" si="3"/>
        <v>67906.076064908731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37647.058823529427</v>
      </c>
      <c r="O31" s="4">
        <f t="shared" si="4"/>
        <v>37647.058823529427</v>
      </c>
      <c r="P31" s="5"/>
      <c r="Q31" s="5">
        <f t="shared" si="5"/>
        <v>112903.22580645161</v>
      </c>
      <c r="R31" s="65">
        <f>((R$6)-SUM(R$8:R30))/($A$38-$A30)</f>
        <v>-7647.0588235294108</v>
      </c>
      <c r="S31" s="5">
        <f t="shared" si="6"/>
        <v>-70747.108159392781</v>
      </c>
      <c r="T31" s="5"/>
      <c r="U31" s="5">
        <f t="shared" si="7"/>
        <v>34509.058823529413</v>
      </c>
      <c r="V31" s="19">
        <f t="shared" si="8"/>
        <v>0</v>
      </c>
      <c r="W31" s="19">
        <f t="shared" si="9"/>
        <v>34509.058823529413</v>
      </c>
      <c r="X31" s="4">
        <f t="shared" si="10"/>
        <v>67906.076064908731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34509.058823529413</v>
      </c>
      <c r="F32" s="49"/>
      <c r="G32" s="28"/>
      <c r="H32" s="54">
        <f>+'[2]BAM-EGS'!$BC36</f>
        <v>0</v>
      </c>
      <c r="I32" s="29">
        <f>'[1]BAM-3RD'!$BK2503</f>
        <v>33397.017241379312</v>
      </c>
      <c r="J32" s="54">
        <f t="shared" si="2"/>
        <v>33397.017241379312</v>
      </c>
      <c r="K32" s="30">
        <f t="shared" si="3"/>
        <v>67906.076064908731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37647.058823529434</v>
      </c>
      <c r="O32" s="4">
        <f t="shared" si="4"/>
        <v>37647.058823529434</v>
      </c>
      <c r="P32" s="5"/>
      <c r="Q32" s="5">
        <f t="shared" si="5"/>
        <v>112903.22580645161</v>
      </c>
      <c r="R32" s="65">
        <f>((R$6)-SUM(R$8:R31))/($A$38-$A31)</f>
        <v>-7647.0588235294108</v>
      </c>
      <c r="S32" s="5">
        <f t="shared" si="6"/>
        <v>-70747.108159392781</v>
      </c>
      <c r="T32" s="5"/>
      <c r="U32" s="5">
        <f t="shared" si="7"/>
        <v>34509.058823529413</v>
      </c>
      <c r="V32" s="19">
        <f t="shared" si="8"/>
        <v>0</v>
      </c>
      <c r="W32" s="19">
        <f t="shared" si="9"/>
        <v>34509.058823529413</v>
      </c>
      <c r="X32" s="4">
        <f t="shared" si="10"/>
        <v>67906.076064908731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34509.05882352942</v>
      </c>
      <c r="F33" s="49"/>
      <c r="G33" s="28"/>
      <c r="H33" s="54">
        <f>+'[2]BAM-EGS'!$BC37</f>
        <v>0</v>
      </c>
      <c r="I33" s="29">
        <f>'[1]BAM-3RD'!$BK2504</f>
        <v>33397.017241379312</v>
      </c>
      <c r="J33" s="54">
        <f t="shared" si="2"/>
        <v>33397.017241379312</v>
      </c>
      <c r="K33" s="30">
        <f t="shared" si="3"/>
        <v>67906.076064908731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37647.058823529434</v>
      </c>
      <c r="O33" s="4">
        <f t="shared" si="4"/>
        <v>37647.058823529434</v>
      </c>
      <c r="P33" s="5"/>
      <c r="Q33" s="5">
        <f t="shared" si="5"/>
        <v>112903.22580645161</v>
      </c>
      <c r="R33" s="65">
        <f>((R$6)-SUM(R$8:R32))/($A$38-$A32)</f>
        <v>-7647.0588235294099</v>
      </c>
      <c r="S33" s="5">
        <f t="shared" si="6"/>
        <v>-70747.108159392767</v>
      </c>
      <c r="T33" s="5"/>
      <c r="U33" s="5">
        <f t="shared" si="7"/>
        <v>34509.058823529427</v>
      </c>
      <c r="V33" s="19">
        <f t="shared" si="8"/>
        <v>0</v>
      </c>
      <c r="W33" s="19">
        <f t="shared" si="9"/>
        <v>34509.058823529427</v>
      </c>
      <c r="X33" s="4">
        <f t="shared" si="10"/>
        <v>67906.076064908731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34509.05882352942</v>
      </c>
      <c r="F34" s="49"/>
      <c r="G34" s="28"/>
      <c r="H34" s="54">
        <f>+'[2]BAM-EGS'!$BC38</f>
        <v>0</v>
      </c>
      <c r="I34" s="29">
        <f>'[1]BAM-3RD'!$BK2505</f>
        <v>33397.017241379312</v>
      </c>
      <c r="J34" s="54">
        <f t="shared" si="2"/>
        <v>33397.017241379312</v>
      </c>
      <c r="K34" s="30">
        <f t="shared" si="3"/>
        <v>67906.076064908731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37647.058823529442</v>
      </c>
      <c r="O34" s="4">
        <f t="shared" si="4"/>
        <v>37647.058823529442</v>
      </c>
      <c r="P34" s="5"/>
      <c r="Q34" s="5">
        <f t="shared" si="5"/>
        <v>112903.22580645161</v>
      </c>
      <c r="R34" s="65">
        <f>((R$6)-SUM(R$8:R33))/($A$38-$A33)</f>
        <v>-7647.0588235294099</v>
      </c>
      <c r="S34" s="5">
        <f t="shared" si="6"/>
        <v>-70747.108159392767</v>
      </c>
      <c r="T34" s="5"/>
      <c r="U34" s="5">
        <f t="shared" si="7"/>
        <v>34509.058823529427</v>
      </c>
      <c r="V34" s="19">
        <f t="shared" si="8"/>
        <v>0</v>
      </c>
      <c r="W34" s="19">
        <f t="shared" si="9"/>
        <v>34509.058823529427</v>
      </c>
      <c r="X34" s="4">
        <f t="shared" si="10"/>
        <v>67906.076064908731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34509.058823529427</v>
      </c>
      <c r="F35" s="49"/>
      <c r="G35" s="28"/>
      <c r="H35" s="54">
        <f>+'[2]BAM-EGS'!$BC39</f>
        <v>0</v>
      </c>
      <c r="I35" s="29">
        <f>'[1]BAM-3RD'!$BK2506</f>
        <v>33397.017241379312</v>
      </c>
      <c r="J35" s="54">
        <f t="shared" si="2"/>
        <v>33397.017241379312</v>
      </c>
      <c r="K35" s="30">
        <f t="shared" si="3"/>
        <v>67906.076064908731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37647.058823529456</v>
      </c>
      <c r="O35" s="4">
        <f t="shared" si="4"/>
        <v>37647.058823529456</v>
      </c>
      <c r="P35" s="5"/>
      <c r="Q35" s="5">
        <f t="shared" si="5"/>
        <v>112903.22580645161</v>
      </c>
      <c r="R35" s="65">
        <f>((R$6)-SUM(R$8:R34))/($A$38-$A34)</f>
        <v>-7647.0588235294099</v>
      </c>
      <c r="S35" s="5">
        <f t="shared" si="6"/>
        <v>-70747.108159392767</v>
      </c>
      <c r="T35" s="5"/>
      <c r="U35" s="5">
        <f t="shared" si="7"/>
        <v>34509.058823529427</v>
      </c>
      <c r="V35" s="19">
        <f t="shared" si="8"/>
        <v>0</v>
      </c>
      <c r="W35" s="19">
        <f t="shared" si="9"/>
        <v>34509.058823529427</v>
      </c>
      <c r="X35" s="4">
        <f t="shared" si="10"/>
        <v>67906.076064908731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34509.058823529434</v>
      </c>
      <c r="F36" s="49"/>
      <c r="G36" s="28"/>
      <c r="H36" s="54">
        <f>+'[2]BAM-EGS'!$BC40</f>
        <v>0</v>
      </c>
      <c r="I36" s="29">
        <f>'[1]BAM-3RD'!$BK2507</f>
        <v>33397.017241379312</v>
      </c>
      <c r="J36" s="54">
        <f t="shared" si="2"/>
        <v>33397.017241379312</v>
      </c>
      <c r="K36" s="30">
        <f t="shared" si="3"/>
        <v>67906.076064908746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37647.058823529478</v>
      </c>
      <c r="O36" s="4">
        <f t="shared" si="4"/>
        <v>37647.058823529478</v>
      </c>
      <c r="P36" s="5"/>
      <c r="Q36" s="5">
        <f t="shared" si="5"/>
        <v>112903.22580645161</v>
      </c>
      <c r="R36" s="65">
        <f>((R$6)-SUM(R$8:R35))/($A$38-$A35)</f>
        <v>-7647.0588235294099</v>
      </c>
      <c r="S36" s="5">
        <f t="shared" si="6"/>
        <v>-70747.108159392767</v>
      </c>
      <c r="T36" s="5"/>
      <c r="U36" s="5">
        <f t="shared" si="7"/>
        <v>34509.058823529427</v>
      </c>
      <c r="V36" s="19">
        <f t="shared" si="8"/>
        <v>0</v>
      </c>
      <c r="W36" s="19">
        <f t="shared" si="9"/>
        <v>34509.058823529427</v>
      </c>
      <c r="X36" s="4">
        <f t="shared" si="10"/>
        <v>67906.076064908746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34509.058823529427</v>
      </c>
      <c r="F37" s="49"/>
      <c r="G37" s="28"/>
      <c r="H37" s="54">
        <f>+'[2]BAM-EGS'!$BC41</f>
        <v>0</v>
      </c>
      <c r="I37" s="29">
        <f>'[1]BAM-3RD'!$BK2508</f>
        <v>33397.017241379312</v>
      </c>
      <c r="J37" s="54">
        <f>SUM(H37:I37)</f>
        <v>33397.017241379312</v>
      </c>
      <c r="K37" s="30">
        <f>SUM(E37,H37,I37)</f>
        <v>67906.076064908731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37647.058823529456</v>
      </c>
      <c r="O37" s="4">
        <f>SUM(L37:N37)</f>
        <v>37647.058823529456</v>
      </c>
      <c r="P37" s="5"/>
      <c r="Q37" s="5">
        <f t="shared" si="5"/>
        <v>112903.22580645161</v>
      </c>
      <c r="R37" s="65">
        <f>((R$6)-SUM(R$8:R36))/($A$38-$A36)</f>
        <v>-7647.0588235294108</v>
      </c>
      <c r="S37" s="5">
        <f>E37-Q37-R37</f>
        <v>-70747.108159392767</v>
      </c>
      <c r="T37" s="5"/>
      <c r="U37" s="5">
        <f>SUM(Q37:S37)</f>
        <v>34509.058823529427</v>
      </c>
      <c r="V37" s="19">
        <f>SUM(H37)</f>
        <v>0</v>
      </c>
      <c r="W37" s="19">
        <f>SUM(U37:V37)</f>
        <v>34509.058823529427</v>
      </c>
      <c r="X37" s="4">
        <f>IF(K37&gt;0,K37,0)</f>
        <v>67906.076064908731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34509.058823529398</v>
      </c>
      <c r="F38" s="49"/>
      <c r="G38" s="28"/>
      <c r="H38" s="54">
        <f>+'[2]BAM-EGS'!$BC42</f>
        <v>0</v>
      </c>
      <c r="I38" s="29">
        <f>'[1]BAM-3RD'!$BK2509</f>
        <v>33397.017241379304</v>
      </c>
      <c r="J38" s="54">
        <f>SUM(H38:I38)</f>
        <v>33397.017241379304</v>
      </c>
      <c r="K38" s="30">
        <f>SUM(E38,H38,I38)</f>
        <v>67906.076064908702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37647.058823529398</v>
      </c>
      <c r="O38" s="4">
        <f>SUM(L38:N38)</f>
        <v>37647.058823529398</v>
      </c>
      <c r="P38" s="5"/>
      <c r="Q38" s="5">
        <f>$Q$6/31</f>
        <v>112903.22580645161</v>
      </c>
      <c r="R38" s="65">
        <f>((R$6)-SUM(R$8:R37))/($A$38-$A37)</f>
        <v>-7647.0588235294108</v>
      </c>
      <c r="S38" s="5">
        <f>E38-Q38-R38</f>
        <v>-70747.108159392796</v>
      </c>
      <c r="T38" s="5"/>
      <c r="U38" s="5">
        <f>SUM(Q38:S38)</f>
        <v>34509.058823529398</v>
      </c>
      <c r="V38" s="19">
        <f>SUM(H38)</f>
        <v>0</v>
      </c>
      <c r="W38" s="19">
        <f>SUM(U38:V38)</f>
        <v>34509.058823529398</v>
      </c>
      <c r="X38" s="4">
        <f>IF(K38&gt;0,K38,0)</f>
        <v>67906.076064908702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1035803.0000000007</v>
      </c>
      <c r="J40" s="41">
        <f>SUM(J8:J39)</f>
        <v>4035802.9999999986</v>
      </c>
      <c r="K40" s="42">
        <f>SUM(K8:K38)</f>
        <v>4535803.0000000019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3499999.9999999977</v>
      </c>
      <c r="R40" s="42">
        <f>SUM(R8:R38)</f>
        <v>0</v>
      </c>
      <c r="S40" s="42">
        <f>SUM(S8:S38)</f>
        <v>-2999999.9999999981</v>
      </c>
      <c r="T40" s="42"/>
      <c r="U40" s="42">
        <f>SUM(U8:U38)</f>
        <v>499999.99999999988</v>
      </c>
      <c r="V40" s="42">
        <f>SUM(V8:V38)</f>
        <v>3000000</v>
      </c>
      <c r="W40" s="42">
        <f>SUM(W8:W38)</f>
        <v>3500000.0000000037</v>
      </c>
      <c r="X40" s="43">
        <f>SUM(X8:X39)</f>
        <v>4535803.0000000019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SUM(C22:C38)</f>
        <v>0</v>
      </c>
      <c r="D43" s="63">
        <f t="shared" ref="D43:W43" si="11">SUM(D22:D38)</f>
        <v>0</v>
      </c>
      <c r="E43" s="63">
        <f t="shared" si="11"/>
        <v>586654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567749.29310344835</v>
      </c>
      <c r="J43" s="63">
        <f t="shared" si="11"/>
        <v>567749.29310344835</v>
      </c>
      <c r="K43" s="63">
        <f t="shared" si="11"/>
        <v>1154403.2931034486</v>
      </c>
      <c r="L43" s="63">
        <f t="shared" si="11"/>
        <v>0</v>
      </c>
      <c r="M43" s="63">
        <f t="shared" si="11"/>
        <v>0</v>
      </c>
      <c r="N43" s="63">
        <f t="shared" si="11"/>
        <v>640000.00000000023</v>
      </c>
      <c r="O43" s="63">
        <f t="shared" si="11"/>
        <v>640000.00000000023</v>
      </c>
      <c r="P43" s="63"/>
      <c r="Q43" s="63">
        <f t="shared" si="11"/>
        <v>1919354.8387096776</v>
      </c>
      <c r="R43" s="63">
        <f t="shared" si="11"/>
        <v>-130000</v>
      </c>
      <c r="S43" s="63">
        <f t="shared" si="11"/>
        <v>-1202700.8387096773</v>
      </c>
      <c r="T43" s="63"/>
      <c r="U43" s="63">
        <f t="shared" si="11"/>
        <v>586653.99999999988</v>
      </c>
      <c r="V43" s="63">
        <f t="shared" si="11"/>
        <v>0</v>
      </c>
      <c r="W43" s="63">
        <f t="shared" si="11"/>
        <v>586653.99999999988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1743249.0172413792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496601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1449865.2971602431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-90052.999999999884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475342.53245436121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05/14/2001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2001-05-04T13:43:52Z</cp:lastPrinted>
  <dcterms:created xsi:type="dcterms:W3CDTF">1997-02-03T15:25:11Z</dcterms:created>
  <dcterms:modified xsi:type="dcterms:W3CDTF">2023-09-17T20:31:15Z</dcterms:modified>
</cp:coreProperties>
</file>