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479F8F-D780-477D-95FC-1E9AD8F5EB5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<sst xmlns="http://schemas.openxmlformats.org/spreadsheetml/2006/main" count="75" uniqueCount="44">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</sst>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182134.00000000012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506262.37931034493</c:v>
                </c:pt>
                <c:pt idx="5">
                  <c:v>506262.37931034493</c:v>
                </c:pt>
                <c:pt idx="6">
                  <c:v>688396.37931034504</c:v>
                </c:pt>
                <c:pt idx="7">
                  <c:v>0</c:v>
                </c:pt>
                <c:pt idx="8">
                  <c:v>0</c:v>
                </c:pt>
                <c:pt idx="9">
                  <c:v>436796.99999999994</c:v>
                </c:pt>
                <c:pt idx="10">
                  <c:v>436796.99999999994</c:v>
                </c:pt>
                <c:pt idx="12">
                  <c:v>1693548.3870967743</c:v>
                </c:pt>
                <c:pt idx="13">
                  <c:v>13203</c:v>
                </c:pt>
                <c:pt idx="14">
                  <c:v>-1524617.3870967745</c:v>
                </c:pt>
                <c:pt idx="16">
                  <c:v>182134.00000000009</c:v>
                </c:pt>
                <c:pt idx="17">
                  <c:v>0</c:v>
                </c:pt>
                <c:pt idx="18">
                  <c:v>182134.00000000009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0-4861-A308-B4817BE67906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0-4861-A308-B4817BE6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915520"/>
        <c:axId val="1"/>
      </c:barChart>
      <c:catAx>
        <c:axId val="102691552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91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6A9CA8C-6263-2AA2-5E54-86101D6CAF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195587</v>
          </cell>
        </row>
        <row r="27">
          <cell r="BC27">
            <v>194237</v>
          </cell>
        </row>
        <row r="28">
          <cell r="BC28">
            <v>12142.266666666666</v>
          </cell>
        </row>
        <row r="29">
          <cell r="BC29">
            <v>12142.266666666666</v>
          </cell>
        </row>
        <row r="30">
          <cell r="BC30">
            <v>12142.266666666666</v>
          </cell>
        </row>
        <row r="31">
          <cell r="BC31">
            <v>12142.266666666668</v>
          </cell>
        </row>
        <row r="32">
          <cell r="BC32">
            <v>12142.266666666668</v>
          </cell>
        </row>
        <row r="33">
          <cell r="BC33">
            <v>12142.266666666668</v>
          </cell>
        </row>
        <row r="34">
          <cell r="BC34">
            <v>12142.26666666667</v>
          </cell>
        </row>
        <row r="35">
          <cell r="BC35">
            <v>12142.26666666667</v>
          </cell>
        </row>
        <row r="36">
          <cell r="BC36">
            <v>12142.266666666672</v>
          </cell>
        </row>
        <row r="37">
          <cell r="BC37">
            <v>12142.266666666672</v>
          </cell>
        </row>
        <row r="38">
          <cell r="BC38">
            <v>12142.266666666674</v>
          </cell>
        </row>
        <row r="39">
          <cell r="BC39">
            <v>12142.266666666677</v>
          </cell>
        </row>
        <row r="40">
          <cell r="BC40">
            <v>12142.266666666683</v>
          </cell>
        </row>
        <row r="41">
          <cell r="BC41">
            <v>12142.266666666692</v>
          </cell>
        </row>
        <row r="42">
          <cell r="BC42">
            <v>12142.266666666721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4" sqref="W54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3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195587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229338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52683.774193548394</v>
      </c>
      <c r="T22" s="5"/>
      <c r="U22" s="5">
        <f t="shared" si="7"/>
        <v>195587</v>
      </c>
      <c r="V22" s="19">
        <f t="shared" si="8"/>
        <v>0</v>
      </c>
      <c r="W22" s="19">
        <f t="shared" si="9"/>
        <v>195587</v>
      </c>
      <c r="X22" s="4">
        <f t="shared" si="10"/>
        <v>229338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194237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227988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51333.774193548394</v>
      </c>
      <c r="T23" s="5"/>
      <c r="U23" s="5">
        <f t="shared" si="7"/>
        <v>194237</v>
      </c>
      <c r="V23" s="19">
        <f t="shared" si="8"/>
        <v>0</v>
      </c>
      <c r="W23" s="19">
        <f t="shared" si="9"/>
        <v>194237</v>
      </c>
      <c r="X23" s="4">
        <f t="shared" si="10"/>
        <v>227988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12142.266666666666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45893.091954022995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29119.8</v>
      </c>
      <c r="O24" s="4">
        <f t="shared" si="4"/>
        <v>29119.8</v>
      </c>
      <c r="P24" s="5"/>
      <c r="Q24" s="5">
        <f t="shared" si="5"/>
        <v>112903.22580645161</v>
      </c>
      <c r="R24" s="65">
        <f>((R$6)-SUM(R$8:R23))/($A$38-$A23)</f>
        <v>880.2</v>
      </c>
      <c r="S24" s="5">
        <f t="shared" si="6"/>
        <v>-101641.15913978494</v>
      </c>
      <c r="T24" s="5"/>
      <c r="U24" s="5">
        <f t="shared" si="7"/>
        <v>12142.266666666663</v>
      </c>
      <c r="V24" s="19">
        <f t="shared" si="8"/>
        <v>0</v>
      </c>
      <c r="W24" s="19">
        <f t="shared" si="9"/>
        <v>12142.266666666663</v>
      </c>
      <c r="X24" s="4">
        <f t="shared" si="10"/>
        <v>45893.091954022995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12142.266666666666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45893.091954022981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29119.8</v>
      </c>
      <c r="O25" s="4">
        <f t="shared" si="4"/>
        <v>29119.8</v>
      </c>
      <c r="P25" s="5"/>
      <c r="Q25" s="5">
        <f t="shared" si="5"/>
        <v>112903.22580645161</v>
      </c>
      <c r="R25" s="65">
        <f>((R$6)-SUM(R$8:R24))/($A$38-$A24)</f>
        <v>880.19999999999993</v>
      </c>
      <c r="S25" s="5">
        <f t="shared" si="6"/>
        <v>-101641.15913978494</v>
      </c>
      <c r="T25" s="5"/>
      <c r="U25" s="5">
        <f t="shared" si="7"/>
        <v>12142.266666666663</v>
      </c>
      <c r="V25" s="19">
        <f t="shared" si="8"/>
        <v>0</v>
      </c>
      <c r="W25" s="19">
        <f t="shared" si="9"/>
        <v>12142.266666666663</v>
      </c>
      <c r="X25" s="4">
        <f t="shared" si="10"/>
        <v>45893.091954022981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12142.266666666666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45893.091954022981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29119.800000000003</v>
      </c>
      <c r="O26" s="4">
        <f t="shared" si="4"/>
        <v>29119.800000000003</v>
      </c>
      <c r="P26" s="5"/>
      <c r="Q26" s="5">
        <f t="shared" si="5"/>
        <v>112903.22580645161</v>
      </c>
      <c r="R26" s="65">
        <f>((R$6)-SUM(R$8:R25))/($A$38-$A25)</f>
        <v>880.19999999999993</v>
      </c>
      <c r="S26" s="5">
        <f t="shared" si="6"/>
        <v>-101641.15913978494</v>
      </c>
      <c r="T26" s="5"/>
      <c r="U26" s="5">
        <f t="shared" si="7"/>
        <v>12142.266666666663</v>
      </c>
      <c r="V26" s="19">
        <f t="shared" si="8"/>
        <v>0</v>
      </c>
      <c r="W26" s="19">
        <f t="shared" si="9"/>
        <v>12142.266666666663</v>
      </c>
      <c r="X26" s="4">
        <f t="shared" si="10"/>
        <v>45893.091954022981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12142.266666666668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45893.091954022988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29119.8</v>
      </c>
      <c r="O27" s="4">
        <f t="shared" si="4"/>
        <v>29119.8</v>
      </c>
      <c r="P27" s="5"/>
      <c r="Q27" s="5">
        <f t="shared" si="5"/>
        <v>112903.22580645161</v>
      </c>
      <c r="R27" s="65">
        <f>((R$6)-SUM(R$8:R26))/($A$38-$A26)</f>
        <v>880.19999999999982</v>
      </c>
      <c r="S27" s="5">
        <f t="shared" si="6"/>
        <v>-101641.15913978494</v>
      </c>
      <c r="T27" s="5"/>
      <c r="U27" s="5">
        <f t="shared" si="7"/>
        <v>12142.266666666663</v>
      </c>
      <c r="V27" s="19">
        <f t="shared" si="8"/>
        <v>0</v>
      </c>
      <c r="W27" s="19">
        <f t="shared" si="9"/>
        <v>12142.266666666663</v>
      </c>
      <c r="X27" s="4">
        <f t="shared" si="10"/>
        <v>45893.091954022988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12142.266666666668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45893.091954022995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29119.799999999992</v>
      </c>
      <c r="O28" s="4">
        <f t="shared" si="4"/>
        <v>29119.799999999992</v>
      </c>
      <c r="P28" s="5"/>
      <c r="Q28" s="5">
        <f t="shared" si="5"/>
        <v>112903.22580645161</v>
      </c>
      <c r="R28" s="65">
        <f>((R$6)-SUM(R$8:R27))/($A$38-$A27)</f>
        <v>880.1999999999997</v>
      </c>
      <c r="S28" s="5">
        <f t="shared" si="6"/>
        <v>-101641.15913978494</v>
      </c>
      <c r="T28" s="5"/>
      <c r="U28" s="5">
        <f t="shared" si="7"/>
        <v>12142.266666666663</v>
      </c>
      <c r="V28" s="19">
        <f t="shared" si="8"/>
        <v>0</v>
      </c>
      <c r="W28" s="19">
        <f t="shared" si="9"/>
        <v>12142.266666666663</v>
      </c>
      <c r="X28" s="4">
        <f t="shared" si="10"/>
        <v>45893.091954022995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12142.266666666668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45893.091954022995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29119.799999999988</v>
      </c>
      <c r="O29" s="4">
        <f t="shared" si="4"/>
        <v>29119.799999999988</v>
      </c>
      <c r="P29" s="5"/>
      <c r="Q29" s="5">
        <f t="shared" si="5"/>
        <v>112903.22580645161</v>
      </c>
      <c r="R29" s="65">
        <f>((R$6)-SUM(R$8:R28))/($A$38-$A28)</f>
        <v>880.19999999999982</v>
      </c>
      <c r="S29" s="5">
        <f t="shared" si="6"/>
        <v>-101641.15913978494</v>
      </c>
      <c r="T29" s="5"/>
      <c r="U29" s="5">
        <f t="shared" si="7"/>
        <v>12142.266666666663</v>
      </c>
      <c r="V29" s="19">
        <f t="shared" si="8"/>
        <v>0</v>
      </c>
      <c r="W29" s="19">
        <f t="shared" si="9"/>
        <v>12142.266666666663</v>
      </c>
      <c r="X29" s="4">
        <f t="shared" si="10"/>
        <v>45893.091954022995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12142.26666666667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45893.091954022995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29119.799999999996</v>
      </c>
      <c r="O30" s="4">
        <f t="shared" si="4"/>
        <v>29119.799999999996</v>
      </c>
      <c r="P30" s="5"/>
      <c r="Q30" s="5">
        <f t="shared" si="5"/>
        <v>112903.22580645161</v>
      </c>
      <c r="R30" s="65">
        <f>((R$6)-SUM(R$8:R29))/($A$38-$A29)</f>
        <v>880.19999999999982</v>
      </c>
      <c r="S30" s="5">
        <f t="shared" si="6"/>
        <v>-101641.15913978494</v>
      </c>
      <c r="T30" s="5"/>
      <c r="U30" s="5">
        <f t="shared" si="7"/>
        <v>12142.266666666663</v>
      </c>
      <c r="V30" s="19">
        <f t="shared" si="8"/>
        <v>0</v>
      </c>
      <c r="W30" s="19">
        <f t="shared" si="9"/>
        <v>12142.266666666663</v>
      </c>
      <c r="X30" s="4">
        <f t="shared" si="10"/>
        <v>45893.091954022995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12142.26666666667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45893.091954022995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29119.799999999988</v>
      </c>
      <c r="O31" s="4">
        <f t="shared" si="4"/>
        <v>29119.799999999988</v>
      </c>
      <c r="P31" s="5"/>
      <c r="Q31" s="5">
        <f t="shared" si="5"/>
        <v>112903.22580645161</v>
      </c>
      <c r="R31" s="65">
        <f>((R$6)-SUM(R$8:R30))/($A$38-$A30)</f>
        <v>880.19999999999982</v>
      </c>
      <c r="S31" s="5">
        <f t="shared" si="6"/>
        <v>-101641.15913978494</v>
      </c>
      <c r="T31" s="5"/>
      <c r="U31" s="5">
        <f t="shared" si="7"/>
        <v>12142.266666666663</v>
      </c>
      <c r="V31" s="19">
        <f t="shared" si="8"/>
        <v>0</v>
      </c>
      <c r="W31" s="19">
        <f t="shared" si="9"/>
        <v>12142.266666666663</v>
      </c>
      <c r="X31" s="4">
        <f t="shared" si="10"/>
        <v>45893.091954022995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12142.266666666672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45893.091954022995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29119.799999999981</v>
      </c>
      <c r="O32" s="4">
        <f t="shared" si="4"/>
        <v>29119.799999999981</v>
      </c>
      <c r="P32" s="5"/>
      <c r="Q32" s="5">
        <f t="shared" si="5"/>
        <v>112903.22580645161</v>
      </c>
      <c r="R32" s="65">
        <f>((R$6)-SUM(R$8:R31))/($A$38-$A31)</f>
        <v>880.19999999999982</v>
      </c>
      <c r="S32" s="5">
        <f t="shared" si="6"/>
        <v>-101641.15913978493</v>
      </c>
      <c r="T32" s="5"/>
      <c r="U32" s="5">
        <f t="shared" si="7"/>
        <v>12142.266666666677</v>
      </c>
      <c r="V32" s="19">
        <f t="shared" si="8"/>
        <v>0</v>
      </c>
      <c r="W32" s="19">
        <f t="shared" si="9"/>
        <v>12142.266666666677</v>
      </c>
      <c r="X32" s="4">
        <f t="shared" si="10"/>
        <v>45893.091954022995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12142.266666666672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45893.091954022995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29119.799999999988</v>
      </c>
      <c r="O33" s="4">
        <f t="shared" si="4"/>
        <v>29119.799999999988</v>
      </c>
      <c r="P33" s="5"/>
      <c r="Q33" s="5">
        <f t="shared" si="5"/>
        <v>112903.22580645161</v>
      </c>
      <c r="R33" s="65">
        <f>((R$6)-SUM(R$8:R32))/($A$38-$A32)</f>
        <v>880.19999999999982</v>
      </c>
      <c r="S33" s="5">
        <f t="shared" si="6"/>
        <v>-101641.15913978493</v>
      </c>
      <c r="T33" s="5"/>
      <c r="U33" s="5">
        <f t="shared" si="7"/>
        <v>12142.266666666677</v>
      </c>
      <c r="V33" s="19">
        <f t="shared" si="8"/>
        <v>0</v>
      </c>
      <c r="W33" s="19">
        <f t="shared" si="9"/>
        <v>12142.266666666677</v>
      </c>
      <c r="X33" s="4">
        <f t="shared" si="10"/>
        <v>45893.091954022995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12142.266666666674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45893.091954022995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29119.8</v>
      </c>
      <c r="O34" s="4">
        <f t="shared" si="4"/>
        <v>29119.8</v>
      </c>
      <c r="P34" s="5"/>
      <c r="Q34" s="5">
        <f t="shared" si="5"/>
        <v>112903.22580645161</v>
      </c>
      <c r="R34" s="65">
        <f>((R$6)-SUM(R$8:R33))/($A$38-$A33)</f>
        <v>880.19999999999982</v>
      </c>
      <c r="S34" s="5">
        <f t="shared" si="6"/>
        <v>-101641.15913978493</v>
      </c>
      <c r="T34" s="5"/>
      <c r="U34" s="5">
        <f t="shared" si="7"/>
        <v>12142.266666666677</v>
      </c>
      <c r="V34" s="19">
        <f t="shared" si="8"/>
        <v>0</v>
      </c>
      <c r="W34" s="19">
        <f t="shared" si="9"/>
        <v>12142.266666666677</v>
      </c>
      <c r="X34" s="4">
        <f t="shared" si="10"/>
        <v>45893.091954022995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12142.266666666677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45893.091954023002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29119.799999999988</v>
      </c>
      <c r="O35" s="4">
        <f t="shared" si="4"/>
        <v>29119.799999999988</v>
      </c>
      <c r="P35" s="5"/>
      <c r="Q35" s="5">
        <f t="shared" si="5"/>
        <v>112903.22580645161</v>
      </c>
      <c r="R35" s="65">
        <f>((R$6)-SUM(R$8:R34))/($A$38-$A34)</f>
        <v>880.19999999999982</v>
      </c>
      <c r="S35" s="5">
        <f t="shared" si="6"/>
        <v>-101641.15913978493</v>
      </c>
      <c r="T35" s="5"/>
      <c r="U35" s="5">
        <f t="shared" si="7"/>
        <v>12142.266666666677</v>
      </c>
      <c r="V35" s="19">
        <f t="shared" si="8"/>
        <v>0</v>
      </c>
      <c r="W35" s="19">
        <f t="shared" si="9"/>
        <v>12142.266666666677</v>
      </c>
      <c r="X35" s="4">
        <f t="shared" si="10"/>
        <v>45893.091954023002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12142.266666666683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45893.09195402301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29119.79999999997</v>
      </c>
      <c r="O36" s="4">
        <f t="shared" si="4"/>
        <v>29119.79999999997</v>
      </c>
      <c r="P36" s="5"/>
      <c r="Q36" s="5">
        <f t="shared" si="5"/>
        <v>112903.22580645161</v>
      </c>
      <c r="R36" s="65">
        <f>((R$6)-SUM(R$8:R35))/($A$38-$A35)</f>
        <v>880.19999999999982</v>
      </c>
      <c r="S36" s="5">
        <f t="shared" si="6"/>
        <v>-101641.15913978493</v>
      </c>
      <c r="T36" s="5"/>
      <c r="U36" s="5">
        <f t="shared" si="7"/>
        <v>12142.266666666677</v>
      </c>
      <c r="V36" s="19">
        <f t="shared" si="8"/>
        <v>0</v>
      </c>
      <c r="W36" s="19">
        <f t="shared" si="9"/>
        <v>12142.266666666677</v>
      </c>
      <c r="X36" s="4">
        <f t="shared" si="10"/>
        <v>45893.09195402301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12142.266666666692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45893.091954023017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29119.799999999988</v>
      </c>
      <c r="O37" s="4">
        <f>SUM(L37:N37)</f>
        <v>29119.799999999988</v>
      </c>
      <c r="P37" s="5"/>
      <c r="Q37" s="5">
        <f t="shared" si="5"/>
        <v>112903.22580645161</v>
      </c>
      <c r="R37" s="65">
        <f>((R$6)-SUM(R$8:R36))/($A$38-$A36)</f>
        <v>880.19999999999982</v>
      </c>
      <c r="S37" s="5">
        <f>E37-Q37-R37</f>
        <v>-101641.15913978491</v>
      </c>
      <c r="T37" s="5"/>
      <c r="U37" s="5">
        <f>SUM(Q37:S37)</f>
        <v>12142.266666666692</v>
      </c>
      <c r="V37" s="19">
        <f>SUM(H37)</f>
        <v>0</v>
      </c>
      <c r="W37" s="19">
        <f>SUM(U37:V37)</f>
        <v>12142.266666666692</v>
      </c>
      <c r="X37" s="4">
        <f>IF(K37&gt;0,K37,0)</f>
        <v>45893.091954023017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12142.266666666721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45893.091954023053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29119.800000000047</v>
      </c>
      <c r="O38" s="4">
        <f>SUM(L38:N38)</f>
        <v>29119.800000000047</v>
      </c>
      <c r="P38" s="5"/>
      <c r="Q38" s="5">
        <f>$Q$6/31</f>
        <v>112903.22580645161</v>
      </c>
      <c r="R38" s="65">
        <f>((R$6)-SUM(R$8:R37))/($A$38-$A37)</f>
        <v>880.19999999999982</v>
      </c>
      <c r="S38" s="5">
        <f>E38-Q38-R38</f>
        <v>-101641.15913978488</v>
      </c>
      <c r="T38" s="5"/>
      <c r="U38" s="5">
        <f>SUM(Q38:S38)</f>
        <v>12142.266666666721</v>
      </c>
      <c r="V38" s="19">
        <f>SUM(H38)</f>
        <v>0</v>
      </c>
      <c r="W38" s="19">
        <f>SUM(U38:V38)</f>
        <v>12142.266666666721</v>
      </c>
      <c r="X38" s="4">
        <f>IF(K38&gt;0,K38,0)</f>
        <v>45893.091954023053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4541817.9999999981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-3000000.0000000009</v>
      </c>
      <c r="T40" s="42"/>
      <c r="U40" s="42">
        <f>SUM(U8:U38)</f>
        <v>500000</v>
      </c>
      <c r="V40" s="42">
        <f>SUM(V8:V38)</f>
        <v>3000000</v>
      </c>
      <c r="W40" s="42">
        <f>SUM(W8:W38)</f>
        <v>3499999.9999999991</v>
      </c>
      <c r="X40" s="43">
        <f>SUM(X8:X39)</f>
        <v>4541817.9999999981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SUM(C24:C38)</f>
        <v>0</v>
      </c>
      <c r="D43" s="63">
        <f t="shared" ref="D43:W43" si="11">SUM(D24:D38)</f>
        <v>0</v>
      </c>
      <c r="E43" s="63">
        <f t="shared" si="11"/>
        <v>182134.00000000012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506262.37931034493</v>
      </c>
      <c r="J43" s="63">
        <f t="shared" si="11"/>
        <v>506262.37931034493</v>
      </c>
      <c r="K43" s="63">
        <f t="shared" si="11"/>
        <v>688396.37931034504</v>
      </c>
      <c r="L43" s="63">
        <f t="shared" si="11"/>
        <v>0</v>
      </c>
      <c r="M43" s="63">
        <f t="shared" si="11"/>
        <v>0</v>
      </c>
      <c r="N43" s="63">
        <f t="shared" si="11"/>
        <v>436796.99999999994</v>
      </c>
      <c r="O43" s="63">
        <f t="shared" si="11"/>
        <v>436796.99999999994</v>
      </c>
      <c r="P43" s="63"/>
      <c r="Q43" s="63">
        <f t="shared" si="11"/>
        <v>1693548.3870967743</v>
      </c>
      <c r="R43" s="63">
        <f t="shared" si="11"/>
        <v>13203</v>
      </c>
      <c r="S43" s="63">
        <f t="shared" si="11"/>
        <v>-1524617.3870967745</v>
      </c>
      <c r="T43" s="63"/>
      <c r="U43" s="63">
        <f t="shared" si="11"/>
        <v>182134.00000000009</v>
      </c>
      <c r="V43" s="63">
        <f t="shared" si="11"/>
        <v>0</v>
      </c>
      <c r="W43" s="63">
        <f t="shared" si="11"/>
        <v>182134.00000000009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318590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1764062.0919540231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136455.99999999991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321251.64367816097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2023-09-17T20:31:56Z</dcterms:modified>
</cp:coreProperties>
</file>