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A30953-6791-4E3C-BDE6-8696280DAC8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<sst xmlns="http://schemas.openxmlformats.org/spreadsheetml/2006/main" count="75" uniqueCount="44">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</sst>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3645.999999999844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472511.5540229886</c:v>
                </c:pt>
                <c:pt idx="5">
                  <c:v>472511.5540229886</c:v>
                </c:pt>
                <c:pt idx="6">
                  <c:v>476157.5540229883</c:v>
                </c:pt>
                <c:pt idx="7">
                  <c:v>0</c:v>
                </c:pt>
                <c:pt idx="8">
                  <c:v>0</c:v>
                </c:pt>
                <c:pt idx="9">
                  <c:v>436797.00000000023</c:v>
                </c:pt>
                <c:pt idx="10">
                  <c:v>436797.00000000023</c:v>
                </c:pt>
                <c:pt idx="12">
                  <c:v>1580645.1612903227</c:v>
                </c:pt>
                <c:pt idx="13">
                  <c:v>-16797.000000000011</c:v>
                </c:pt>
                <c:pt idx="14">
                  <c:v>-1560202.1612903227</c:v>
                </c:pt>
                <c:pt idx="16">
                  <c:v>3645.9999999998254</c:v>
                </c:pt>
                <c:pt idx="17">
                  <c:v>0</c:v>
                </c:pt>
                <c:pt idx="18">
                  <c:v>3645.9999999998254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1-454D-8F88-19E17E8E7AC9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1-454D-8F88-19E17E8E7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6928"/>
        <c:axId val="1"/>
      </c:barChart>
      <c:catAx>
        <c:axId val="100491692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916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1ED19C2-DAFF-6B1B-34C8-6ECA51F9D5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</v>
          </cell>
        </row>
        <row r="2489">
          <cell r="BK2489">
            <v>33397</v>
          </cell>
        </row>
        <row r="2490">
          <cell r="BK2490">
            <v>33397</v>
          </cell>
        </row>
        <row r="2491">
          <cell r="BK2491">
            <v>33397</v>
          </cell>
        </row>
        <row r="2492">
          <cell r="BK2492">
            <v>33397</v>
          </cell>
        </row>
        <row r="2493">
          <cell r="BK2493">
            <v>33751</v>
          </cell>
        </row>
        <row r="2494">
          <cell r="BK2494">
            <v>33751</v>
          </cell>
        </row>
        <row r="2495">
          <cell r="BK2495">
            <v>33750.825287356325</v>
          </cell>
        </row>
        <row r="2496">
          <cell r="BK2496">
            <v>33750.825287356318</v>
          </cell>
        </row>
        <row r="2497">
          <cell r="BK2497">
            <v>33750.825287356318</v>
          </cell>
        </row>
        <row r="2498">
          <cell r="BK2498">
            <v>33750.825287356318</v>
          </cell>
        </row>
        <row r="2499">
          <cell r="BK2499">
            <v>33750.825287356325</v>
          </cell>
        </row>
        <row r="2500">
          <cell r="BK2500">
            <v>33750.825287356325</v>
          </cell>
        </row>
        <row r="2501">
          <cell r="BK2501">
            <v>33750.825287356325</v>
          </cell>
        </row>
        <row r="2502">
          <cell r="BK2502">
            <v>33750.825287356325</v>
          </cell>
        </row>
        <row r="2503">
          <cell r="BK2503">
            <v>33750.825287356325</v>
          </cell>
        </row>
        <row r="2504">
          <cell r="BK2504">
            <v>33750.825287356325</v>
          </cell>
        </row>
        <row r="2505">
          <cell r="BK2505">
            <v>33750.825287356325</v>
          </cell>
        </row>
        <row r="2506">
          <cell r="BK2506">
            <v>33750.825287356325</v>
          </cell>
        </row>
        <row r="2507">
          <cell r="BK2507">
            <v>33750.825287356325</v>
          </cell>
        </row>
        <row r="2508">
          <cell r="BK2508">
            <v>33750.825287356325</v>
          </cell>
        </row>
        <row r="2509">
          <cell r="BK2509">
            <v>33750.825287356332</v>
          </cell>
        </row>
        <row r="2511">
          <cell r="BK2511">
            <v>1041817.9999999993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194237</v>
          </cell>
        </row>
        <row r="28">
          <cell r="BC28">
            <v>170000</v>
          </cell>
        </row>
        <row r="29">
          <cell r="BC29">
            <v>260.42857142857144</v>
          </cell>
        </row>
        <row r="30">
          <cell r="BC30">
            <v>260.42857142857076</v>
          </cell>
        </row>
        <row r="31">
          <cell r="BC31">
            <v>260.42857142857002</v>
          </cell>
        </row>
        <row r="32">
          <cell r="BC32">
            <v>260.42857142856917</v>
          </cell>
        </row>
        <row r="33">
          <cell r="BC33">
            <v>260.42857142856809</v>
          </cell>
        </row>
        <row r="34">
          <cell r="BC34">
            <v>260.42857142856678</v>
          </cell>
        </row>
        <row r="35">
          <cell r="BC35">
            <v>260.42857142856519</v>
          </cell>
        </row>
        <row r="36">
          <cell r="BC36">
            <v>260.42857142856309</v>
          </cell>
        </row>
        <row r="37">
          <cell r="BC37">
            <v>260.42857142856036</v>
          </cell>
        </row>
        <row r="38">
          <cell r="BC38">
            <v>260.42857142855644</v>
          </cell>
        </row>
        <row r="39">
          <cell r="BC39">
            <v>260.42857142855064</v>
          </cell>
        </row>
        <row r="40">
          <cell r="BC40">
            <v>260.42857142856036</v>
          </cell>
        </row>
        <row r="41">
          <cell r="BC41">
            <v>260.42857142855064</v>
          </cell>
        </row>
        <row r="42">
          <cell r="BC42">
            <v>260.42857142852154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1041817.9999999993</v>
      </c>
      <c r="J6" s="6"/>
      <c r="K6" s="6">
        <f>SUM(E6,H6,I6)</f>
        <v>4541817.9999999991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4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</v>
      </c>
      <c r="J17" s="54">
        <f t="shared" si="2"/>
        <v>1033397</v>
      </c>
      <c r="K17" s="30">
        <f t="shared" si="3"/>
        <v>252029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112903.22580645161</v>
      </c>
      <c r="R17" s="64">
        <f t="shared" si="0"/>
        <v>-30000</v>
      </c>
      <c r="S17" s="5">
        <f t="shared" si="6"/>
        <v>-864271.22580645164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</v>
      </c>
      <c r="J18" s="54">
        <f t="shared" si="2"/>
        <v>33397</v>
      </c>
      <c r="K18" s="30">
        <f t="shared" si="3"/>
        <v>244100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112903.22580645161</v>
      </c>
      <c r="R18" s="64">
        <f t="shared" si="0"/>
        <v>-2917</v>
      </c>
      <c r="S18" s="5">
        <f t="shared" si="6"/>
        <v>100716.77419354839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</v>
      </c>
      <c r="J19" s="54">
        <f t="shared" si="2"/>
        <v>1033397</v>
      </c>
      <c r="K19" s="30">
        <f t="shared" si="3"/>
        <v>334620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112903.22580645161</v>
      </c>
      <c r="R19" s="64">
        <f t="shared" si="0"/>
        <v>-25246</v>
      </c>
      <c r="S19" s="5">
        <f t="shared" si="6"/>
        <v>-786434.22580645164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</v>
      </c>
      <c r="J20" s="54">
        <f t="shared" si="2"/>
        <v>33397</v>
      </c>
      <c r="K20" s="30">
        <f t="shared" si="3"/>
        <v>345354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112903.22580645161</v>
      </c>
      <c r="R20" s="64">
        <f t="shared" si="0"/>
        <v>-25040</v>
      </c>
      <c r="S20" s="5">
        <f t="shared" si="6"/>
        <v>224093.77419354839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</v>
      </c>
      <c r="J21" s="54">
        <f t="shared" si="2"/>
        <v>33397</v>
      </c>
      <c r="K21" s="30">
        <f t="shared" si="3"/>
        <v>336769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160468.77419354839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</v>
      </c>
      <c r="J22" s="54">
        <f t="shared" si="2"/>
        <v>33751</v>
      </c>
      <c r="K22" s="30">
        <f t="shared" si="3"/>
        <v>237826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112903.22580645161</v>
      </c>
      <c r="R22" s="64">
        <f t="shared" si="0"/>
        <v>30000</v>
      </c>
      <c r="S22" s="5">
        <f t="shared" si="6"/>
        <v>61171.774193548394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37</v>
      </c>
      <c r="C23" s="49"/>
      <c r="D23" s="49"/>
      <c r="E23" s="55">
        <f>+'[3]BAM-EGS'!$BC27</f>
        <v>194237</v>
      </c>
      <c r="F23" s="49"/>
      <c r="G23" s="28"/>
      <c r="H23" s="54">
        <f>+'[2]BAM-EGS'!$BC27</f>
        <v>0</v>
      </c>
      <c r="I23" s="29">
        <f>'[1]BAM-3RD'!$BK2494</f>
        <v>33751</v>
      </c>
      <c r="J23" s="54">
        <f t="shared" si="2"/>
        <v>33751</v>
      </c>
      <c r="K23" s="30">
        <f t="shared" si="3"/>
        <v>227988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0</v>
      </c>
      <c r="O23" s="4">
        <f t="shared" si="4"/>
        <v>0</v>
      </c>
      <c r="P23" s="5"/>
      <c r="Q23" s="5">
        <f t="shared" si="5"/>
        <v>112903.22580645161</v>
      </c>
      <c r="R23" s="64">
        <f t="shared" si="0"/>
        <v>30000</v>
      </c>
      <c r="S23" s="5">
        <f t="shared" si="6"/>
        <v>51333.774193548394</v>
      </c>
      <c r="T23" s="5"/>
      <c r="U23" s="5">
        <f t="shared" si="7"/>
        <v>194237</v>
      </c>
      <c r="V23" s="19">
        <f t="shared" si="8"/>
        <v>0</v>
      </c>
      <c r="W23" s="19">
        <f t="shared" si="9"/>
        <v>194237</v>
      </c>
      <c r="X23" s="4">
        <f t="shared" si="10"/>
        <v>227988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37</v>
      </c>
      <c r="C24" s="49"/>
      <c r="D24" s="49"/>
      <c r="E24" s="55">
        <f>+'[3]BAM-EGS'!$BC28</f>
        <v>170000</v>
      </c>
      <c r="F24" s="49"/>
      <c r="G24" s="28"/>
      <c r="H24" s="54">
        <f>+'[2]BAM-EGS'!$BC28</f>
        <v>0</v>
      </c>
      <c r="I24" s="29">
        <f>'[1]BAM-3RD'!$BK2495</f>
        <v>33750.825287356325</v>
      </c>
      <c r="J24" s="54">
        <f t="shared" si="2"/>
        <v>33750.825287356325</v>
      </c>
      <c r="K24" s="30">
        <f t="shared" si="3"/>
        <v>203750.82528735633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0</v>
      </c>
      <c r="O24" s="4">
        <f t="shared" si="4"/>
        <v>0</v>
      </c>
      <c r="P24" s="5"/>
      <c r="Q24" s="5">
        <f t="shared" si="5"/>
        <v>112903.22580645161</v>
      </c>
      <c r="R24" s="64">
        <f t="shared" si="0"/>
        <v>30000</v>
      </c>
      <c r="S24" s="5">
        <f t="shared" si="6"/>
        <v>27096.774193548394</v>
      </c>
      <c r="T24" s="5"/>
      <c r="U24" s="5">
        <f t="shared" si="7"/>
        <v>170000</v>
      </c>
      <c r="V24" s="19">
        <f t="shared" si="8"/>
        <v>0</v>
      </c>
      <c r="W24" s="19">
        <f t="shared" si="9"/>
        <v>170000</v>
      </c>
      <c r="X24" s="4">
        <f t="shared" si="10"/>
        <v>203750.82528735633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260.42857142857144</v>
      </c>
      <c r="F25" s="49"/>
      <c r="G25" s="28"/>
      <c r="H25" s="54">
        <f>+'[2]BAM-EGS'!$BC29</f>
        <v>0</v>
      </c>
      <c r="I25" s="29">
        <f>'[1]BAM-3RD'!$BK2496</f>
        <v>33750.825287356318</v>
      </c>
      <c r="J25" s="54">
        <f t="shared" si="2"/>
        <v>33750.825287356318</v>
      </c>
      <c r="K25" s="30">
        <f t="shared" si="3"/>
        <v>34011.25385878489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31199.785714285714</v>
      </c>
      <c r="O25" s="4">
        <f t="shared" si="4"/>
        <v>31199.785714285714</v>
      </c>
      <c r="P25" s="5"/>
      <c r="Q25" s="5">
        <f t="shared" si="5"/>
        <v>112903.22580645161</v>
      </c>
      <c r="R25" s="65">
        <f>((R$6)-SUM(R$8:R24))/($A$38-$A24)</f>
        <v>-1199.7857142857142</v>
      </c>
      <c r="S25" s="5">
        <f t="shared" si="6"/>
        <v>-111443.01152073733</v>
      </c>
      <c r="T25" s="5"/>
      <c r="U25" s="5">
        <f t="shared" si="7"/>
        <v>260.42857142856519</v>
      </c>
      <c r="V25" s="19">
        <f t="shared" si="8"/>
        <v>0</v>
      </c>
      <c r="W25" s="19">
        <f t="shared" si="9"/>
        <v>260.42857142856519</v>
      </c>
      <c r="X25" s="4">
        <f t="shared" si="10"/>
        <v>34011.25385878489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260.42857142857076</v>
      </c>
      <c r="F26" s="49"/>
      <c r="G26" s="28"/>
      <c r="H26" s="54">
        <f>+'[2]BAM-EGS'!$BC30</f>
        <v>0</v>
      </c>
      <c r="I26" s="29">
        <f>'[1]BAM-3RD'!$BK2497</f>
        <v>33750.825287356318</v>
      </c>
      <c r="J26" s="54">
        <f t="shared" si="2"/>
        <v>33750.825287356318</v>
      </c>
      <c r="K26" s="30">
        <f t="shared" si="3"/>
        <v>34011.25385878489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31199.785714285717</v>
      </c>
      <c r="O26" s="4">
        <f t="shared" si="4"/>
        <v>31199.785714285717</v>
      </c>
      <c r="P26" s="5"/>
      <c r="Q26" s="5">
        <f t="shared" si="5"/>
        <v>112903.22580645161</v>
      </c>
      <c r="R26" s="65">
        <f>((R$6)-SUM(R$8:R25))/($A$38-$A25)</f>
        <v>-1199.7857142857142</v>
      </c>
      <c r="S26" s="5">
        <f t="shared" si="6"/>
        <v>-111443.01152073733</v>
      </c>
      <c r="T26" s="5"/>
      <c r="U26" s="5">
        <f t="shared" si="7"/>
        <v>260.42857142856519</v>
      </c>
      <c r="V26" s="19">
        <f t="shared" si="8"/>
        <v>0</v>
      </c>
      <c r="W26" s="19">
        <f t="shared" si="9"/>
        <v>260.42857142856519</v>
      </c>
      <c r="X26" s="4">
        <f t="shared" si="10"/>
        <v>34011.25385878489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260.42857142857002</v>
      </c>
      <c r="F27" s="49"/>
      <c r="G27" s="28"/>
      <c r="H27" s="54">
        <f>+'[2]BAM-EGS'!$BC31</f>
        <v>0</v>
      </c>
      <c r="I27" s="29">
        <f>'[1]BAM-3RD'!$BK2498</f>
        <v>33750.825287356318</v>
      </c>
      <c r="J27" s="54">
        <f t="shared" si="2"/>
        <v>33750.825287356318</v>
      </c>
      <c r="K27" s="30">
        <f t="shared" si="3"/>
        <v>34011.25385878489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31199.785714285721</v>
      </c>
      <c r="O27" s="4">
        <f t="shared" si="4"/>
        <v>31199.785714285721</v>
      </c>
      <c r="P27" s="5"/>
      <c r="Q27" s="5">
        <f t="shared" si="5"/>
        <v>112903.22580645161</v>
      </c>
      <c r="R27" s="65">
        <f>((R$6)-SUM(R$8:R26))/($A$38-$A26)</f>
        <v>-1199.7857142857144</v>
      </c>
      <c r="S27" s="5">
        <f t="shared" si="6"/>
        <v>-111443.01152073733</v>
      </c>
      <c r="T27" s="5"/>
      <c r="U27" s="5">
        <f t="shared" si="7"/>
        <v>260.42857142856519</v>
      </c>
      <c r="V27" s="19">
        <f t="shared" si="8"/>
        <v>0</v>
      </c>
      <c r="W27" s="19">
        <f t="shared" si="9"/>
        <v>260.42857142856519</v>
      </c>
      <c r="X27" s="4">
        <f t="shared" si="10"/>
        <v>34011.25385878489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260.42857142856917</v>
      </c>
      <c r="F28" s="49"/>
      <c r="G28" s="28"/>
      <c r="H28" s="54">
        <f>+'[2]BAM-EGS'!$BC32</f>
        <v>0</v>
      </c>
      <c r="I28" s="29">
        <f>'[1]BAM-3RD'!$BK2499</f>
        <v>33750.825287356325</v>
      </c>
      <c r="J28" s="54">
        <f t="shared" si="2"/>
        <v>33750.825287356325</v>
      </c>
      <c r="K28" s="30">
        <f t="shared" si="3"/>
        <v>34011.253858784898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31199.785714285725</v>
      </c>
      <c r="O28" s="4">
        <f t="shared" si="4"/>
        <v>31199.785714285725</v>
      </c>
      <c r="P28" s="5"/>
      <c r="Q28" s="5">
        <f t="shared" si="5"/>
        <v>112903.22580645161</v>
      </c>
      <c r="R28" s="65">
        <f>((R$6)-SUM(R$8:R27))/($A$38-$A27)</f>
        <v>-1199.7857142857144</v>
      </c>
      <c r="S28" s="5">
        <f t="shared" si="6"/>
        <v>-111443.01152073733</v>
      </c>
      <c r="T28" s="5"/>
      <c r="U28" s="5">
        <f t="shared" si="7"/>
        <v>260.42857142856519</v>
      </c>
      <c r="V28" s="19">
        <f t="shared" si="8"/>
        <v>0</v>
      </c>
      <c r="W28" s="19">
        <f t="shared" si="9"/>
        <v>260.42857142856519</v>
      </c>
      <c r="X28" s="4">
        <f t="shared" si="10"/>
        <v>34011.253858784898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260.42857142856809</v>
      </c>
      <c r="F29" s="49"/>
      <c r="G29" s="28"/>
      <c r="H29" s="54">
        <f>+'[2]BAM-EGS'!$BC33</f>
        <v>0</v>
      </c>
      <c r="I29" s="29">
        <f>'[1]BAM-3RD'!$BK2500</f>
        <v>33750.825287356325</v>
      </c>
      <c r="J29" s="54">
        <f t="shared" si="2"/>
        <v>33750.825287356325</v>
      </c>
      <c r="K29" s="30">
        <f t="shared" si="3"/>
        <v>34011.25385878489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31199.785714285728</v>
      </c>
      <c r="O29" s="4">
        <f t="shared" si="4"/>
        <v>31199.785714285728</v>
      </c>
      <c r="P29" s="5"/>
      <c r="Q29" s="5">
        <f t="shared" si="5"/>
        <v>112903.22580645161</v>
      </c>
      <c r="R29" s="65">
        <f>((R$6)-SUM(R$8:R28))/($A$38-$A28)</f>
        <v>-1199.7857142857144</v>
      </c>
      <c r="S29" s="5">
        <f t="shared" si="6"/>
        <v>-111443.01152073733</v>
      </c>
      <c r="T29" s="5"/>
      <c r="U29" s="5">
        <f t="shared" si="7"/>
        <v>260.42857142856519</v>
      </c>
      <c r="V29" s="19">
        <f t="shared" si="8"/>
        <v>0</v>
      </c>
      <c r="W29" s="19">
        <f t="shared" si="9"/>
        <v>260.42857142856519</v>
      </c>
      <c r="X29" s="4">
        <f t="shared" si="10"/>
        <v>34011.25385878489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260.42857142856678</v>
      </c>
      <c r="F30" s="49"/>
      <c r="G30" s="28"/>
      <c r="H30" s="54">
        <f>+'[2]BAM-EGS'!$BC34</f>
        <v>0</v>
      </c>
      <c r="I30" s="29">
        <f>'[1]BAM-3RD'!$BK2501</f>
        <v>33750.825287356325</v>
      </c>
      <c r="J30" s="54">
        <f t="shared" si="2"/>
        <v>33750.825287356325</v>
      </c>
      <c r="K30" s="30">
        <f t="shared" si="3"/>
        <v>34011.25385878489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31199.785714285732</v>
      </c>
      <c r="O30" s="4">
        <f t="shared" si="4"/>
        <v>31199.785714285732</v>
      </c>
      <c r="P30" s="5"/>
      <c r="Q30" s="5">
        <f t="shared" si="5"/>
        <v>112903.22580645161</v>
      </c>
      <c r="R30" s="65">
        <f>((R$6)-SUM(R$8:R29))/($A$38-$A29)</f>
        <v>-1199.7857142857147</v>
      </c>
      <c r="S30" s="5">
        <f t="shared" si="6"/>
        <v>-111443.01152073733</v>
      </c>
      <c r="T30" s="5"/>
      <c r="U30" s="5">
        <f t="shared" si="7"/>
        <v>260.42857142856519</v>
      </c>
      <c r="V30" s="19">
        <f t="shared" si="8"/>
        <v>0</v>
      </c>
      <c r="W30" s="19">
        <f t="shared" si="9"/>
        <v>260.42857142856519</v>
      </c>
      <c r="X30" s="4">
        <f t="shared" si="10"/>
        <v>34011.25385878489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260.42857142856519</v>
      </c>
      <c r="F31" s="49"/>
      <c r="G31" s="28"/>
      <c r="H31" s="54">
        <f>+'[2]BAM-EGS'!$BC35</f>
        <v>0</v>
      </c>
      <c r="I31" s="29">
        <f>'[1]BAM-3RD'!$BK2502</f>
        <v>33750.825287356325</v>
      </c>
      <c r="J31" s="54">
        <f t="shared" si="2"/>
        <v>33750.825287356325</v>
      </c>
      <c r="K31" s="30">
        <f t="shared" si="3"/>
        <v>34011.25385878489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31199.785714285739</v>
      </c>
      <c r="O31" s="4">
        <f t="shared" si="4"/>
        <v>31199.785714285739</v>
      </c>
      <c r="P31" s="5"/>
      <c r="Q31" s="5">
        <f t="shared" si="5"/>
        <v>112903.22580645161</v>
      </c>
      <c r="R31" s="65">
        <f>((R$6)-SUM(R$8:R30))/($A$38-$A30)</f>
        <v>-1199.7857142857147</v>
      </c>
      <c r="S31" s="5">
        <f t="shared" si="6"/>
        <v>-111443.01152073733</v>
      </c>
      <c r="T31" s="5"/>
      <c r="U31" s="5">
        <f t="shared" si="7"/>
        <v>260.42857142856519</v>
      </c>
      <c r="V31" s="19">
        <f t="shared" si="8"/>
        <v>0</v>
      </c>
      <c r="W31" s="19">
        <f t="shared" si="9"/>
        <v>260.42857142856519</v>
      </c>
      <c r="X31" s="4">
        <f t="shared" si="10"/>
        <v>34011.25385878489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260.42857142856309</v>
      </c>
      <c r="F32" s="49"/>
      <c r="G32" s="28"/>
      <c r="H32" s="54">
        <f>+'[2]BAM-EGS'!$BC36</f>
        <v>0</v>
      </c>
      <c r="I32" s="29">
        <f>'[1]BAM-3RD'!$BK2503</f>
        <v>33750.825287356325</v>
      </c>
      <c r="J32" s="54">
        <f t="shared" si="2"/>
        <v>33750.825287356325</v>
      </c>
      <c r="K32" s="30">
        <f t="shared" si="3"/>
        <v>34011.25385878489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31199.785714285747</v>
      </c>
      <c r="O32" s="4">
        <f t="shared" si="4"/>
        <v>31199.785714285747</v>
      </c>
      <c r="P32" s="5"/>
      <c r="Q32" s="5">
        <f t="shared" si="5"/>
        <v>112903.22580645161</v>
      </c>
      <c r="R32" s="65">
        <f>((R$6)-SUM(R$8:R31))/($A$38-$A31)</f>
        <v>-1199.7857142857149</v>
      </c>
      <c r="S32" s="5">
        <f t="shared" si="6"/>
        <v>-111443.01152073733</v>
      </c>
      <c r="T32" s="5"/>
      <c r="U32" s="5">
        <f t="shared" si="7"/>
        <v>260.42857142856519</v>
      </c>
      <c r="V32" s="19">
        <f t="shared" si="8"/>
        <v>0</v>
      </c>
      <c r="W32" s="19">
        <f t="shared" si="9"/>
        <v>260.42857142856519</v>
      </c>
      <c r="X32" s="4">
        <f t="shared" si="10"/>
        <v>34011.25385878489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260.42857142856036</v>
      </c>
      <c r="F33" s="49"/>
      <c r="G33" s="28"/>
      <c r="H33" s="54">
        <f>+'[2]BAM-EGS'!$BC37</f>
        <v>0</v>
      </c>
      <c r="I33" s="29">
        <f>'[1]BAM-3RD'!$BK2504</f>
        <v>33750.825287356325</v>
      </c>
      <c r="J33" s="54">
        <f t="shared" si="2"/>
        <v>33750.825287356325</v>
      </c>
      <c r="K33" s="30">
        <f t="shared" si="3"/>
        <v>34011.253858784883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31199.785714285739</v>
      </c>
      <c r="O33" s="4">
        <f t="shared" si="4"/>
        <v>31199.785714285739</v>
      </c>
      <c r="P33" s="5"/>
      <c r="Q33" s="5">
        <f t="shared" si="5"/>
        <v>112903.22580645161</v>
      </c>
      <c r="R33" s="65">
        <f>((R$6)-SUM(R$8:R32))/($A$38-$A32)</f>
        <v>-1199.7857142857149</v>
      </c>
      <c r="S33" s="5">
        <f t="shared" si="6"/>
        <v>-111443.01152073733</v>
      </c>
      <c r="T33" s="5"/>
      <c r="U33" s="5">
        <f t="shared" si="7"/>
        <v>260.42857142856519</v>
      </c>
      <c r="V33" s="19">
        <f t="shared" si="8"/>
        <v>0</v>
      </c>
      <c r="W33" s="19">
        <f t="shared" si="9"/>
        <v>260.42857142856519</v>
      </c>
      <c r="X33" s="4">
        <f t="shared" si="10"/>
        <v>34011.253858784883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260.42857142855644</v>
      </c>
      <c r="F34" s="49"/>
      <c r="G34" s="28"/>
      <c r="H34" s="54">
        <f>+'[2]BAM-EGS'!$BC38</f>
        <v>0</v>
      </c>
      <c r="I34" s="29">
        <f>'[1]BAM-3RD'!$BK2505</f>
        <v>33750.825287356325</v>
      </c>
      <c r="J34" s="54">
        <f t="shared" si="2"/>
        <v>33750.825287356325</v>
      </c>
      <c r="K34" s="30">
        <f t="shared" si="3"/>
        <v>34011.253858784883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31199.785714285728</v>
      </c>
      <c r="O34" s="4">
        <f t="shared" si="4"/>
        <v>31199.785714285728</v>
      </c>
      <c r="P34" s="5"/>
      <c r="Q34" s="5">
        <f t="shared" si="5"/>
        <v>112903.22580645161</v>
      </c>
      <c r="R34" s="65">
        <f>((R$6)-SUM(R$8:R33))/($A$38-$A33)</f>
        <v>-1199.7857142857149</v>
      </c>
      <c r="S34" s="5">
        <f t="shared" si="6"/>
        <v>-111443.01152073735</v>
      </c>
      <c r="T34" s="5"/>
      <c r="U34" s="5">
        <f t="shared" si="7"/>
        <v>260.42857142855064</v>
      </c>
      <c r="V34" s="19">
        <f t="shared" si="8"/>
        <v>0</v>
      </c>
      <c r="W34" s="19">
        <f t="shared" si="9"/>
        <v>260.42857142855064</v>
      </c>
      <c r="X34" s="4">
        <f t="shared" si="10"/>
        <v>34011.253858784883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260.42857142855064</v>
      </c>
      <c r="F35" s="49"/>
      <c r="G35" s="28"/>
      <c r="H35" s="54">
        <f>+'[2]BAM-EGS'!$BC39</f>
        <v>0</v>
      </c>
      <c r="I35" s="29">
        <f>'[1]BAM-3RD'!$BK2506</f>
        <v>33750.825287356325</v>
      </c>
      <c r="J35" s="54">
        <f t="shared" si="2"/>
        <v>33750.825287356325</v>
      </c>
      <c r="K35" s="30">
        <f t="shared" si="3"/>
        <v>34011.253858784876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31199.785714285739</v>
      </c>
      <c r="O35" s="4">
        <f t="shared" si="4"/>
        <v>31199.785714285739</v>
      </c>
      <c r="P35" s="5"/>
      <c r="Q35" s="5">
        <f t="shared" si="5"/>
        <v>112903.22580645161</v>
      </c>
      <c r="R35" s="65">
        <f>((R$6)-SUM(R$8:R34))/($A$38-$A34)</f>
        <v>-1199.7857142857149</v>
      </c>
      <c r="S35" s="5">
        <f t="shared" si="6"/>
        <v>-111443.01152073735</v>
      </c>
      <c r="T35" s="5"/>
      <c r="U35" s="5">
        <f t="shared" si="7"/>
        <v>260.42857142855064</v>
      </c>
      <c r="V35" s="19">
        <f t="shared" si="8"/>
        <v>0</v>
      </c>
      <c r="W35" s="19">
        <f t="shared" si="9"/>
        <v>260.42857142855064</v>
      </c>
      <c r="X35" s="4">
        <f t="shared" si="10"/>
        <v>34011.253858784876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260.42857142856036</v>
      </c>
      <c r="F36" s="49"/>
      <c r="G36" s="28"/>
      <c r="H36" s="54">
        <f>+'[2]BAM-EGS'!$BC40</f>
        <v>0</v>
      </c>
      <c r="I36" s="29">
        <f>'[1]BAM-3RD'!$BK2507</f>
        <v>33750.825287356325</v>
      </c>
      <c r="J36" s="54">
        <f t="shared" si="2"/>
        <v>33750.825287356325</v>
      </c>
      <c r="K36" s="30">
        <f t="shared" si="3"/>
        <v>34011.253858784883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31199.785714285757</v>
      </c>
      <c r="O36" s="4">
        <f t="shared" si="4"/>
        <v>31199.785714285757</v>
      </c>
      <c r="P36" s="5"/>
      <c r="Q36" s="5">
        <f t="shared" si="5"/>
        <v>112903.22580645161</v>
      </c>
      <c r="R36" s="65">
        <f>((R$6)-SUM(R$8:R35))/($A$38-$A35)</f>
        <v>-1199.7857142857149</v>
      </c>
      <c r="S36" s="5">
        <f t="shared" si="6"/>
        <v>-111443.01152073733</v>
      </c>
      <c r="T36" s="5"/>
      <c r="U36" s="5">
        <f t="shared" si="7"/>
        <v>260.42857142856519</v>
      </c>
      <c r="V36" s="19">
        <f t="shared" si="8"/>
        <v>0</v>
      </c>
      <c r="W36" s="19">
        <f t="shared" si="9"/>
        <v>260.42857142856519</v>
      </c>
      <c r="X36" s="4">
        <f t="shared" si="10"/>
        <v>34011.253858784883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260.42857142855064</v>
      </c>
      <c r="F37" s="49"/>
      <c r="G37" s="28"/>
      <c r="H37" s="54">
        <f>+'[2]BAM-EGS'!$BC41</f>
        <v>0</v>
      </c>
      <c r="I37" s="29">
        <f>'[1]BAM-3RD'!$BK2508</f>
        <v>33750.825287356325</v>
      </c>
      <c r="J37" s="54">
        <f>SUM(H37:I37)</f>
        <v>33750.825287356325</v>
      </c>
      <c r="K37" s="30">
        <f>SUM(E37,H37,I37)</f>
        <v>34011.253858784876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31199.785714285739</v>
      </c>
      <c r="O37" s="4">
        <f>SUM(L37:N37)</f>
        <v>31199.785714285739</v>
      </c>
      <c r="P37" s="5"/>
      <c r="Q37" s="5">
        <f t="shared" si="5"/>
        <v>112903.22580645161</v>
      </c>
      <c r="R37" s="65">
        <f>((R$6)-SUM(R$8:R36))/($A$38-$A36)</f>
        <v>-1199.7857142857151</v>
      </c>
      <c r="S37" s="5">
        <f>E37-Q37-R37</f>
        <v>-111443.01152073735</v>
      </c>
      <c r="T37" s="5"/>
      <c r="U37" s="5">
        <f>SUM(Q37:S37)</f>
        <v>260.42857142855064</v>
      </c>
      <c r="V37" s="19">
        <f>SUM(H37)</f>
        <v>0</v>
      </c>
      <c r="W37" s="19">
        <f>SUM(U37:V37)</f>
        <v>260.42857142855064</v>
      </c>
      <c r="X37" s="4">
        <f>IF(K37&gt;0,K37,0)</f>
        <v>34011.253858784876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260.42857142852154</v>
      </c>
      <c r="F38" s="49"/>
      <c r="G38" s="28"/>
      <c r="H38" s="54">
        <f>+'[2]BAM-EGS'!$BC42</f>
        <v>0</v>
      </c>
      <c r="I38" s="29">
        <f>'[1]BAM-3RD'!$BK2509</f>
        <v>33750.825287356332</v>
      </c>
      <c r="J38" s="54">
        <f>SUM(H38:I38)</f>
        <v>33750.825287356332</v>
      </c>
      <c r="K38" s="30">
        <f>SUM(E38,H38,I38)</f>
        <v>34011.253858784854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31199.785714285681</v>
      </c>
      <c r="O38" s="4">
        <f>SUM(L38:N38)</f>
        <v>31199.785714285681</v>
      </c>
      <c r="P38" s="5"/>
      <c r="Q38" s="5">
        <f>$Q$6/31</f>
        <v>112903.22580645161</v>
      </c>
      <c r="R38" s="65">
        <f>((R$6)-SUM(R$8:R37))/($A$38-$A37)</f>
        <v>-1199.7857142857151</v>
      </c>
      <c r="S38" s="5">
        <f>E38-Q38-R38</f>
        <v>-111443.01152073737</v>
      </c>
      <c r="T38" s="5"/>
      <c r="U38" s="5">
        <f>SUM(Q38:S38)</f>
        <v>260.42857142852154</v>
      </c>
      <c r="V38" s="19">
        <f>SUM(H38)</f>
        <v>0</v>
      </c>
      <c r="W38" s="19">
        <f>SUM(U38:V38)</f>
        <v>260.42857142852154</v>
      </c>
      <c r="X38" s="4">
        <f>IF(K38&gt;0,K38,0)</f>
        <v>34011.253858784854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1041817.9999999993</v>
      </c>
      <c r="J40" s="41">
        <f>SUM(J8:J39)</f>
        <v>4041818.0000000028</v>
      </c>
      <c r="K40" s="42">
        <f>SUM(K8:K38)</f>
        <v>4541818.0000000019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-3000000.0000000005</v>
      </c>
      <c r="T40" s="42"/>
      <c r="U40" s="42">
        <f>SUM(U8:U38)</f>
        <v>500000</v>
      </c>
      <c r="V40" s="42">
        <f>SUM(V8:V38)</f>
        <v>3000000</v>
      </c>
      <c r="W40" s="42">
        <f>SUM(W8:W38)</f>
        <v>3500000.0000000009</v>
      </c>
      <c r="X40" s="43">
        <f>SUM(X8:X39)</f>
        <v>4541818.0000000019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SUM(C25:C38)</f>
        <v>0</v>
      </c>
      <c r="D43" s="63">
        <f t="shared" ref="D43:W43" si="11">SUM(D25:D38)</f>
        <v>0</v>
      </c>
      <c r="E43" s="63">
        <f t="shared" si="11"/>
        <v>3645.999999999844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472511.5540229886</v>
      </c>
      <c r="J43" s="63">
        <f t="shared" si="11"/>
        <v>472511.5540229886</v>
      </c>
      <c r="K43" s="63">
        <f t="shared" si="11"/>
        <v>476157.5540229883</v>
      </c>
      <c r="L43" s="63">
        <f t="shared" si="11"/>
        <v>0</v>
      </c>
      <c r="M43" s="63">
        <f t="shared" si="11"/>
        <v>0</v>
      </c>
      <c r="N43" s="63">
        <f t="shared" si="11"/>
        <v>436797.00000000023</v>
      </c>
      <c r="O43" s="63">
        <f t="shared" si="11"/>
        <v>436797.00000000023</v>
      </c>
      <c r="P43" s="63"/>
      <c r="Q43" s="63">
        <f t="shared" si="11"/>
        <v>1580645.1612903227</v>
      </c>
      <c r="R43" s="63">
        <f t="shared" si="11"/>
        <v>-16797.000000000011</v>
      </c>
      <c r="S43" s="63">
        <f t="shared" si="11"/>
        <v>-1560202.1612903227</v>
      </c>
      <c r="T43" s="63"/>
      <c r="U43" s="63">
        <f t="shared" si="11"/>
        <v>3645.9999999998254</v>
      </c>
      <c r="V43" s="63">
        <f t="shared" si="11"/>
        <v>0</v>
      </c>
      <c r="W43" s="63">
        <f t="shared" si="11"/>
        <v>3645.9999999998254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318590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1930407.8252873563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314944.00000000017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238078.77701149424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2023-09-17T20:32:06Z</dcterms:modified>
</cp:coreProperties>
</file>