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40F9E3-9B91-449C-800F-BEE58066A525}" xr6:coauthVersionLast="47" xr6:coauthVersionMax="47" xr10:uidLastSave="{00000000-0000-0000-0000-000000000000}"/>
  <bookViews>
    <workbookView xWindow="-120" yWindow="-120" windowWidth="38640" windowHeight="15720"/>
  </bookViews>
  <sheets>
    <sheet name="Description" sheetId="3" r:id="rId1"/>
    <sheet name="Volumes" sheetId="1" r:id="rId2"/>
    <sheet name="Data" sheetId="2" r:id="rId3"/>
  </sheets>
  <definedNames>
    <definedName name="Range1">Data!$A$5:$C$12</definedName>
    <definedName name="RangeRow1">Data!$A$5:$A$12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40" i="3"/>
  <c r="D40" i="3"/>
  <c r="E40" i="3"/>
  <c r="I40" i="3"/>
  <c r="J40" i="3"/>
  <c r="K40" i="3"/>
  <c r="B41" i="3"/>
  <c r="C41" i="3"/>
  <c r="D41" i="3"/>
  <c r="E41" i="3"/>
  <c r="G41" i="3"/>
  <c r="I41" i="3"/>
  <c r="J41" i="3"/>
  <c r="K41" i="3"/>
  <c r="M41" i="3"/>
  <c r="B42" i="3"/>
  <c r="C42" i="3"/>
  <c r="D42" i="3"/>
  <c r="E42" i="3"/>
  <c r="G42" i="3"/>
  <c r="I42" i="3"/>
  <c r="J42" i="3"/>
  <c r="K42" i="3"/>
  <c r="M42" i="3"/>
  <c r="B43" i="3"/>
  <c r="C43" i="3"/>
  <c r="D43" i="3"/>
  <c r="E43" i="3"/>
  <c r="G43" i="3"/>
  <c r="I43" i="3"/>
  <c r="J43" i="3"/>
  <c r="K43" i="3"/>
  <c r="M43" i="3"/>
  <c r="B44" i="3"/>
  <c r="C44" i="3"/>
  <c r="D44" i="3"/>
  <c r="E44" i="3"/>
  <c r="G44" i="3"/>
  <c r="I44" i="3"/>
  <c r="J44" i="3"/>
  <c r="K44" i="3"/>
  <c r="M44" i="3"/>
  <c r="B45" i="3"/>
  <c r="C45" i="3"/>
  <c r="D45" i="3"/>
  <c r="E45" i="3"/>
  <c r="G45" i="3"/>
  <c r="I45" i="3"/>
  <c r="J45" i="3"/>
  <c r="K45" i="3"/>
  <c r="M45" i="3"/>
  <c r="B46" i="3"/>
  <c r="C46" i="3"/>
  <c r="D46" i="3"/>
  <c r="E46" i="3"/>
  <c r="G46" i="3"/>
  <c r="I46" i="3"/>
  <c r="J46" i="3"/>
  <c r="K46" i="3"/>
  <c r="M46" i="3"/>
  <c r="B47" i="3"/>
  <c r="C47" i="3"/>
  <c r="D47" i="3"/>
  <c r="E47" i="3"/>
  <c r="G47" i="3"/>
  <c r="I47" i="3"/>
  <c r="J47" i="3"/>
  <c r="K47" i="3"/>
  <c r="M47" i="3"/>
  <c r="B48" i="3"/>
  <c r="C48" i="3"/>
  <c r="D48" i="3"/>
  <c r="E48" i="3"/>
  <c r="G48" i="3"/>
  <c r="I48" i="3"/>
  <c r="J48" i="3"/>
  <c r="K48" i="3"/>
  <c r="M48" i="3"/>
  <c r="B49" i="3"/>
  <c r="C49" i="3"/>
  <c r="D49" i="3"/>
  <c r="E49" i="3"/>
  <c r="G49" i="3"/>
  <c r="I49" i="3"/>
  <c r="J49" i="3"/>
  <c r="K49" i="3"/>
  <c r="M49" i="3"/>
  <c r="B50" i="3"/>
  <c r="C50" i="3"/>
  <c r="D50" i="3"/>
  <c r="E50" i="3"/>
  <c r="G50" i="3"/>
  <c r="I50" i="3"/>
  <c r="J50" i="3"/>
  <c r="K50" i="3"/>
  <c r="M50" i="3"/>
  <c r="B51" i="3"/>
  <c r="C51" i="3"/>
  <c r="D51" i="3"/>
  <c r="E51" i="3"/>
  <c r="G51" i="3"/>
  <c r="I51" i="3"/>
  <c r="J51" i="3"/>
  <c r="K51" i="3"/>
  <c r="M51" i="3"/>
  <c r="B52" i="3"/>
  <c r="C52" i="3"/>
  <c r="D52" i="3"/>
  <c r="E52" i="3"/>
  <c r="G52" i="3"/>
  <c r="I52" i="3"/>
  <c r="J52" i="3"/>
  <c r="K52" i="3"/>
  <c r="M52" i="3"/>
  <c r="B53" i="3"/>
  <c r="C53" i="3"/>
  <c r="D53" i="3"/>
  <c r="E53" i="3"/>
  <c r="G53" i="3"/>
  <c r="I53" i="3"/>
  <c r="J53" i="3"/>
  <c r="K53" i="3"/>
  <c r="M53" i="3"/>
  <c r="B54" i="3"/>
  <c r="C54" i="3"/>
  <c r="D54" i="3"/>
  <c r="E54" i="3"/>
  <c r="G54" i="3"/>
  <c r="I54" i="3"/>
  <c r="J54" i="3"/>
  <c r="K54" i="3"/>
  <c r="M54" i="3"/>
  <c r="B55" i="3"/>
  <c r="C55" i="3"/>
  <c r="D55" i="3"/>
  <c r="E55" i="3"/>
  <c r="G55" i="3"/>
  <c r="I55" i="3"/>
  <c r="J55" i="3"/>
  <c r="K55" i="3"/>
  <c r="M55" i="3"/>
  <c r="B56" i="3"/>
  <c r="C56" i="3"/>
  <c r="D56" i="3"/>
  <c r="E56" i="3"/>
  <c r="G56" i="3"/>
  <c r="I56" i="3"/>
  <c r="J56" i="3"/>
  <c r="K56" i="3"/>
  <c r="M56" i="3"/>
  <c r="B57" i="3"/>
  <c r="C57" i="3"/>
  <c r="D57" i="3"/>
  <c r="E57" i="3"/>
  <c r="G57" i="3"/>
  <c r="I57" i="3"/>
  <c r="J57" i="3"/>
  <c r="K57" i="3"/>
  <c r="M57" i="3"/>
  <c r="B58" i="3"/>
  <c r="C58" i="3"/>
  <c r="D58" i="3"/>
  <c r="E58" i="3"/>
  <c r="G58" i="3"/>
  <c r="I58" i="3"/>
  <c r="J58" i="3"/>
  <c r="K58" i="3"/>
  <c r="M58" i="3"/>
  <c r="B59" i="3"/>
  <c r="C59" i="3"/>
  <c r="D59" i="3"/>
  <c r="E59" i="3"/>
  <c r="G59" i="3"/>
  <c r="I59" i="3"/>
  <c r="J59" i="3"/>
  <c r="K59" i="3"/>
  <c r="M59" i="3"/>
  <c r="B60" i="3"/>
  <c r="C60" i="3"/>
  <c r="D60" i="3"/>
  <c r="E60" i="3"/>
  <c r="G60" i="3"/>
  <c r="I60" i="3"/>
  <c r="J60" i="3"/>
  <c r="K60" i="3"/>
  <c r="M60" i="3"/>
  <c r="B61" i="3"/>
  <c r="C61" i="3"/>
  <c r="D61" i="3"/>
  <c r="E61" i="3"/>
  <c r="G61" i="3"/>
  <c r="I61" i="3"/>
  <c r="J61" i="3"/>
  <c r="K61" i="3"/>
  <c r="M61" i="3"/>
  <c r="B62" i="3"/>
  <c r="C62" i="3"/>
  <c r="D62" i="3"/>
  <c r="E62" i="3"/>
  <c r="G62" i="3"/>
  <c r="I62" i="3"/>
  <c r="J62" i="3"/>
  <c r="K62" i="3"/>
  <c r="M62" i="3"/>
  <c r="B63" i="3"/>
  <c r="C63" i="3"/>
  <c r="D63" i="3"/>
  <c r="E63" i="3"/>
  <c r="G63" i="3"/>
  <c r="I63" i="3"/>
  <c r="J63" i="3"/>
  <c r="K63" i="3"/>
  <c r="M63" i="3"/>
  <c r="B64" i="3"/>
  <c r="C64" i="3"/>
  <c r="D64" i="3"/>
  <c r="E64" i="3"/>
  <c r="G64" i="3"/>
  <c r="I64" i="3"/>
  <c r="J64" i="3"/>
  <c r="K64" i="3"/>
  <c r="M64" i="3"/>
  <c r="B66" i="3"/>
  <c r="C66" i="3"/>
  <c r="D66" i="3"/>
  <c r="E66" i="3"/>
  <c r="G66" i="3"/>
  <c r="I66" i="3"/>
  <c r="J66" i="3"/>
  <c r="K66" i="3"/>
  <c r="M66" i="3"/>
  <c r="B67" i="3"/>
  <c r="C67" i="3"/>
  <c r="D67" i="3"/>
  <c r="E67" i="3"/>
  <c r="G67" i="3"/>
  <c r="I67" i="3"/>
  <c r="J67" i="3"/>
  <c r="K67" i="3"/>
  <c r="M67" i="3"/>
  <c r="B68" i="3"/>
  <c r="C68" i="3"/>
  <c r="D68" i="3"/>
  <c r="E68" i="3"/>
  <c r="G68" i="3"/>
  <c r="I68" i="3"/>
  <c r="J68" i="3"/>
  <c r="K68" i="3"/>
  <c r="M68" i="3"/>
  <c r="B69" i="3"/>
  <c r="C69" i="3"/>
  <c r="D69" i="3"/>
  <c r="E69" i="3"/>
  <c r="G69" i="3"/>
  <c r="I69" i="3"/>
  <c r="J69" i="3"/>
  <c r="K69" i="3"/>
  <c r="M69" i="3"/>
  <c r="B70" i="3"/>
  <c r="C70" i="3"/>
  <c r="D70" i="3"/>
  <c r="E70" i="3"/>
  <c r="G70" i="3"/>
  <c r="I70" i="3"/>
  <c r="J70" i="3"/>
  <c r="K70" i="3"/>
  <c r="M70" i="3"/>
  <c r="B71" i="3"/>
  <c r="C71" i="3"/>
  <c r="D71" i="3"/>
  <c r="E71" i="3"/>
  <c r="G71" i="3"/>
  <c r="I71" i="3"/>
  <c r="J71" i="3"/>
  <c r="K71" i="3"/>
  <c r="M71" i="3"/>
  <c r="B72" i="3"/>
  <c r="C72" i="3"/>
  <c r="D72" i="3"/>
  <c r="E72" i="3"/>
  <c r="G72" i="3"/>
  <c r="I72" i="3"/>
  <c r="J72" i="3"/>
  <c r="K72" i="3"/>
  <c r="M72" i="3"/>
  <c r="B73" i="3"/>
  <c r="C73" i="3"/>
  <c r="D73" i="3"/>
  <c r="E73" i="3"/>
  <c r="G73" i="3"/>
  <c r="I73" i="3"/>
  <c r="J73" i="3"/>
  <c r="K73" i="3"/>
  <c r="M73" i="3"/>
  <c r="B74" i="3"/>
  <c r="C74" i="3"/>
  <c r="D74" i="3"/>
  <c r="E74" i="3"/>
  <c r="G74" i="3"/>
  <c r="I74" i="3"/>
  <c r="J74" i="3"/>
  <c r="K74" i="3"/>
  <c r="M74" i="3"/>
  <c r="B75" i="3"/>
  <c r="C75" i="3"/>
  <c r="D75" i="3"/>
  <c r="E75" i="3"/>
  <c r="G75" i="3"/>
  <c r="I75" i="3"/>
  <c r="J75" i="3"/>
  <c r="K75" i="3"/>
  <c r="M75" i="3"/>
  <c r="B76" i="3"/>
  <c r="C76" i="3"/>
  <c r="D76" i="3"/>
  <c r="E76" i="3"/>
  <c r="G76" i="3"/>
  <c r="I76" i="3"/>
  <c r="J76" i="3"/>
  <c r="K76" i="3"/>
  <c r="M76" i="3"/>
  <c r="B77" i="3"/>
  <c r="C77" i="3"/>
  <c r="D77" i="3"/>
  <c r="E77" i="3"/>
  <c r="G77" i="3"/>
  <c r="I77" i="3"/>
  <c r="J77" i="3"/>
  <c r="K77" i="3"/>
  <c r="M77" i="3"/>
  <c r="B78" i="3"/>
  <c r="C78" i="3"/>
  <c r="D78" i="3"/>
  <c r="E78" i="3"/>
  <c r="G78" i="3"/>
  <c r="I78" i="3"/>
  <c r="J78" i="3"/>
  <c r="K78" i="3"/>
  <c r="M78" i="3"/>
  <c r="B79" i="3"/>
  <c r="C79" i="3"/>
  <c r="D79" i="3"/>
  <c r="E79" i="3"/>
  <c r="G79" i="3"/>
  <c r="I79" i="3"/>
  <c r="J79" i="3"/>
  <c r="K79" i="3"/>
  <c r="M79" i="3"/>
  <c r="B80" i="3"/>
  <c r="C80" i="3"/>
  <c r="D80" i="3"/>
  <c r="E80" i="3"/>
  <c r="G80" i="3"/>
  <c r="I80" i="3"/>
  <c r="J80" i="3"/>
  <c r="K80" i="3"/>
  <c r="M80" i="3"/>
  <c r="B81" i="3"/>
  <c r="C81" i="3"/>
  <c r="D81" i="3"/>
  <c r="E81" i="3"/>
  <c r="G81" i="3"/>
  <c r="I81" i="3"/>
  <c r="J81" i="3"/>
  <c r="K81" i="3"/>
  <c r="M81" i="3"/>
  <c r="B82" i="3"/>
  <c r="C82" i="3"/>
  <c r="D82" i="3"/>
  <c r="E82" i="3"/>
  <c r="G82" i="3"/>
  <c r="I82" i="3"/>
  <c r="J82" i="3"/>
  <c r="K82" i="3"/>
  <c r="M82" i="3"/>
  <c r="B83" i="3"/>
  <c r="C83" i="3"/>
  <c r="D83" i="3"/>
  <c r="E83" i="3"/>
  <c r="G83" i="3"/>
  <c r="I83" i="3"/>
  <c r="J83" i="3"/>
  <c r="K83" i="3"/>
  <c r="M83" i="3"/>
  <c r="B84" i="3"/>
  <c r="C84" i="3"/>
  <c r="D84" i="3"/>
  <c r="E84" i="3"/>
  <c r="G84" i="3"/>
  <c r="I84" i="3"/>
  <c r="J84" i="3"/>
  <c r="K84" i="3"/>
  <c r="M84" i="3"/>
  <c r="B85" i="3"/>
  <c r="C85" i="3"/>
  <c r="D85" i="3"/>
  <c r="E85" i="3"/>
  <c r="G85" i="3"/>
  <c r="I85" i="3"/>
  <c r="J85" i="3"/>
  <c r="K85" i="3"/>
  <c r="M85" i="3"/>
  <c r="B86" i="3"/>
  <c r="C86" i="3"/>
  <c r="D86" i="3"/>
  <c r="E86" i="3"/>
  <c r="G86" i="3"/>
  <c r="I86" i="3"/>
  <c r="J86" i="3"/>
  <c r="K86" i="3"/>
  <c r="M86" i="3"/>
  <c r="B87" i="3"/>
  <c r="C87" i="3"/>
  <c r="D87" i="3"/>
  <c r="E87" i="3"/>
  <c r="G87" i="3"/>
  <c r="I87" i="3"/>
  <c r="J87" i="3"/>
  <c r="K87" i="3"/>
  <c r="M87" i="3"/>
  <c r="B88" i="3"/>
  <c r="C88" i="3"/>
  <c r="D88" i="3"/>
  <c r="E88" i="3"/>
  <c r="G88" i="3"/>
  <c r="I88" i="3"/>
  <c r="J88" i="3"/>
  <c r="K88" i="3"/>
  <c r="M88" i="3"/>
  <c r="B89" i="3"/>
  <c r="C89" i="3"/>
  <c r="D89" i="3"/>
  <c r="E89" i="3"/>
  <c r="G89" i="3"/>
  <c r="I89" i="3"/>
  <c r="J89" i="3"/>
  <c r="K89" i="3"/>
  <c r="M89" i="3"/>
  <c r="H1" i="1"/>
  <c r="H2" i="1"/>
  <c r="H3" i="1"/>
  <c r="C6" i="1"/>
  <c r="D6" i="1"/>
  <c r="E6" i="1"/>
  <c r="F6" i="1"/>
  <c r="H6" i="1"/>
  <c r="I6" i="1"/>
  <c r="J6" i="1"/>
  <c r="C7" i="1"/>
  <c r="D7" i="1"/>
  <c r="E7" i="1"/>
  <c r="F7" i="1"/>
  <c r="H7" i="1"/>
  <c r="I7" i="1"/>
  <c r="J7" i="1"/>
  <c r="C8" i="1"/>
  <c r="D8" i="1"/>
  <c r="E8" i="1"/>
  <c r="F8" i="1"/>
  <c r="H8" i="1"/>
  <c r="I8" i="1"/>
  <c r="J8" i="1"/>
  <c r="C9" i="1"/>
  <c r="D9" i="1"/>
  <c r="E9" i="1"/>
  <c r="F9" i="1"/>
  <c r="H9" i="1"/>
  <c r="I9" i="1"/>
  <c r="J9" i="1"/>
  <c r="C10" i="1"/>
  <c r="D10" i="1"/>
  <c r="E10" i="1"/>
  <c r="F10" i="1"/>
  <c r="H10" i="1"/>
  <c r="I10" i="1"/>
  <c r="J10" i="1"/>
  <c r="C11" i="1"/>
  <c r="D11" i="1"/>
  <c r="E11" i="1"/>
  <c r="F11" i="1"/>
  <c r="H11" i="1"/>
  <c r="I11" i="1"/>
  <c r="J11" i="1"/>
  <c r="C12" i="1"/>
  <c r="D12" i="1"/>
  <c r="E12" i="1"/>
  <c r="F12" i="1"/>
  <c r="H12" i="1"/>
  <c r="I12" i="1"/>
  <c r="J12" i="1"/>
  <c r="C13" i="1"/>
  <c r="D13" i="1"/>
  <c r="E13" i="1"/>
  <c r="F13" i="1"/>
  <c r="H13" i="1"/>
  <c r="I13" i="1"/>
  <c r="J13" i="1"/>
  <c r="C14" i="1"/>
  <c r="D14" i="1"/>
  <c r="E14" i="1"/>
  <c r="F14" i="1"/>
  <c r="H14" i="1"/>
  <c r="I14" i="1"/>
  <c r="J14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H41" i="1"/>
  <c r="I41" i="1"/>
  <c r="J41" i="1"/>
  <c r="K41" i="1"/>
  <c r="L41" i="1"/>
  <c r="M41" i="1"/>
  <c r="N41" i="1"/>
  <c r="O41" i="1"/>
  <c r="P41" i="1"/>
  <c r="C43" i="1"/>
  <c r="E43" i="1"/>
  <c r="H43" i="1"/>
  <c r="I43" i="1"/>
  <c r="J43" i="1"/>
  <c r="K43" i="1"/>
  <c r="L43" i="1"/>
  <c r="M43" i="1"/>
  <c r="N43" i="1"/>
  <c r="O43" i="1"/>
  <c r="P43" i="1"/>
  <c r="C44" i="1"/>
  <c r="E44" i="1"/>
  <c r="H44" i="1"/>
  <c r="I44" i="1"/>
  <c r="J44" i="1"/>
  <c r="K44" i="1"/>
  <c r="L44" i="1"/>
  <c r="M44" i="1"/>
  <c r="N44" i="1"/>
  <c r="O44" i="1"/>
  <c r="P44" i="1"/>
  <c r="C45" i="1"/>
  <c r="E45" i="1"/>
  <c r="H45" i="1"/>
  <c r="I45" i="1"/>
  <c r="J45" i="1"/>
  <c r="K45" i="1"/>
  <c r="L45" i="1"/>
  <c r="M45" i="1"/>
  <c r="N45" i="1"/>
  <c r="O45" i="1"/>
  <c r="P45" i="1"/>
  <c r="C46" i="1"/>
  <c r="E46" i="1"/>
  <c r="H46" i="1"/>
  <c r="I46" i="1"/>
  <c r="J46" i="1"/>
  <c r="K46" i="1"/>
  <c r="L46" i="1"/>
  <c r="M46" i="1"/>
  <c r="N46" i="1"/>
  <c r="O46" i="1"/>
  <c r="P46" i="1"/>
  <c r="C47" i="1"/>
  <c r="E47" i="1"/>
  <c r="H47" i="1"/>
  <c r="I47" i="1"/>
  <c r="J47" i="1"/>
  <c r="K47" i="1"/>
  <c r="L47" i="1"/>
  <c r="M47" i="1"/>
  <c r="N47" i="1"/>
  <c r="O47" i="1"/>
  <c r="P47" i="1"/>
  <c r="C48" i="1"/>
  <c r="E48" i="1"/>
  <c r="H48" i="1"/>
  <c r="I48" i="1"/>
  <c r="J48" i="1"/>
  <c r="K48" i="1"/>
  <c r="L48" i="1"/>
  <c r="M48" i="1"/>
  <c r="N48" i="1"/>
  <c r="O48" i="1"/>
  <c r="P48" i="1"/>
  <c r="C49" i="1"/>
  <c r="E49" i="1"/>
  <c r="H49" i="1"/>
  <c r="I49" i="1"/>
  <c r="J49" i="1"/>
  <c r="K49" i="1"/>
  <c r="L49" i="1"/>
  <c r="M49" i="1"/>
  <c r="N49" i="1"/>
  <c r="O49" i="1"/>
  <c r="P49" i="1"/>
  <c r="C50" i="1"/>
  <c r="E50" i="1"/>
  <c r="H50" i="1"/>
  <c r="I50" i="1"/>
  <c r="J50" i="1"/>
  <c r="K50" i="1"/>
  <c r="L50" i="1"/>
  <c r="M50" i="1"/>
  <c r="N50" i="1"/>
  <c r="O50" i="1"/>
  <c r="P50" i="1"/>
  <c r="C51" i="1"/>
  <c r="E51" i="1"/>
  <c r="H51" i="1"/>
  <c r="I51" i="1"/>
  <c r="J51" i="1"/>
  <c r="K51" i="1"/>
  <c r="L51" i="1"/>
  <c r="M51" i="1"/>
  <c r="N51" i="1"/>
  <c r="O51" i="1"/>
  <c r="P51" i="1"/>
  <c r="C52" i="1"/>
  <c r="E52" i="1"/>
  <c r="H52" i="1"/>
  <c r="I52" i="1"/>
  <c r="J52" i="1"/>
  <c r="K52" i="1"/>
  <c r="L52" i="1"/>
  <c r="M52" i="1"/>
  <c r="N52" i="1"/>
  <c r="O52" i="1"/>
  <c r="P52" i="1"/>
  <c r="C53" i="1"/>
  <c r="E53" i="1"/>
  <c r="H53" i="1"/>
  <c r="I53" i="1"/>
  <c r="J53" i="1"/>
  <c r="K53" i="1"/>
  <c r="L53" i="1"/>
  <c r="M53" i="1"/>
  <c r="N53" i="1"/>
  <c r="O53" i="1"/>
  <c r="P53" i="1"/>
  <c r="C54" i="1"/>
  <c r="E54" i="1"/>
  <c r="H54" i="1"/>
  <c r="I54" i="1"/>
  <c r="J54" i="1"/>
  <c r="K54" i="1"/>
  <c r="L54" i="1"/>
  <c r="M54" i="1"/>
  <c r="N54" i="1"/>
  <c r="O54" i="1"/>
  <c r="P54" i="1"/>
  <c r="C55" i="1"/>
  <c r="E55" i="1"/>
  <c r="H55" i="1"/>
  <c r="I55" i="1"/>
  <c r="J55" i="1"/>
  <c r="K55" i="1"/>
  <c r="L55" i="1"/>
  <c r="M55" i="1"/>
  <c r="N55" i="1"/>
  <c r="O55" i="1"/>
  <c r="P55" i="1"/>
  <c r="C56" i="1"/>
  <c r="E56" i="1"/>
  <c r="H56" i="1"/>
  <c r="I56" i="1"/>
  <c r="J56" i="1"/>
  <c r="K56" i="1"/>
  <c r="L56" i="1"/>
  <c r="M56" i="1"/>
  <c r="N56" i="1"/>
  <c r="O56" i="1"/>
  <c r="P56" i="1"/>
  <c r="C57" i="1"/>
  <c r="E57" i="1"/>
  <c r="H57" i="1"/>
  <c r="I57" i="1"/>
  <c r="J57" i="1"/>
  <c r="K57" i="1"/>
  <c r="L57" i="1"/>
  <c r="M57" i="1"/>
  <c r="N57" i="1"/>
  <c r="O57" i="1"/>
  <c r="P57" i="1"/>
  <c r="C58" i="1"/>
  <c r="E58" i="1"/>
  <c r="H58" i="1"/>
  <c r="I58" i="1"/>
  <c r="J58" i="1"/>
  <c r="K58" i="1"/>
  <c r="L58" i="1"/>
  <c r="M58" i="1"/>
  <c r="N58" i="1"/>
  <c r="O58" i="1"/>
  <c r="P58" i="1"/>
  <c r="C59" i="1"/>
  <c r="E59" i="1"/>
  <c r="H59" i="1"/>
  <c r="I59" i="1"/>
  <c r="J59" i="1"/>
  <c r="K59" i="1"/>
  <c r="L59" i="1"/>
  <c r="M59" i="1"/>
  <c r="N59" i="1"/>
  <c r="O59" i="1"/>
  <c r="P59" i="1"/>
  <c r="C60" i="1"/>
  <c r="E60" i="1"/>
  <c r="H60" i="1"/>
  <c r="I60" i="1"/>
  <c r="J60" i="1"/>
  <c r="K60" i="1"/>
  <c r="L60" i="1"/>
  <c r="M60" i="1"/>
  <c r="N60" i="1"/>
  <c r="O60" i="1"/>
  <c r="P60" i="1"/>
  <c r="C61" i="1"/>
  <c r="E61" i="1"/>
  <c r="H61" i="1"/>
  <c r="I61" i="1"/>
  <c r="J61" i="1"/>
  <c r="K61" i="1"/>
  <c r="L61" i="1"/>
  <c r="M61" i="1"/>
  <c r="N61" i="1"/>
  <c r="O61" i="1"/>
  <c r="P61" i="1"/>
  <c r="C62" i="1"/>
  <c r="E62" i="1"/>
  <c r="H62" i="1"/>
  <c r="I62" i="1"/>
  <c r="J62" i="1"/>
  <c r="K62" i="1"/>
  <c r="L62" i="1"/>
  <c r="M62" i="1"/>
  <c r="N62" i="1"/>
  <c r="O62" i="1"/>
  <c r="P62" i="1"/>
  <c r="C63" i="1"/>
  <c r="E63" i="1"/>
  <c r="H63" i="1"/>
  <c r="I63" i="1"/>
  <c r="J63" i="1"/>
  <c r="K63" i="1"/>
  <c r="L63" i="1"/>
  <c r="M63" i="1"/>
  <c r="N63" i="1"/>
  <c r="O63" i="1"/>
  <c r="P63" i="1"/>
  <c r="C64" i="1"/>
  <c r="E64" i="1"/>
  <c r="H64" i="1"/>
  <c r="I64" i="1"/>
  <c r="J64" i="1"/>
  <c r="K64" i="1"/>
  <c r="L64" i="1"/>
  <c r="M64" i="1"/>
  <c r="N64" i="1"/>
  <c r="O64" i="1"/>
  <c r="P64" i="1"/>
  <c r="C65" i="1"/>
  <c r="E65" i="1"/>
  <c r="H65" i="1"/>
  <c r="I65" i="1"/>
  <c r="J65" i="1"/>
  <c r="K65" i="1"/>
  <c r="L65" i="1"/>
  <c r="M65" i="1"/>
  <c r="N65" i="1"/>
  <c r="O65" i="1"/>
  <c r="P65" i="1"/>
  <c r="C66" i="1"/>
  <c r="E66" i="1"/>
  <c r="H66" i="1"/>
  <c r="I66" i="1"/>
  <c r="J66" i="1"/>
  <c r="K66" i="1"/>
  <c r="L66" i="1"/>
  <c r="M66" i="1"/>
  <c r="N66" i="1"/>
  <c r="O66" i="1"/>
  <c r="P66" i="1"/>
  <c r="C67" i="1"/>
  <c r="E67" i="1"/>
  <c r="H67" i="1"/>
  <c r="I67" i="1"/>
  <c r="J67" i="1"/>
  <c r="K67" i="1"/>
  <c r="L67" i="1"/>
  <c r="M67" i="1"/>
  <c r="N67" i="1"/>
  <c r="O67" i="1"/>
  <c r="P67" i="1"/>
  <c r="C68" i="1"/>
  <c r="E68" i="1"/>
  <c r="H68" i="1"/>
  <c r="I68" i="1"/>
  <c r="J68" i="1"/>
  <c r="K68" i="1"/>
  <c r="L68" i="1"/>
  <c r="M68" i="1"/>
  <c r="N68" i="1"/>
  <c r="O68" i="1"/>
  <c r="P68" i="1"/>
  <c r="C69" i="1"/>
  <c r="E69" i="1"/>
  <c r="H69" i="1"/>
  <c r="I69" i="1"/>
  <c r="J69" i="1"/>
  <c r="K69" i="1"/>
  <c r="L69" i="1"/>
  <c r="M69" i="1"/>
  <c r="N69" i="1"/>
  <c r="O69" i="1"/>
  <c r="P69" i="1"/>
  <c r="C70" i="1"/>
  <c r="E70" i="1"/>
  <c r="H70" i="1"/>
  <c r="I70" i="1"/>
  <c r="J70" i="1"/>
  <c r="K70" i="1"/>
  <c r="L70" i="1"/>
  <c r="M70" i="1"/>
  <c r="N70" i="1"/>
  <c r="O70" i="1"/>
  <c r="P70" i="1"/>
  <c r="C71" i="1"/>
  <c r="E71" i="1"/>
  <c r="H71" i="1"/>
  <c r="I71" i="1"/>
  <c r="J71" i="1"/>
  <c r="K71" i="1"/>
  <c r="L71" i="1"/>
  <c r="M71" i="1"/>
  <c r="N71" i="1"/>
  <c r="O71" i="1"/>
  <c r="P71" i="1"/>
  <c r="C72" i="1"/>
  <c r="E72" i="1"/>
  <c r="H72" i="1"/>
  <c r="I72" i="1"/>
  <c r="J72" i="1"/>
  <c r="K72" i="1"/>
  <c r="L72" i="1"/>
  <c r="M72" i="1"/>
  <c r="N72" i="1"/>
  <c r="O72" i="1"/>
  <c r="P72" i="1"/>
  <c r="C73" i="1"/>
  <c r="E73" i="1"/>
  <c r="H73" i="1"/>
  <c r="I73" i="1"/>
  <c r="J73" i="1"/>
  <c r="K73" i="1"/>
  <c r="L73" i="1"/>
  <c r="M73" i="1"/>
  <c r="N73" i="1"/>
  <c r="O73" i="1"/>
  <c r="P73" i="1"/>
  <c r="C74" i="1"/>
  <c r="E74" i="1"/>
  <c r="H74" i="1"/>
  <c r="I74" i="1"/>
  <c r="J74" i="1"/>
  <c r="K74" i="1"/>
  <c r="L74" i="1"/>
  <c r="M74" i="1"/>
  <c r="N74" i="1"/>
  <c r="O74" i="1"/>
  <c r="P74" i="1"/>
  <c r="C75" i="1"/>
  <c r="E75" i="1"/>
  <c r="H75" i="1"/>
  <c r="I75" i="1"/>
  <c r="J75" i="1"/>
  <c r="K75" i="1"/>
  <c r="L75" i="1"/>
  <c r="M75" i="1"/>
  <c r="N75" i="1"/>
  <c r="O75" i="1"/>
  <c r="P75" i="1"/>
  <c r="C76" i="1"/>
  <c r="E76" i="1"/>
  <c r="H76" i="1"/>
  <c r="I76" i="1"/>
  <c r="J76" i="1"/>
  <c r="K76" i="1"/>
  <c r="L76" i="1"/>
  <c r="M76" i="1"/>
  <c r="N76" i="1"/>
  <c r="O76" i="1"/>
  <c r="P76" i="1"/>
  <c r="C77" i="1"/>
  <c r="E77" i="1"/>
  <c r="H77" i="1"/>
  <c r="I77" i="1"/>
  <c r="J77" i="1"/>
  <c r="K77" i="1"/>
  <c r="L77" i="1"/>
  <c r="M77" i="1"/>
  <c r="N77" i="1"/>
  <c r="O77" i="1"/>
  <c r="P77" i="1"/>
  <c r="C78" i="1"/>
  <c r="E78" i="1"/>
  <c r="H78" i="1"/>
  <c r="I78" i="1"/>
  <c r="J78" i="1"/>
  <c r="K78" i="1"/>
  <c r="L78" i="1"/>
  <c r="M78" i="1"/>
  <c r="N78" i="1"/>
  <c r="O78" i="1"/>
  <c r="P78" i="1"/>
  <c r="C79" i="1"/>
  <c r="E79" i="1"/>
  <c r="H79" i="1"/>
  <c r="I79" i="1"/>
  <c r="J79" i="1"/>
  <c r="C80" i="1"/>
  <c r="E80" i="1"/>
  <c r="H80" i="1"/>
  <c r="I80" i="1"/>
  <c r="J80" i="1"/>
  <c r="C81" i="1"/>
  <c r="E81" i="1"/>
  <c r="H81" i="1"/>
  <c r="I81" i="1"/>
  <c r="J81" i="1"/>
  <c r="C82" i="1"/>
  <c r="E82" i="1"/>
  <c r="H82" i="1"/>
  <c r="I82" i="1"/>
  <c r="J82" i="1"/>
  <c r="C83" i="1"/>
  <c r="E83" i="1"/>
  <c r="H83" i="1"/>
  <c r="I83" i="1"/>
  <c r="J83" i="1"/>
  <c r="C84" i="1"/>
  <c r="E84" i="1"/>
  <c r="H84" i="1"/>
  <c r="I84" i="1"/>
  <c r="J84" i="1"/>
  <c r="C85" i="1"/>
  <c r="E85" i="1"/>
  <c r="H85" i="1"/>
  <c r="I85" i="1"/>
  <c r="J85" i="1"/>
  <c r="C86" i="1"/>
  <c r="E86" i="1"/>
  <c r="H86" i="1"/>
  <c r="I86" i="1"/>
  <c r="J86" i="1"/>
  <c r="C87" i="1"/>
  <c r="E87" i="1"/>
  <c r="H87" i="1"/>
  <c r="I87" i="1"/>
  <c r="J87" i="1"/>
  <c r="C88" i="1"/>
  <c r="E88" i="1"/>
  <c r="H88" i="1"/>
  <c r="I88" i="1"/>
  <c r="J88" i="1"/>
  <c r="C89" i="1"/>
  <c r="E89" i="1"/>
  <c r="H89" i="1"/>
  <c r="I89" i="1"/>
  <c r="J89" i="1"/>
  <c r="C90" i="1"/>
  <c r="E90" i="1"/>
  <c r="H90" i="1"/>
  <c r="I90" i="1"/>
  <c r="J90" i="1"/>
  <c r="C91" i="1"/>
  <c r="E91" i="1"/>
  <c r="H91" i="1"/>
  <c r="I91" i="1"/>
  <c r="J91" i="1"/>
  <c r="C92" i="1"/>
  <c r="E92" i="1"/>
  <c r="H92" i="1"/>
  <c r="I92" i="1"/>
  <c r="J92" i="1"/>
  <c r="C93" i="1"/>
  <c r="E93" i="1"/>
  <c r="H93" i="1"/>
  <c r="I93" i="1"/>
  <c r="J93" i="1"/>
  <c r="C94" i="1"/>
  <c r="E94" i="1"/>
  <c r="H94" i="1"/>
  <c r="I94" i="1"/>
  <c r="J94" i="1"/>
  <c r="C95" i="1"/>
  <c r="E95" i="1"/>
  <c r="H95" i="1"/>
  <c r="I95" i="1"/>
  <c r="J95" i="1"/>
  <c r="C96" i="1"/>
  <c r="E96" i="1"/>
  <c r="H96" i="1"/>
  <c r="I96" i="1"/>
  <c r="J96" i="1"/>
  <c r="C97" i="1"/>
  <c r="E97" i="1"/>
  <c r="H97" i="1"/>
  <c r="I97" i="1"/>
  <c r="J97" i="1"/>
  <c r="C98" i="1"/>
  <c r="E98" i="1"/>
  <c r="H98" i="1"/>
  <c r="I98" i="1"/>
  <c r="J98" i="1"/>
  <c r="C99" i="1"/>
  <c r="E99" i="1"/>
  <c r="H99" i="1"/>
  <c r="I99" i="1"/>
  <c r="J99" i="1"/>
  <c r="C100" i="1"/>
  <c r="E100" i="1"/>
  <c r="H100" i="1"/>
  <c r="I100" i="1"/>
  <c r="J100" i="1"/>
  <c r="C101" i="1"/>
  <c r="E101" i="1"/>
  <c r="H101" i="1"/>
  <c r="I101" i="1"/>
  <c r="J101" i="1"/>
  <c r="C102" i="1"/>
  <c r="E102" i="1"/>
  <c r="H102" i="1"/>
  <c r="I102" i="1"/>
  <c r="J102" i="1"/>
  <c r="C103" i="1"/>
  <c r="E103" i="1"/>
  <c r="H103" i="1"/>
  <c r="I103" i="1"/>
  <c r="J103" i="1"/>
  <c r="C104" i="1"/>
  <c r="E104" i="1"/>
  <c r="H104" i="1"/>
  <c r="I104" i="1"/>
  <c r="J104" i="1"/>
  <c r="C105" i="1"/>
  <c r="E105" i="1"/>
  <c r="H105" i="1"/>
  <c r="I105" i="1"/>
  <c r="J105" i="1"/>
  <c r="C106" i="1"/>
  <c r="E106" i="1"/>
  <c r="H106" i="1"/>
  <c r="I106" i="1"/>
  <c r="J106" i="1"/>
  <c r="C107" i="1"/>
  <c r="E107" i="1"/>
  <c r="H107" i="1"/>
  <c r="I107" i="1"/>
  <c r="J107" i="1"/>
  <c r="C108" i="1"/>
  <c r="E108" i="1"/>
  <c r="H108" i="1"/>
  <c r="I108" i="1"/>
  <c r="J108" i="1"/>
  <c r="C109" i="1"/>
  <c r="E109" i="1"/>
  <c r="H109" i="1"/>
  <c r="I109" i="1"/>
  <c r="J109" i="1"/>
  <c r="C110" i="1"/>
  <c r="E110" i="1"/>
  <c r="H110" i="1"/>
  <c r="I110" i="1"/>
  <c r="J110" i="1"/>
  <c r="C111" i="1"/>
  <c r="E111" i="1"/>
  <c r="H111" i="1"/>
  <c r="I111" i="1"/>
  <c r="J111" i="1"/>
  <c r="C112" i="1"/>
  <c r="E112" i="1"/>
  <c r="H112" i="1"/>
  <c r="I112" i="1"/>
  <c r="J112" i="1"/>
  <c r="C113" i="1"/>
  <c r="E113" i="1"/>
  <c r="H113" i="1"/>
  <c r="I113" i="1"/>
  <c r="J113" i="1"/>
  <c r="C114" i="1"/>
  <c r="E114" i="1"/>
  <c r="H114" i="1"/>
  <c r="I114" i="1"/>
  <c r="J114" i="1"/>
  <c r="C115" i="1"/>
  <c r="E115" i="1"/>
  <c r="H115" i="1"/>
  <c r="I115" i="1"/>
  <c r="J115" i="1"/>
  <c r="C116" i="1"/>
  <c r="E116" i="1"/>
  <c r="H116" i="1"/>
  <c r="I116" i="1"/>
  <c r="J116" i="1"/>
  <c r="C117" i="1"/>
  <c r="E117" i="1"/>
  <c r="H117" i="1"/>
  <c r="I117" i="1"/>
  <c r="J117" i="1"/>
  <c r="C118" i="1"/>
  <c r="E118" i="1"/>
  <c r="H118" i="1"/>
  <c r="I118" i="1"/>
  <c r="J118" i="1"/>
  <c r="C119" i="1"/>
  <c r="E119" i="1"/>
  <c r="H119" i="1"/>
  <c r="I119" i="1"/>
  <c r="J119" i="1"/>
  <c r="C120" i="1"/>
  <c r="E120" i="1"/>
  <c r="H120" i="1"/>
  <c r="I120" i="1"/>
  <c r="J120" i="1"/>
  <c r="C121" i="1"/>
  <c r="E121" i="1"/>
  <c r="H121" i="1"/>
  <c r="I121" i="1"/>
  <c r="J121" i="1"/>
  <c r="C122" i="1"/>
  <c r="E122" i="1"/>
  <c r="H122" i="1"/>
  <c r="I122" i="1"/>
  <c r="J122" i="1"/>
  <c r="C123" i="1"/>
  <c r="E123" i="1"/>
  <c r="H123" i="1"/>
  <c r="I123" i="1"/>
  <c r="J123" i="1"/>
  <c r="C124" i="1"/>
  <c r="E124" i="1"/>
  <c r="H124" i="1"/>
  <c r="I124" i="1"/>
  <c r="J124" i="1"/>
  <c r="C125" i="1"/>
  <c r="E125" i="1"/>
  <c r="H125" i="1"/>
  <c r="I125" i="1"/>
  <c r="J125" i="1"/>
  <c r="C126" i="1"/>
  <c r="E126" i="1"/>
  <c r="H126" i="1"/>
  <c r="I126" i="1"/>
  <c r="J126" i="1"/>
  <c r="C127" i="1"/>
  <c r="E127" i="1"/>
  <c r="H127" i="1"/>
  <c r="I127" i="1"/>
  <c r="J127" i="1"/>
  <c r="C128" i="1"/>
  <c r="E128" i="1"/>
  <c r="H128" i="1"/>
  <c r="I128" i="1"/>
  <c r="J128" i="1"/>
  <c r="C129" i="1"/>
  <c r="E129" i="1"/>
  <c r="H129" i="1"/>
  <c r="I129" i="1"/>
  <c r="J129" i="1"/>
  <c r="C130" i="1"/>
  <c r="E130" i="1"/>
  <c r="H130" i="1"/>
  <c r="I130" i="1"/>
  <c r="J130" i="1"/>
  <c r="C131" i="1"/>
  <c r="E131" i="1"/>
  <c r="H131" i="1"/>
  <c r="I131" i="1"/>
  <c r="J131" i="1"/>
  <c r="C132" i="1"/>
  <c r="E132" i="1"/>
  <c r="H132" i="1"/>
  <c r="I132" i="1"/>
  <c r="J132" i="1"/>
  <c r="C133" i="1"/>
  <c r="E133" i="1"/>
  <c r="H133" i="1"/>
  <c r="I133" i="1"/>
  <c r="J133" i="1"/>
  <c r="C134" i="1"/>
  <c r="E134" i="1"/>
  <c r="H134" i="1"/>
  <c r="I134" i="1"/>
  <c r="J134" i="1"/>
  <c r="C135" i="1"/>
  <c r="E135" i="1"/>
  <c r="H135" i="1"/>
  <c r="I135" i="1"/>
  <c r="J135" i="1"/>
  <c r="C136" i="1"/>
  <c r="E136" i="1"/>
  <c r="H136" i="1"/>
  <c r="I136" i="1"/>
  <c r="J136" i="1"/>
  <c r="C137" i="1"/>
  <c r="E137" i="1"/>
  <c r="H137" i="1"/>
  <c r="I137" i="1"/>
  <c r="J137" i="1"/>
  <c r="C138" i="1"/>
  <c r="E138" i="1"/>
  <c r="H138" i="1"/>
  <c r="I138" i="1"/>
  <c r="J138" i="1"/>
</calcChain>
</file>

<file path=xl/sharedStrings.xml><?xml version="1.0" encoding="utf-8"?>
<sst xmlns="http://schemas.openxmlformats.org/spreadsheetml/2006/main" count="61" uniqueCount="58">
  <si>
    <t>Conversion Factor</t>
  </si>
  <si>
    <t>Mcf</t>
  </si>
  <si>
    <t>MMBtu</t>
  </si>
  <si>
    <t>Contracts</t>
  </si>
  <si>
    <t>Mcf to MMBtu</t>
  </si>
  <si>
    <t>Katy</t>
  </si>
  <si>
    <t>Waha</t>
  </si>
  <si>
    <t>Carthage</t>
  </si>
  <si>
    <t>Counterparty:</t>
  </si>
  <si>
    <t>CoServ</t>
  </si>
  <si>
    <t>Gas Requirements:</t>
  </si>
  <si>
    <t>Majority of gas has to be provided by using intrastate gas.  CoServ already has the transportation agreement with TXU Lon Star Pipeline (LSP).</t>
  </si>
  <si>
    <t>CoServ's agreement with LSP does have a 311 section of their agreement that allows CoServ to use interstategas for interruptible service if the</t>
  </si>
  <si>
    <t>gas is not the majority of the gas.</t>
  </si>
  <si>
    <t>Locations:</t>
  </si>
  <si>
    <t>Mid-pipe and North Metroplex</t>
  </si>
  <si>
    <t>(Carthage area)</t>
  </si>
  <si>
    <t>**All locations are the connection into the LSPat these hubs</t>
  </si>
  <si>
    <t>Balancing:</t>
  </si>
  <si>
    <t xml:space="preserve">CoServ has the balancing agreement with LSP that allows them up to one month to resolve all imbalances. </t>
  </si>
  <si>
    <t>Even though CoServ is responsible for all imbalances they would like some flexibiltiy from their provider.</t>
  </si>
  <si>
    <t>Volumes:</t>
  </si>
  <si>
    <t>Proposed Structure:</t>
  </si>
  <si>
    <t>Volume should be evenly distributed among the three locations.</t>
  </si>
  <si>
    <t>Term:</t>
  </si>
  <si>
    <t>Pricing:</t>
  </si>
  <si>
    <t>Note:</t>
  </si>
  <si>
    <t>Volumes past 2003 are based on the yearly expected total from CoServ times the monthly volume percentage breakdown of 2003.</t>
  </si>
  <si>
    <t>based on contract prices and swing above/below that based on market prices.</t>
  </si>
  <si>
    <t>Monthly Volumes</t>
  </si>
  <si>
    <t>Daily Volumes</t>
  </si>
  <si>
    <t>Daily Volumes:</t>
  </si>
  <si>
    <t>Baseload</t>
  </si>
  <si>
    <t>Baseload in MMBtu</t>
  </si>
  <si>
    <t>Option to Extend:</t>
  </si>
  <si>
    <t>Two years from date of first delivery with 2 year extension after.</t>
  </si>
  <si>
    <t>Provide gas at the above locations based on the lower of Index + Premium or a fixed price and allow them to swing daily</t>
  </si>
  <si>
    <t>See the Volumes shown below.</t>
  </si>
  <si>
    <t>Option #1:</t>
  </si>
  <si>
    <t>Option #2:</t>
  </si>
  <si>
    <t xml:space="preserve">Provide gas at the locations based on lower of Index + Premium or a fixed price but that would be for only a portion of the </t>
  </si>
  <si>
    <t>Swing capacity would be available and CoServ could pick where they would want to swing.</t>
  </si>
  <si>
    <t>Swing volumes would be available based on a Tier structure where they would have to take gas at specific locations first.</t>
  </si>
  <si>
    <t>OPTION #1:</t>
  </si>
  <si>
    <t>OPTION #2:</t>
  </si>
  <si>
    <t>Baseload 1</t>
  </si>
  <si>
    <t>Baseload 2</t>
  </si>
  <si>
    <t xml:space="preserve">Rounded </t>
  </si>
  <si>
    <t>Any Location or split any way</t>
  </si>
  <si>
    <t>Percent</t>
  </si>
  <si>
    <t>Total</t>
  </si>
  <si>
    <t>Baseload at</t>
  </si>
  <si>
    <t>ENE Option</t>
  </si>
  <si>
    <t>baseload.  Enron would then have the option to provide the rest of the baseload at any location that Enron chooses.</t>
  </si>
  <si>
    <t>Need Offer for Index gas from Nov-01 through Oct-03</t>
  </si>
  <si>
    <t>Need Fixed price Offer for gas from Nov-01 through Oct-03</t>
  </si>
  <si>
    <t>Need Offer for Index gas from Nov-03 through Oct-05  (to be used to price option)</t>
  </si>
  <si>
    <t>Need Fixed price Offer for gas from Nov-03 through Oct-05 (to be used to price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</si>
</sst>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43" fontId="0" fillId="0" borderId="0" xfId="1" applyFont="1"/>
    <xf numFmtId="165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14" fontId="0" fillId="2" borderId="1" xfId="0" applyNumberFormat="1" applyFill="1" applyBorder="1"/>
    <xf numFmtId="0" fontId="0" fillId="2" borderId="2" xfId="0" applyFill="1" applyBorder="1"/>
    <xf numFmtId="165" fontId="0" fillId="2" borderId="2" xfId="0" applyNumberFormat="1" applyFill="1" applyBorder="1"/>
    <xf numFmtId="0" fontId="2" fillId="3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14" fontId="2" fillId="3" borderId="0" xfId="0" applyNumberFormat="1" applyFont="1" applyFill="1"/>
    <xf numFmtId="0" fontId="2" fillId="2" borderId="11" xfId="0" applyFont="1" applyFill="1" applyBorder="1"/>
    <xf numFmtId="14" fontId="2" fillId="2" borderId="13" xfId="0" applyNumberFormat="1" applyFont="1" applyFill="1" applyBorder="1"/>
    <xf numFmtId="0" fontId="3" fillId="2" borderId="11" xfId="0" applyFont="1" applyFill="1" applyBorder="1"/>
    <xf numFmtId="0" fontId="2" fillId="2" borderId="13" xfId="0" applyFont="1" applyFill="1" applyBorder="1"/>
    <xf numFmtId="0" fontId="0" fillId="2" borderId="14" xfId="0" applyFill="1" applyBorder="1"/>
    <xf numFmtId="165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zoomScale="95" workbookViewId="0">
      <selection activeCell="C13" sqref="C13"/>
    </sheetView>
  </sheetViews>
  <sheetFormatPr defaultRowHeight="12.75" x14ac:dyDescent="0.2"/>
  <cols>
    <col min="1" max="1" width="9.140625" style="9"/>
    <col min="2" max="2" width="10.5703125" style="9" customWidth="1"/>
    <col min="3" max="6" width="9.140625" style="9"/>
    <col min="7" max="7" width="9.5703125" style="9" bestFit="1" customWidth="1"/>
    <col min="8" max="16384" width="9.140625" style="9"/>
  </cols>
  <sheetData>
    <row r="1" spans="1:17" x14ac:dyDescent="0.2">
      <c r="A1" s="10" t="s">
        <v>8</v>
      </c>
      <c r="B1" s="12"/>
      <c r="C1" s="10" t="s">
        <v>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x14ac:dyDescent="0.2">
      <c r="A2" s="13"/>
      <c r="B2" s="15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</row>
    <row r="3" spans="1:17" x14ac:dyDescent="0.2">
      <c r="A3" s="13" t="s">
        <v>10</v>
      </c>
      <c r="B3" s="15"/>
      <c r="C3" s="13" t="s">
        <v>11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x14ac:dyDescent="0.2">
      <c r="A4" s="13"/>
      <c r="B4" s="15"/>
      <c r="C4" s="13" t="s">
        <v>12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x14ac:dyDescent="0.2">
      <c r="A5" s="13"/>
      <c r="B5" s="15"/>
      <c r="C5" s="13" t="s">
        <v>13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x14ac:dyDescent="0.2">
      <c r="A6" s="13"/>
      <c r="B6" s="15"/>
      <c r="C6" s="13" t="s">
        <v>23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x14ac:dyDescent="0.2">
      <c r="A7" s="13"/>
      <c r="B7" s="15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</row>
    <row r="8" spans="1:17" x14ac:dyDescent="0.2">
      <c r="A8" s="13" t="s">
        <v>14</v>
      </c>
      <c r="B8" s="15"/>
      <c r="C8" s="13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</row>
    <row r="9" spans="1:17" x14ac:dyDescent="0.2">
      <c r="A9" s="13"/>
      <c r="B9" s="15"/>
      <c r="C9" s="13" t="s">
        <v>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x14ac:dyDescent="0.2">
      <c r="A10" s="13"/>
      <c r="B10" s="15"/>
      <c r="C10" s="13" t="s">
        <v>15</v>
      </c>
      <c r="D10" s="14"/>
      <c r="E10" s="14"/>
      <c r="F10" s="14" t="s">
        <v>16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x14ac:dyDescent="0.2">
      <c r="A11" s="13"/>
      <c r="B11" s="15"/>
      <c r="C11" s="13" t="s">
        <v>17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x14ac:dyDescent="0.2">
      <c r="A12" s="13"/>
      <c r="B12" s="15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x14ac:dyDescent="0.2">
      <c r="A13" s="13" t="s">
        <v>18</v>
      </c>
      <c r="B13" s="15"/>
      <c r="C13" s="13" t="s">
        <v>19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x14ac:dyDescent="0.2">
      <c r="A14" s="13"/>
      <c r="B14" s="15"/>
      <c r="C14" s="13" t="s">
        <v>20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x14ac:dyDescent="0.2">
      <c r="A15" s="13"/>
      <c r="B15" s="15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x14ac:dyDescent="0.2">
      <c r="A16" s="13" t="s">
        <v>21</v>
      </c>
      <c r="B16" s="15"/>
      <c r="C16" s="13" t="s">
        <v>37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2">
      <c r="A17" s="13"/>
      <c r="B17" s="15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2">
      <c r="A18" s="13" t="s">
        <v>24</v>
      </c>
      <c r="B18" s="15"/>
      <c r="C18" s="13" t="s">
        <v>35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x14ac:dyDescent="0.2">
      <c r="A19" s="13"/>
      <c r="B19" s="15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x14ac:dyDescent="0.2">
      <c r="A20" s="13" t="s">
        <v>22</v>
      </c>
      <c r="B20" s="15"/>
      <c r="C20" s="9" t="s">
        <v>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x14ac:dyDescent="0.2">
      <c r="A21" s="13"/>
      <c r="B21" s="15"/>
      <c r="C21" s="13" t="s">
        <v>36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2">
      <c r="A22" s="13"/>
      <c r="B22" s="15"/>
      <c r="C22" s="13" t="s">
        <v>28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spans="1:17" x14ac:dyDescent="0.2">
      <c r="A23" s="13"/>
      <c r="B23" s="15"/>
      <c r="C23" s="13" t="s">
        <v>42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1:17" x14ac:dyDescent="0.2">
      <c r="A24" s="13"/>
      <c r="B24" s="15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</row>
    <row r="25" spans="1:17" x14ac:dyDescent="0.2">
      <c r="A25" s="13"/>
      <c r="B25" s="15"/>
      <c r="C25" s="13" t="s">
        <v>39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 spans="1:17" x14ac:dyDescent="0.2">
      <c r="A26" s="13"/>
      <c r="B26" s="15"/>
      <c r="C26" s="13" t="s">
        <v>40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</row>
    <row r="27" spans="1:17" x14ac:dyDescent="0.2">
      <c r="A27" s="13"/>
      <c r="B27" s="15"/>
      <c r="C27" s="13" t="s">
        <v>53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17" x14ac:dyDescent="0.2">
      <c r="A28" s="13"/>
      <c r="B28" s="15"/>
      <c r="C28" s="13" t="s">
        <v>41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x14ac:dyDescent="0.2">
      <c r="A29" s="13"/>
      <c r="B29" s="15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x14ac:dyDescent="0.2">
      <c r="A30" s="13" t="s">
        <v>25</v>
      </c>
      <c r="B30" s="15"/>
      <c r="C30" s="13" t="s">
        <v>54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x14ac:dyDescent="0.2">
      <c r="A31" s="13"/>
      <c r="B31" s="15"/>
      <c r="C31" s="13" t="s">
        <v>55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</row>
    <row r="32" spans="1:17" x14ac:dyDescent="0.2">
      <c r="A32" s="13"/>
      <c r="B32" s="15"/>
      <c r="C32" s="13" t="s">
        <v>56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</row>
    <row r="33" spans="1:17" x14ac:dyDescent="0.2">
      <c r="A33" s="13"/>
      <c r="B33" s="15"/>
      <c r="C33" s="13" t="s">
        <v>57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 spans="1:17" x14ac:dyDescent="0.2">
      <c r="A34" s="13"/>
      <c r="B34" s="15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x14ac:dyDescent="0.2">
      <c r="A35" s="13" t="s">
        <v>26</v>
      </c>
      <c r="B35" s="15"/>
      <c r="C35" s="13" t="s">
        <v>27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x14ac:dyDescent="0.2">
      <c r="A36" s="13"/>
      <c r="B36" s="15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13.5" thickBot="1" x14ac:dyDescent="0.25">
      <c r="A37" s="13"/>
      <c r="B37" s="15"/>
      <c r="C37" s="16"/>
      <c r="D37" s="17"/>
      <c r="E37" s="17"/>
      <c r="F37" s="17"/>
      <c r="G37" s="14"/>
      <c r="H37" s="14"/>
      <c r="I37" s="17"/>
      <c r="J37" s="17"/>
      <c r="K37" s="17"/>
      <c r="L37" s="17"/>
      <c r="M37" s="17"/>
      <c r="N37" s="17"/>
      <c r="O37" s="17"/>
      <c r="P37" s="17"/>
      <c r="Q37" s="18"/>
    </row>
    <row r="38" spans="1:17" x14ac:dyDescent="0.2">
      <c r="A38" s="22" t="s">
        <v>43</v>
      </c>
      <c r="B38" s="23"/>
      <c r="G38" s="22" t="s">
        <v>44</v>
      </c>
      <c r="H38" s="23"/>
    </row>
    <row r="39" spans="1:17" x14ac:dyDescent="0.2">
      <c r="A39" s="9" t="s">
        <v>33</v>
      </c>
      <c r="G39" s="9" t="s">
        <v>45</v>
      </c>
      <c r="M39" s="9" t="s">
        <v>46</v>
      </c>
    </row>
    <row r="40" spans="1:17" x14ac:dyDescent="0.2">
      <c r="A40" s="9" t="s">
        <v>31</v>
      </c>
      <c r="C40" s="9" t="str">
        <f>Volumes!H5</f>
        <v>Katy</v>
      </c>
      <c r="D40" s="9" t="str">
        <f>Volumes!I5</f>
        <v>Waha</v>
      </c>
      <c r="E40" s="9" t="str">
        <f>Volumes!J5</f>
        <v>Carthage</v>
      </c>
      <c r="G40" s="9" t="s">
        <v>31</v>
      </c>
      <c r="I40" s="9" t="str">
        <f>C40</f>
        <v>Katy</v>
      </c>
      <c r="J40" s="9" t="str">
        <f>D40</f>
        <v>Waha</v>
      </c>
      <c r="K40" s="9" t="str">
        <f>E40</f>
        <v>Carthage</v>
      </c>
      <c r="M40" s="9" t="s">
        <v>48</v>
      </c>
    </row>
    <row r="41" spans="1:17" x14ac:dyDescent="0.2">
      <c r="B41" s="19">
        <f>Volumes!A16</f>
        <v>37196</v>
      </c>
      <c r="C41" s="9">
        <f>Volumes!$M16</f>
        <v>500</v>
      </c>
      <c r="D41" s="9">
        <f>Volumes!$M16</f>
        <v>500</v>
      </c>
      <c r="E41" s="9">
        <f>Volumes!$M16</f>
        <v>500</v>
      </c>
      <c r="G41" s="19">
        <f>B41</f>
        <v>37196</v>
      </c>
      <c r="I41" s="9">
        <f>Volumes!$N16</f>
        <v>350</v>
      </c>
      <c r="J41" s="9">
        <f>Volumes!$N16</f>
        <v>350</v>
      </c>
      <c r="K41" s="9">
        <f>Volumes!$N16</f>
        <v>350</v>
      </c>
      <c r="M41" s="9">
        <f>Volumes!$P16</f>
        <v>450</v>
      </c>
    </row>
    <row r="42" spans="1:17" x14ac:dyDescent="0.2">
      <c r="B42" s="19">
        <f>Volumes!A17</f>
        <v>37226</v>
      </c>
      <c r="C42" s="9">
        <f>Volumes!$M17</f>
        <v>1500</v>
      </c>
      <c r="D42" s="9">
        <f>Volumes!$M17</f>
        <v>1500</v>
      </c>
      <c r="E42" s="9">
        <f>Volumes!$M17</f>
        <v>1500</v>
      </c>
      <c r="G42" s="19">
        <f t="shared" ref="G42:G89" si="0">B42</f>
        <v>37226</v>
      </c>
      <c r="I42" s="9">
        <f>Volumes!$N17</f>
        <v>1050</v>
      </c>
      <c r="J42" s="9">
        <f>Volumes!$N17</f>
        <v>1050</v>
      </c>
      <c r="K42" s="9">
        <f>Volumes!$N17</f>
        <v>1050</v>
      </c>
      <c r="M42" s="9">
        <f>Volumes!$P17</f>
        <v>1350</v>
      </c>
    </row>
    <row r="43" spans="1:17" x14ac:dyDescent="0.2">
      <c r="B43" s="19">
        <f>Volumes!A18</f>
        <v>37257</v>
      </c>
      <c r="C43" s="9">
        <f>Volumes!$M18</f>
        <v>2500</v>
      </c>
      <c r="D43" s="9">
        <f>Volumes!$M18</f>
        <v>2500</v>
      </c>
      <c r="E43" s="9">
        <f>Volumes!$M18</f>
        <v>2500</v>
      </c>
      <c r="G43" s="19">
        <f t="shared" si="0"/>
        <v>37257</v>
      </c>
      <c r="I43" s="9">
        <f>Volumes!$N18</f>
        <v>1750</v>
      </c>
      <c r="J43" s="9">
        <f>Volumes!$N18</f>
        <v>1750</v>
      </c>
      <c r="K43" s="9">
        <f>Volumes!$N18</f>
        <v>1750</v>
      </c>
      <c r="M43" s="9">
        <f>Volumes!$P18</f>
        <v>2250</v>
      </c>
    </row>
    <row r="44" spans="1:17" x14ac:dyDescent="0.2">
      <c r="B44" s="19">
        <f>Volumes!A19</f>
        <v>37288</v>
      </c>
      <c r="C44" s="9">
        <f>Volumes!$M19</f>
        <v>2300</v>
      </c>
      <c r="D44" s="9">
        <f>Volumes!$M19</f>
        <v>2300</v>
      </c>
      <c r="E44" s="9">
        <f>Volumes!$M19</f>
        <v>2300</v>
      </c>
      <c r="G44" s="19">
        <f t="shared" si="0"/>
        <v>37288</v>
      </c>
      <c r="I44" s="9">
        <f>Volumes!$N19</f>
        <v>1610</v>
      </c>
      <c r="J44" s="9">
        <f>Volumes!$N19</f>
        <v>1610</v>
      </c>
      <c r="K44" s="9">
        <f>Volumes!$N19</f>
        <v>1610</v>
      </c>
      <c r="M44" s="9">
        <f>Volumes!$P19</f>
        <v>2070</v>
      </c>
    </row>
    <row r="45" spans="1:17" x14ac:dyDescent="0.2">
      <c r="B45" s="19">
        <f>Volumes!A20</f>
        <v>37316</v>
      </c>
      <c r="C45" s="9">
        <f>Volumes!$M20</f>
        <v>1500</v>
      </c>
      <c r="D45" s="9">
        <f>Volumes!$M20</f>
        <v>1500</v>
      </c>
      <c r="E45" s="9">
        <f>Volumes!$M20</f>
        <v>1500</v>
      </c>
      <c r="G45" s="19">
        <f t="shared" si="0"/>
        <v>37316</v>
      </c>
      <c r="I45" s="9">
        <f>Volumes!$N20</f>
        <v>1050</v>
      </c>
      <c r="J45" s="9">
        <f>Volumes!$N20</f>
        <v>1050</v>
      </c>
      <c r="K45" s="9">
        <f>Volumes!$N20</f>
        <v>1050</v>
      </c>
      <c r="M45" s="9">
        <f>Volumes!$P20</f>
        <v>1350</v>
      </c>
    </row>
    <row r="46" spans="1:17" x14ac:dyDescent="0.2">
      <c r="B46" s="19">
        <f>Volumes!A21</f>
        <v>37347</v>
      </c>
      <c r="C46" s="9">
        <f>Volumes!$M21</f>
        <v>1300</v>
      </c>
      <c r="D46" s="9">
        <f>Volumes!$M21</f>
        <v>1300</v>
      </c>
      <c r="E46" s="9">
        <f>Volumes!$M21</f>
        <v>1300</v>
      </c>
      <c r="G46" s="19">
        <f t="shared" si="0"/>
        <v>37347</v>
      </c>
      <c r="I46" s="9">
        <f>Volumes!$N21</f>
        <v>909.99999999999989</v>
      </c>
      <c r="J46" s="9">
        <f>Volumes!$N21</f>
        <v>909.99999999999989</v>
      </c>
      <c r="K46" s="9">
        <f>Volumes!$N21</f>
        <v>909.99999999999989</v>
      </c>
      <c r="M46" s="9">
        <f>Volumes!$P21</f>
        <v>1170.0000000000005</v>
      </c>
    </row>
    <row r="47" spans="1:17" x14ac:dyDescent="0.2">
      <c r="B47" s="19">
        <f>Volumes!A22</f>
        <v>37377</v>
      </c>
      <c r="C47" s="9">
        <f>Volumes!$M22</f>
        <v>500</v>
      </c>
      <c r="D47" s="9">
        <f>Volumes!$M22</f>
        <v>500</v>
      </c>
      <c r="E47" s="9">
        <f>Volumes!$M22</f>
        <v>500</v>
      </c>
      <c r="G47" s="19">
        <f t="shared" si="0"/>
        <v>37377</v>
      </c>
      <c r="I47" s="9">
        <f>Volumes!$N22</f>
        <v>350</v>
      </c>
      <c r="J47" s="9">
        <f>Volumes!$N22</f>
        <v>350</v>
      </c>
      <c r="K47" s="9">
        <f>Volumes!$N22</f>
        <v>350</v>
      </c>
      <c r="M47" s="9">
        <f>Volumes!$P22</f>
        <v>450</v>
      </c>
    </row>
    <row r="48" spans="1:17" x14ac:dyDescent="0.2">
      <c r="B48" s="19">
        <f>Volumes!A23</f>
        <v>37408</v>
      </c>
      <c r="C48" s="9">
        <f>Volumes!$M23</f>
        <v>400</v>
      </c>
      <c r="D48" s="9">
        <f>Volumes!$M23</f>
        <v>400</v>
      </c>
      <c r="E48" s="9">
        <f>Volumes!$M23</f>
        <v>400</v>
      </c>
      <c r="G48" s="19">
        <f t="shared" si="0"/>
        <v>37408</v>
      </c>
      <c r="I48" s="9">
        <f>Volumes!$N23</f>
        <v>280</v>
      </c>
      <c r="J48" s="9">
        <f>Volumes!$N23</f>
        <v>280</v>
      </c>
      <c r="K48" s="9">
        <f>Volumes!$N23</f>
        <v>280</v>
      </c>
      <c r="M48" s="9">
        <f>Volumes!$P23</f>
        <v>360</v>
      </c>
    </row>
    <row r="49" spans="2:13" x14ac:dyDescent="0.2">
      <c r="B49" s="19">
        <f>Volumes!A24</f>
        <v>37438</v>
      </c>
      <c r="C49" s="9">
        <f>Volumes!$M24</f>
        <v>300</v>
      </c>
      <c r="D49" s="9">
        <f>Volumes!$M24</f>
        <v>300</v>
      </c>
      <c r="E49" s="9">
        <f>Volumes!$M24</f>
        <v>300</v>
      </c>
      <c r="G49" s="19">
        <f t="shared" si="0"/>
        <v>37438</v>
      </c>
      <c r="I49" s="9">
        <f>Volumes!$N24</f>
        <v>210</v>
      </c>
      <c r="J49" s="9">
        <f>Volumes!$N24</f>
        <v>210</v>
      </c>
      <c r="K49" s="9">
        <f>Volumes!$N24</f>
        <v>210</v>
      </c>
      <c r="M49" s="9">
        <f>Volumes!$P24</f>
        <v>270</v>
      </c>
    </row>
    <row r="50" spans="2:13" x14ac:dyDescent="0.2">
      <c r="B50" s="19">
        <f>Volumes!A25</f>
        <v>37469</v>
      </c>
      <c r="C50" s="9">
        <f>Volumes!$M25</f>
        <v>300</v>
      </c>
      <c r="D50" s="9">
        <f>Volumes!$M25</f>
        <v>300</v>
      </c>
      <c r="E50" s="9">
        <f>Volumes!$M25</f>
        <v>300</v>
      </c>
      <c r="G50" s="19">
        <f t="shared" si="0"/>
        <v>37469</v>
      </c>
      <c r="I50" s="9">
        <f>Volumes!$N25</f>
        <v>210</v>
      </c>
      <c r="J50" s="9">
        <f>Volumes!$N25</f>
        <v>210</v>
      </c>
      <c r="K50" s="9">
        <f>Volumes!$N25</f>
        <v>210</v>
      </c>
      <c r="M50" s="9">
        <f>Volumes!$P25</f>
        <v>270</v>
      </c>
    </row>
    <row r="51" spans="2:13" x14ac:dyDescent="0.2">
      <c r="B51" s="19">
        <f>Volumes!A26</f>
        <v>37500</v>
      </c>
      <c r="C51" s="9">
        <f>Volumes!$M26</f>
        <v>400</v>
      </c>
      <c r="D51" s="9">
        <f>Volumes!$M26</f>
        <v>400</v>
      </c>
      <c r="E51" s="9">
        <f>Volumes!$M26</f>
        <v>400</v>
      </c>
      <c r="G51" s="19">
        <f t="shared" si="0"/>
        <v>37500</v>
      </c>
      <c r="I51" s="9">
        <f>Volumes!$N26</f>
        <v>280</v>
      </c>
      <c r="J51" s="9">
        <f>Volumes!$N26</f>
        <v>280</v>
      </c>
      <c r="K51" s="9">
        <f>Volumes!$N26</f>
        <v>280</v>
      </c>
      <c r="M51" s="9">
        <f>Volumes!$P26</f>
        <v>360</v>
      </c>
    </row>
    <row r="52" spans="2:13" x14ac:dyDescent="0.2">
      <c r="B52" s="19">
        <f>Volumes!A27</f>
        <v>37530</v>
      </c>
      <c r="C52" s="9">
        <f>Volumes!$M27</f>
        <v>500</v>
      </c>
      <c r="D52" s="9">
        <f>Volumes!$M27</f>
        <v>500</v>
      </c>
      <c r="E52" s="9">
        <f>Volumes!$M27</f>
        <v>500</v>
      </c>
      <c r="G52" s="19">
        <f t="shared" si="0"/>
        <v>37530</v>
      </c>
      <c r="I52" s="9">
        <f>Volumes!$N27</f>
        <v>350</v>
      </c>
      <c r="J52" s="9">
        <f>Volumes!$N27</f>
        <v>350</v>
      </c>
      <c r="K52" s="9">
        <f>Volumes!$N27</f>
        <v>350</v>
      </c>
      <c r="M52" s="9">
        <f>Volumes!$P27</f>
        <v>450</v>
      </c>
    </row>
    <row r="53" spans="2:13" x14ac:dyDescent="0.2">
      <c r="B53" s="19">
        <f>Volumes!A28</f>
        <v>37561</v>
      </c>
      <c r="C53" s="9">
        <f>Volumes!$M28</f>
        <v>900</v>
      </c>
      <c r="D53" s="9">
        <f>Volumes!$M28</f>
        <v>900</v>
      </c>
      <c r="E53" s="9">
        <f>Volumes!$M28</f>
        <v>900</v>
      </c>
      <c r="G53" s="19">
        <f t="shared" si="0"/>
        <v>37561</v>
      </c>
      <c r="I53" s="9">
        <f>Volumes!$N28</f>
        <v>630</v>
      </c>
      <c r="J53" s="9">
        <f>Volumes!$N28</f>
        <v>630</v>
      </c>
      <c r="K53" s="9">
        <f>Volumes!$N28</f>
        <v>630</v>
      </c>
      <c r="M53" s="9">
        <f>Volumes!$P28</f>
        <v>810</v>
      </c>
    </row>
    <row r="54" spans="2:13" x14ac:dyDescent="0.2">
      <c r="B54" s="19">
        <f>Volumes!A29</f>
        <v>37591</v>
      </c>
      <c r="C54" s="9">
        <f>Volumes!$M29</f>
        <v>3200</v>
      </c>
      <c r="D54" s="9">
        <f>Volumes!$M29</f>
        <v>3200</v>
      </c>
      <c r="E54" s="9">
        <f>Volumes!$M29</f>
        <v>3200</v>
      </c>
      <c r="G54" s="19">
        <f t="shared" si="0"/>
        <v>37591</v>
      </c>
      <c r="I54" s="9">
        <f>Volumes!$N29</f>
        <v>2240</v>
      </c>
      <c r="J54" s="9">
        <f>Volumes!$N29</f>
        <v>2240</v>
      </c>
      <c r="K54" s="9">
        <f>Volumes!$N29</f>
        <v>2240</v>
      </c>
      <c r="M54" s="9">
        <f>Volumes!$P29</f>
        <v>2880</v>
      </c>
    </row>
    <row r="55" spans="2:13" x14ac:dyDescent="0.2">
      <c r="B55" s="19">
        <f>Volumes!A30</f>
        <v>37622</v>
      </c>
      <c r="C55" s="9">
        <f>Volumes!$M30</f>
        <v>5100</v>
      </c>
      <c r="D55" s="9">
        <f>Volumes!$M30</f>
        <v>5100</v>
      </c>
      <c r="E55" s="9">
        <f>Volumes!$M30</f>
        <v>5100</v>
      </c>
      <c r="G55" s="19">
        <f t="shared" si="0"/>
        <v>37622</v>
      </c>
      <c r="I55" s="9">
        <f>Volumes!$N30</f>
        <v>3570</v>
      </c>
      <c r="J55" s="9">
        <f>Volumes!$N30</f>
        <v>3570</v>
      </c>
      <c r="K55" s="9">
        <f>Volumes!$N30</f>
        <v>3570</v>
      </c>
      <c r="M55" s="9">
        <f>Volumes!$P30</f>
        <v>4590</v>
      </c>
    </row>
    <row r="56" spans="2:13" x14ac:dyDescent="0.2">
      <c r="B56" s="19">
        <f>Volumes!A31</f>
        <v>37653</v>
      </c>
      <c r="C56" s="9">
        <f>Volumes!$M31</f>
        <v>4400</v>
      </c>
      <c r="D56" s="9">
        <f>Volumes!$M31</f>
        <v>4400</v>
      </c>
      <c r="E56" s="9">
        <f>Volumes!$M31</f>
        <v>4400</v>
      </c>
      <c r="G56" s="19">
        <f t="shared" si="0"/>
        <v>37653</v>
      </c>
      <c r="I56" s="9">
        <f>Volumes!$N31</f>
        <v>3080</v>
      </c>
      <c r="J56" s="9">
        <f>Volumes!$N31</f>
        <v>3080</v>
      </c>
      <c r="K56" s="9">
        <f>Volumes!$N31</f>
        <v>3080</v>
      </c>
      <c r="M56" s="9">
        <f>Volumes!$P31</f>
        <v>3960</v>
      </c>
    </row>
    <row r="57" spans="2:13" x14ac:dyDescent="0.2">
      <c r="B57" s="19">
        <f>Volumes!A32</f>
        <v>37681</v>
      </c>
      <c r="C57" s="9">
        <f>Volumes!$M32</f>
        <v>2800</v>
      </c>
      <c r="D57" s="9">
        <f>Volumes!$M32</f>
        <v>2800</v>
      </c>
      <c r="E57" s="9">
        <f>Volumes!$M32</f>
        <v>2800</v>
      </c>
      <c r="G57" s="19">
        <f t="shared" si="0"/>
        <v>37681</v>
      </c>
      <c r="I57" s="9">
        <f>Volumes!$N32</f>
        <v>1959.9999999999998</v>
      </c>
      <c r="J57" s="9">
        <f>Volumes!$N32</f>
        <v>1959.9999999999998</v>
      </c>
      <c r="K57" s="9">
        <f>Volumes!$N32</f>
        <v>1959.9999999999998</v>
      </c>
      <c r="M57" s="9">
        <f>Volumes!$P32</f>
        <v>2520.0000000000009</v>
      </c>
    </row>
    <row r="58" spans="2:13" x14ac:dyDescent="0.2">
      <c r="B58" s="19">
        <f>Volumes!A33</f>
        <v>37712</v>
      </c>
      <c r="C58" s="9">
        <f>Volumes!$M33</f>
        <v>2300</v>
      </c>
      <c r="D58" s="9">
        <f>Volumes!$M33</f>
        <v>2300</v>
      </c>
      <c r="E58" s="9">
        <f>Volumes!$M33</f>
        <v>2300</v>
      </c>
      <c r="G58" s="19">
        <f t="shared" si="0"/>
        <v>37712</v>
      </c>
      <c r="I58" s="9">
        <f>Volumes!$N33</f>
        <v>1610</v>
      </c>
      <c r="J58" s="9">
        <f>Volumes!$N33</f>
        <v>1610</v>
      </c>
      <c r="K58" s="9">
        <f>Volumes!$N33</f>
        <v>1610</v>
      </c>
      <c r="M58" s="9">
        <f>Volumes!$P33</f>
        <v>2070</v>
      </c>
    </row>
    <row r="59" spans="2:13" x14ac:dyDescent="0.2">
      <c r="B59" s="19">
        <f>Volumes!A34</f>
        <v>37742</v>
      </c>
      <c r="C59" s="9">
        <f>Volumes!$M34</f>
        <v>900</v>
      </c>
      <c r="D59" s="9">
        <f>Volumes!$M34</f>
        <v>900</v>
      </c>
      <c r="E59" s="9">
        <f>Volumes!$M34</f>
        <v>900</v>
      </c>
      <c r="G59" s="19">
        <f t="shared" si="0"/>
        <v>37742</v>
      </c>
      <c r="I59" s="9">
        <f>Volumes!$N34</f>
        <v>630</v>
      </c>
      <c r="J59" s="9">
        <f>Volumes!$N34</f>
        <v>630</v>
      </c>
      <c r="K59" s="9">
        <f>Volumes!$N34</f>
        <v>630</v>
      </c>
      <c r="M59" s="9">
        <f>Volumes!$P34</f>
        <v>810</v>
      </c>
    </row>
    <row r="60" spans="2:13" x14ac:dyDescent="0.2">
      <c r="B60" s="19">
        <f>Volumes!A35</f>
        <v>37773</v>
      </c>
      <c r="C60" s="9">
        <f>Volumes!$M35</f>
        <v>600</v>
      </c>
      <c r="D60" s="9">
        <f>Volumes!$M35</f>
        <v>600</v>
      </c>
      <c r="E60" s="9">
        <f>Volumes!$M35</f>
        <v>600</v>
      </c>
      <c r="G60" s="19">
        <f t="shared" si="0"/>
        <v>37773</v>
      </c>
      <c r="I60" s="9">
        <f>Volumes!$N35</f>
        <v>420</v>
      </c>
      <c r="J60" s="9">
        <f>Volumes!$N35</f>
        <v>420</v>
      </c>
      <c r="K60" s="9">
        <f>Volumes!$N35</f>
        <v>420</v>
      </c>
      <c r="M60" s="9">
        <f>Volumes!$P35</f>
        <v>540</v>
      </c>
    </row>
    <row r="61" spans="2:13" x14ac:dyDescent="0.2">
      <c r="B61" s="19">
        <f>Volumes!A36</f>
        <v>37803</v>
      </c>
      <c r="C61" s="9">
        <f>Volumes!$M36</f>
        <v>500</v>
      </c>
      <c r="D61" s="9">
        <f>Volumes!$M36</f>
        <v>500</v>
      </c>
      <c r="E61" s="9">
        <f>Volumes!$M36</f>
        <v>500</v>
      </c>
      <c r="G61" s="19">
        <f t="shared" si="0"/>
        <v>37803</v>
      </c>
      <c r="I61" s="9">
        <f>Volumes!$N36</f>
        <v>350</v>
      </c>
      <c r="J61" s="9">
        <f>Volumes!$N36</f>
        <v>350</v>
      </c>
      <c r="K61" s="9">
        <f>Volumes!$N36</f>
        <v>350</v>
      </c>
      <c r="M61" s="9">
        <f>Volumes!$P36</f>
        <v>450</v>
      </c>
    </row>
    <row r="62" spans="2:13" x14ac:dyDescent="0.2">
      <c r="B62" s="19">
        <f>Volumes!A37</f>
        <v>37834</v>
      </c>
      <c r="C62" s="9">
        <f>Volumes!$M37</f>
        <v>400</v>
      </c>
      <c r="D62" s="9">
        <f>Volumes!$M37</f>
        <v>400</v>
      </c>
      <c r="E62" s="9">
        <f>Volumes!$M37</f>
        <v>400</v>
      </c>
      <c r="G62" s="19">
        <f t="shared" si="0"/>
        <v>37834</v>
      </c>
      <c r="I62" s="9">
        <f>Volumes!$N37</f>
        <v>280</v>
      </c>
      <c r="J62" s="9">
        <f>Volumes!$N37</f>
        <v>280</v>
      </c>
      <c r="K62" s="9">
        <f>Volumes!$N37</f>
        <v>280</v>
      </c>
      <c r="M62" s="9">
        <f>Volumes!$P37</f>
        <v>360</v>
      </c>
    </row>
    <row r="63" spans="2:13" x14ac:dyDescent="0.2">
      <c r="B63" s="19">
        <f>Volumes!A38</f>
        <v>37865</v>
      </c>
      <c r="C63" s="9">
        <f>Volumes!$M38</f>
        <v>600</v>
      </c>
      <c r="D63" s="9">
        <f>Volumes!$M38</f>
        <v>600</v>
      </c>
      <c r="E63" s="9">
        <f>Volumes!$M38</f>
        <v>600</v>
      </c>
      <c r="G63" s="19">
        <f t="shared" si="0"/>
        <v>37865</v>
      </c>
      <c r="I63" s="9">
        <f>Volumes!$N38</f>
        <v>420</v>
      </c>
      <c r="J63" s="9">
        <f>Volumes!$N38</f>
        <v>420</v>
      </c>
      <c r="K63" s="9">
        <f>Volumes!$N38</f>
        <v>420</v>
      </c>
      <c r="M63" s="9">
        <f>Volumes!$P38</f>
        <v>540</v>
      </c>
    </row>
    <row r="64" spans="2:13" x14ac:dyDescent="0.2">
      <c r="B64" s="19">
        <f>Volumes!A39</f>
        <v>37895</v>
      </c>
      <c r="C64" s="9">
        <f>Volumes!$M39</f>
        <v>800</v>
      </c>
      <c r="D64" s="9">
        <f>Volumes!$M39</f>
        <v>800</v>
      </c>
      <c r="E64" s="9">
        <f>Volumes!$M39</f>
        <v>800</v>
      </c>
      <c r="G64" s="19">
        <f t="shared" si="0"/>
        <v>37895</v>
      </c>
      <c r="I64" s="9">
        <f>Volumes!$N39</f>
        <v>560</v>
      </c>
      <c r="J64" s="9">
        <f>Volumes!$N39</f>
        <v>560</v>
      </c>
      <c r="K64" s="9">
        <f>Volumes!$N39</f>
        <v>560</v>
      </c>
      <c r="M64" s="9">
        <f>Volumes!$P39</f>
        <v>720</v>
      </c>
    </row>
    <row r="65" spans="1:13" x14ac:dyDescent="0.2">
      <c r="A65" s="20" t="s">
        <v>34</v>
      </c>
      <c r="B65" s="21"/>
      <c r="G65" s="19"/>
    </row>
    <row r="66" spans="1:13" x14ac:dyDescent="0.2">
      <c r="B66" s="19">
        <f>Volumes!A40</f>
        <v>37926</v>
      </c>
      <c r="C66" s="9">
        <f>Volumes!$M40</f>
        <v>1400</v>
      </c>
      <c r="D66" s="9">
        <f>Volumes!$M40</f>
        <v>1400</v>
      </c>
      <c r="E66" s="9">
        <f>Volumes!$M40</f>
        <v>1400</v>
      </c>
      <c r="G66" s="19">
        <f t="shared" si="0"/>
        <v>37926</v>
      </c>
      <c r="I66" s="9">
        <f>Volumes!$N40</f>
        <v>979.99999999999989</v>
      </c>
      <c r="J66" s="9">
        <f>Volumes!$N40</f>
        <v>979.99999999999989</v>
      </c>
      <c r="K66" s="9">
        <f>Volumes!$N40</f>
        <v>979.99999999999989</v>
      </c>
      <c r="M66" s="9">
        <f>Volumes!$P40</f>
        <v>1260.0000000000005</v>
      </c>
    </row>
    <row r="67" spans="1:13" x14ac:dyDescent="0.2">
      <c r="B67" s="19">
        <f>Volumes!A41</f>
        <v>37956</v>
      </c>
      <c r="C67" s="9">
        <f>Volumes!$M41</f>
        <v>5300</v>
      </c>
      <c r="D67" s="9">
        <f>Volumes!$M41</f>
        <v>5300</v>
      </c>
      <c r="E67" s="9">
        <f>Volumes!$M41</f>
        <v>5300</v>
      </c>
      <c r="G67" s="19">
        <f t="shared" si="0"/>
        <v>37956</v>
      </c>
      <c r="I67" s="9">
        <f>Volumes!$N41</f>
        <v>3709.9999999999995</v>
      </c>
      <c r="J67" s="9">
        <f>Volumes!$N41</f>
        <v>3709.9999999999995</v>
      </c>
      <c r="K67" s="9">
        <f>Volumes!$N41</f>
        <v>3709.9999999999995</v>
      </c>
      <c r="M67" s="9">
        <f>Volumes!$P41</f>
        <v>4770.0000000000018</v>
      </c>
    </row>
    <row r="68" spans="1:13" x14ac:dyDescent="0.2">
      <c r="B68" s="19">
        <f>Volumes!A43</f>
        <v>37987</v>
      </c>
      <c r="C68" s="9">
        <f>Volumes!$M43</f>
        <v>7500</v>
      </c>
      <c r="D68" s="9">
        <f>Volumes!$M43</f>
        <v>7500</v>
      </c>
      <c r="E68" s="9">
        <f>Volumes!$M43</f>
        <v>7500</v>
      </c>
      <c r="G68" s="19">
        <f t="shared" si="0"/>
        <v>37987</v>
      </c>
      <c r="I68" s="9">
        <f>Volumes!$N43</f>
        <v>5250</v>
      </c>
      <c r="J68" s="9">
        <f>Volumes!$N43</f>
        <v>5250</v>
      </c>
      <c r="K68" s="9">
        <f>Volumes!$N43</f>
        <v>5250</v>
      </c>
      <c r="M68" s="9">
        <f>Volumes!$P43</f>
        <v>6750</v>
      </c>
    </row>
    <row r="69" spans="1:13" x14ac:dyDescent="0.2">
      <c r="B69" s="19">
        <f>Volumes!A44</f>
        <v>38018</v>
      </c>
      <c r="C69" s="9">
        <f>Volumes!$M44</f>
        <v>6300</v>
      </c>
      <c r="D69" s="9">
        <f>Volumes!$M44</f>
        <v>6300</v>
      </c>
      <c r="E69" s="9">
        <f>Volumes!$M44</f>
        <v>6300</v>
      </c>
      <c r="G69" s="19">
        <f t="shared" si="0"/>
        <v>38018</v>
      </c>
      <c r="I69" s="9">
        <f>Volumes!$N44</f>
        <v>4410</v>
      </c>
      <c r="J69" s="9">
        <f>Volumes!$N44</f>
        <v>4410</v>
      </c>
      <c r="K69" s="9">
        <f>Volumes!$N44</f>
        <v>4410</v>
      </c>
      <c r="M69" s="9">
        <f>Volumes!$P44</f>
        <v>5670</v>
      </c>
    </row>
    <row r="70" spans="1:13" x14ac:dyDescent="0.2">
      <c r="B70" s="19">
        <f>Volumes!A45</f>
        <v>38047</v>
      </c>
      <c r="C70" s="9">
        <f>Volumes!$M45</f>
        <v>4200</v>
      </c>
      <c r="D70" s="9">
        <f>Volumes!$M45</f>
        <v>4200</v>
      </c>
      <c r="E70" s="9">
        <f>Volumes!$M45</f>
        <v>4200</v>
      </c>
      <c r="G70" s="19">
        <f t="shared" si="0"/>
        <v>38047</v>
      </c>
      <c r="I70" s="9">
        <f>Volumes!$N45</f>
        <v>2940</v>
      </c>
      <c r="J70" s="9">
        <f>Volumes!$N45</f>
        <v>2940</v>
      </c>
      <c r="K70" s="9">
        <f>Volumes!$N45</f>
        <v>2940</v>
      </c>
      <c r="M70" s="9">
        <f>Volumes!$P45</f>
        <v>3780</v>
      </c>
    </row>
    <row r="71" spans="1:13" x14ac:dyDescent="0.2">
      <c r="B71" s="19">
        <f>Volumes!A46</f>
        <v>38078</v>
      </c>
      <c r="C71" s="9">
        <f>Volumes!$M46</f>
        <v>3400</v>
      </c>
      <c r="D71" s="9">
        <f>Volumes!$M46</f>
        <v>3400</v>
      </c>
      <c r="E71" s="9">
        <f>Volumes!$M46</f>
        <v>3400</v>
      </c>
      <c r="G71" s="19">
        <f t="shared" si="0"/>
        <v>38078</v>
      </c>
      <c r="I71" s="9">
        <f>Volumes!$N46</f>
        <v>2380</v>
      </c>
      <c r="J71" s="9">
        <f>Volumes!$N46</f>
        <v>2380</v>
      </c>
      <c r="K71" s="9">
        <f>Volumes!$N46</f>
        <v>2380</v>
      </c>
      <c r="M71" s="9">
        <f>Volumes!$P46</f>
        <v>3060</v>
      </c>
    </row>
    <row r="72" spans="1:13" x14ac:dyDescent="0.2">
      <c r="B72" s="19">
        <f>Volumes!A47</f>
        <v>38108</v>
      </c>
      <c r="C72" s="9">
        <f>Volumes!$M47</f>
        <v>1200</v>
      </c>
      <c r="D72" s="9">
        <f>Volumes!$M47</f>
        <v>1200</v>
      </c>
      <c r="E72" s="9">
        <f>Volumes!$M47</f>
        <v>1200</v>
      </c>
      <c r="G72" s="19">
        <f t="shared" si="0"/>
        <v>38108</v>
      </c>
      <c r="I72" s="9">
        <f>Volumes!$N47</f>
        <v>840</v>
      </c>
      <c r="J72" s="9">
        <f>Volumes!$N47</f>
        <v>840</v>
      </c>
      <c r="K72" s="9">
        <f>Volumes!$N47</f>
        <v>840</v>
      </c>
      <c r="M72" s="9">
        <f>Volumes!$P47</f>
        <v>1080</v>
      </c>
    </row>
    <row r="73" spans="1:13" x14ac:dyDescent="0.2">
      <c r="B73" s="19">
        <f>Volumes!A48</f>
        <v>38139</v>
      </c>
      <c r="C73" s="9">
        <f>Volumes!$M48</f>
        <v>800</v>
      </c>
      <c r="D73" s="9">
        <f>Volumes!$M48</f>
        <v>800</v>
      </c>
      <c r="E73" s="9">
        <f>Volumes!$M48</f>
        <v>800</v>
      </c>
      <c r="G73" s="19">
        <f t="shared" si="0"/>
        <v>38139</v>
      </c>
      <c r="I73" s="9">
        <f>Volumes!$N48</f>
        <v>560</v>
      </c>
      <c r="J73" s="9">
        <f>Volumes!$N48</f>
        <v>560</v>
      </c>
      <c r="K73" s="9">
        <f>Volumes!$N48</f>
        <v>560</v>
      </c>
      <c r="M73" s="9">
        <f>Volumes!$P48</f>
        <v>720</v>
      </c>
    </row>
    <row r="74" spans="1:13" x14ac:dyDescent="0.2">
      <c r="B74" s="19">
        <f>Volumes!A49</f>
        <v>38169</v>
      </c>
      <c r="C74" s="9">
        <f>Volumes!$M49</f>
        <v>700</v>
      </c>
      <c r="D74" s="9">
        <f>Volumes!$M49</f>
        <v>700</v>
      </c>
      <c r="E74" s="9">
        <f>Volumes!$M49</f>
        <v>700</v>
      </c>
      <c r="G74" s="19">
        <f t="shared" si="0"/>
        <v>38169</v>
      </c>
      <c r="I74" s="9">
        <f>Volumes!$N49</f>
        <v>489.99999999999994</v>
      </c>
      <c r="J74" s="9">
        <f>Volumes!$N49</f>
        <v>489.99999999999994</v>
      </c>
      <c r="K74" s="9">
        <f>Volumes!$N49</f>
        <v>489.99999999999994</v>
      </c>
      <c r="M74" s="9">
        <f>Volumes!$P49</f>
        <v>630.00000000000023</v>
      </c>
    </row>
    <row r="75" spans="1:13" x14ac:dyDescent="0.2">
      <c r="B75" s="19">
        <f>Volumes!A50</f>
        <v>38200</v>
      </c>
      <c r="C75" s="9">
        <f>Volumes!$M50</f>
        <v>600</v>
      </c>
      <c r="D75" s="9">
        <f>Volumes!$M50</f>
        <v>600</v>
      </c>
      <c r="E75" s="9">
        <f>Volumes!$M50</f>
        <v>600</v>
      </c>
      <c r="G75" s="19">
        <f t="shared" si="0"/>
        <v>38200</v>
      </c>
      <c r="I75" s="9">
        <f>Volumes!$N50</f>
        <v>420</v>
      </c>
      <c r="J75" s="9">
        <f>Volumes!$N50</f>
        <v>420</v>
      </c>
      <c r="K75" s="9">
        <f>Volumes!$N50</f>
        <v>420</v>
      </c>
      <c r="M75" s="9">
        <f>Volumes!$P50</f>
        <v>540</v>
      </c>
    </row>
    <row r="76" spans="1:13" x14ac:dyDescent="0.2">
      <c r="B76" s="19">
        <f>Volumes!A51</f>
        <v>38231</v>
      </c>
      <c r="C76" s="9">
        <f>Volumes!$M51</f>
        <v>800</v>
      </c>
      <c r="D76" s="9">
        <f>Volumes!$M51</f>
        <v>800</v>
      </c>
      <c r="E76" s="9">
        <f>Volumes!$M51</f>
        <v>800</v>
      </c>
      <c r="G76" s="19">
        <f t="shared" si="0"/>
        <v>38231</v>
      </c>
      <c r="I76" s="9">
        <f>Volumes!$N51</f>
        <v>560</v>
      </c>
      <c r="J76" s="9">
        <f>Volumes!$N51</f>
        <v>560</v>
      </c>
      <c r="K76" s="9">
        <f>Volumes!$N51</f>
        <v>560</v>
      </c>
      <c r="M76" s="9">
        <f>Volumes!$P51</f>
        <v>720</v>
      </c>
    </row>
    <row r="77" spans="1:13" x14ac:dyDescent="0.2">
      <c r="B77" s="19">
        <f>Volumes!A52</f>
        <v>38261</v>
      </c>
      <c r="C77" s="9">
        <f>Volumes!$M52</f>
        <v>1200</v>
      </c>
      <c r="D77" s="9">
        <f>Volumes!$M52</f>
        <v>1200</v>
      </c>
      <c r="E77" s="9">
        <f>Volumes!$M52</f>
        <v>1200</v>
      </c>
      <c r="G77" s="19">
        <f t="shared" si="0"/>
        <v>38261</v>
      </c>
      <c r="I77" s="9">
        <f>Volumes!$N52</f>
        <v>840</v>
      </c>
      <c r="J77" s="9">
        <f>Volumes!$N52</f>
        <v>840</v>
      </c>
      <c r="K77" s="9">
        <f>Volumes!$N52</f>
        <v>840</v>
      </c>
      <c r="M77" s="9">
        <f>Volumes!$P52</f>
        <v>1080</v>
      </c>
    </row>
    <row r="78" spans="1:13" x14ac:dyDescent="0.2">
      <c r="B78" s="19">
        <f>Volumes!A53</f>
        <v>38292</v>
      </c>
      <c r="C78" s="9">
        <f>Volumes!$M53</f>
        <v>2100</v>
      </c>
      <c r="D78" s="9">
        <f>Volumes!$M53</f>
        <v>2100</v>
      </c>
      <c r="E78" s="9">
        <f>Volumes!$M53</f>
        <v>2100</v>
      </c>
      <c r="G78" s="19">
        <f t="shared" si="0"/>
        <v>38292</v>
      </c>
      <c r="I78" s="9">
        <f>Volumes!$N53</f>
        <v>1470</v>
      </c>
      <c r="J78" s="9">
        <f>Volumes!$N53</f>
        <v>1470</v>
      </c>
      <c r="K78" s="9">
        <f>Volumes!$N53</f>
        <v>1470</v>
      </c>
      <c r="M78" s="9">
        <f>Volumes!$P53</f>
        <v>1890</v>
      </c>
    </row>
    <row r="79" spans="1:13" x14ac:dyDescent="0.2">
      <c r="B79" s="19">
        <f>Volumes!A54</f>
        <v>38322</v>
      </c>
      <c r="C79" s="9">
        <f>Volumes!$M54</f>
        <v>7800</v>
      </c>
      <c r="D79" s="9">
        <f>Volumes!$M54</f>
        <v>7800</v>
      </c>
      <c r="E79" s="9">
        <f>Volumes!$M54</f>
        <v>7800</v>
      </c>
      <c r="G79" s="19">
        <f t="shared" si="0"/>
        <v>38322</v>
      </c>
      <c r="I79" s="9">
        <f>Volumes!$N54</f>
        <v>5460</v>
      </c>
      <c r="J79" s="9">
        <f>Volumes!$N54</f>
        <v>5460</v>
      </c>
      <c r="K79" s="9">
        <f>Volumes!$N54</f>
        <v>5460</v>
      </c>
      <c r="M79" s="9">
        <f>Volumes!$P54</f>
        <v>7020</v>
      </c>
    </row>
    <row r="80" spans="1:13" x14ac:dyDescent="0.2">
      <c r="B80" s="19">
        <f>Volumes!A55</f>
        <v>38353</v>
      </c>
      <c r="C80" s="9">
        <f>Volumes!$M55</f>
        <v>9400</v>
      </c>
      <c r="D80" s="9">
        <f>Volumes!$M55</f>
        <v>9400</v>
      </c>
      <c r="E80" s="9">
        <f>Volumes!$M55</f>
        <v>9400</v>
      </c>
      <c r="G80" s="19">
        <f t="shared" si="0"/>
        <v>38353</v>
      </c>
      <c r="I80" s="9">
        <f>Volumes!$N55</f>
        <v>6580</v>
      </c>
      <c r="J80" s="9">
        <f>Volumes!$N55</f>
        <v>6580</v>
      </c>
      <c r="K80" s="9">
        <f>Volumes!$N55</f>
        <v>6580</v>
      </c>
      <c r="M80" s="9">
        <f>Volumes!$P55</f>
        <v>8460</v>
      </c>
    </row>
    <row r="81" spans="2:13" x14ac:dyDescent="0.2">
      <c r="B81" s="19">
        <f>Volumes!A56</f>
        <v>38384</v>
      </c>
      <c r="C81" s="9">
        <f>Volumes!$M56</f>
        <v>8200</v>
      </c>
      <c r="D81" s="9">
        <f>Volumes!$M56</f>
        <v>8200</v>
      </c>
      <c r="E81" s="9">
        <f>Volumes!$M56</f>
        <v>8200</v>
      </c>
      <c r="G81" s="19">
        <f t="shared" si="0"/>
        <v>38384</v>
      </c>
      <c r="I81" s="9">
        <f>Volumes!$N56</f>
        <v>5740</v>
      </c>
      <c r="J81" s="9">
        <f>Volumes!$N56</f>
        <v>5740</v>
      </c>
      <c r="K81" s="9">
        <f>Volumes!$N56</f>
        <v>5740</v>
      </c>
      <c r="M81" s="9">
        <f>Volumes!$P56</f>
        <v>7380</v>
      </c>
    </row>
    <row r="82" spans="2:13" x14ac:dyDescent="0.2">
      <c r="B82" s="19">
        <f>Volumes!A57</f>
        <v>38412</v>
      </c>
      <c r="C82" s="9">
        <f>Volumes!$M57</f>
        <v>5200</v>
      </c>
      <c r="D82" s="9">
        <f>Volumes!$M57</f>
        <v>5200</v>
      </c>
      <c r="E82" s="9">
        <f>Volumes!$M57</f>
        <v>5200</v>
      </c>
      <c r="G82" s="19">
        <f t="shared" si="0"/>
        <v>38412</v>
      </c>
      <c r="I82" s="9">
        <f>Volumes!$N57</f>
        <v>3639.9999999999995</v>
      </c>
      <c r="J82" s="9">
        <f>Volumes!$N57</f>
        <v>3639.9999999999995</v>
      </c>
      <c r="K82" s="9">
        <f>Volumes!$N57</f>
        <v>3639.9999999999995</v>
      </c>
      <c r="M82" s="9">
        <f>Volumes!$P57</f>
        <v>4680.0000000000018</v>
      </c>
    </row>
    <row r="83" spans="2:13" x14ac:dyDescent="0.2">
      <c r="B83" s="19">
        <f>Volumes!A58</f>
        <v>38443</v>
      </c>
      <c r="C83" s="9">
        <f>Volumes!$M58</f>
        <v>4300</v>
      </c>
      <c r="D83" s="9">
        <f>Volumes!$M58</f>
        <v>4300</v>
      </c>
      <c r="E83" s="9">
        <f>Volumes!$M58</f>
        <v>4300</v>
      </c>
      <c r="G83" s="19">
        <f t="shared" si="0"/>
        <v>38443</v>
      </c>
      <c r="I83" s="9">
        <f>Volumes!$N58</f>
        <v>3010</v>
      </c>
      <c r="J83" s="9">
        <f>Volumes!$N58</f>
        <v>3010</v>
      </c>
      <c r="K83" s="9">
        <f>Volumes!$N58</f>
        <v>3010</v>
      </c>
      <c r="M83" s="9">
        <f>Volumes!$P58</f>
        <v>3870</v>
      </c>
    </row>
    <row r="84" spans="2:13" x14ac:dyDescent="0.2">
      <c r="B84" s="19">
        <f>Volumes!A59</f>
        <v>38473</v>
      </c>
      <c r="C84" s="9">
        <f>Volumes!$M59</f>
        <v>1600</v>
      </c>
      <c r="D84" s="9">
        <f>Volumes!$M59</f>
        <v>1600</v>
      </c>
      <c r="E84" s="9">
        <f>Volumes!$M59</f>
        <v>1600</v>
      </c>
      <c r="G84" s="19">
        <f t="shared" si="0"/>
        <v>38473</v>
      </c>
      <c r="I84" s="9">
        <f>Volumes!$N59</f>
        <v>1120</v>
      </c>
      <c r="J84" s="9">
        <f>Volumes!$N59</f>
        <v>1120</v>
      </c>
      <c r="K84" s="9">
        <f>Volumes!$N59</f>
        <v>1120</v>
      </c>
      <c r="M84" s="9">
        <f>Volumes!$P59</f>
        <v>1440</v>
      </c>
    </row>
    <row r="85" spans="2:13" x14ac:dyDescent="0.2">
      <c r="B85" s="19">
        <f>Volumes!A60</f>
        <v>38504</v>
      </c>
      <c r="C85" s="9">
        <f>Volumes!$M60</f>
        <v>1100</v>
      </c>
      <c r="D85" s="9">
        <f>Volumes!$M60</f>
        <v>1100</v>
      </c>
      <c r="E85" s="9">
        <f>Volumes!$M60</f>
        <v>1100</v>
      </c>
      <c r="G85" s="19">
        <f t="shared" si="0"/>
        <v>38504</v>
      </c>
      <c r="I85" s="9">
        <f>Volumes!$N60</f>
        <v>770</v>
      </c>
      <c r="J85" s="9">
        <f>Volumes!$N60</f>
        <v>770</v>
      </c>
      <c r="K85" s="9">
        <f>Volumes!$N60</f>
        <v>770</v>
      </c>
      <c r="M85" s="9">
        <f>Volumes!$P60</f>
        <v>990</v>
      </c>
    </row>
    <row r="86" spans="2:13" x14ac:dyDescent="0.2">
      <c r="B86" s="19">
        <f>Volumes!A61</f>
        <v>38534</v>
      </c>
      <c r="C86" s="9">
        <f>Volumes!$M61</f>
        <v>900</v>
      </c>
      <c r="D86" s="9">
        <f>Volumes!$M61</f>
        <v>900</v>
      </c>
      <c r="E86" s="9">
        <f>Volumes!$M61</f>
        <v>900</v>
      </c>
      <c r="G86" s="19">
        <f t="shared" si="0"/>
        <v>38534</v>
      </c>
      <c r="I86" s="9">
        <f>Volumes!$N61</f>
        <v>630</v>
      </c>
      <c r="J86" s="9">
        <f>Volumes!$N61</f>
        <v>630</v>
      </c>
      <c r="K86" s="9">
        <f>Volumes!$N61</f>
        <v>630</v>
      </c>
      <c r="M86" s="9">
        <f>Volumes!$P61</f>
        <v>810</v>
      </c>
    </row>
    <row r="87" spans="2:13" x14ac:dyDescent="0.2">
      <c r="B87" s="19">
        <f>Volumes!A62</f>
        <v>38565</v>
      </c>
      <c r="C87" s="9">
        <f>Volumes!$M62</f>
        <v>800</v>
      </c>
      <c r="D87" s="9">
        <f>Volumes!$M62</f>
        <v>800</v>
      </c>
      <c r="E87" s="9">
        <f>Volumes!$M62</f>
        <v>800</v>
      </c>
      <c r="G87" s="19">
        <f t="shared" si="0"/>
        <v>38565</v>
      </c>
      <c r="I87" s="9">
        <f>Volumes!$N62</f>
        <v>560</v>
      </c>
      <c r="J87" s="9">
        <f>Volumes!$N62</f>
        <v>560</v>
      </c>
      <c r="K87" s="9">
        <f>Volumes!$N62</f>
        <v>560</v>
      </c>
      <c r="M87" s="9">
        <f>Volumes!$P62</f>
        <v>720</v>
      </c>
    </row>
    <row r="88" spans="2:13" x14ac:dyDescent="0.2">
      <c r="B88" s="19">
        <f>Volumes!A63</f>
        <v>38596</v>
      </c>
      <c r="C88" s="9">
        <f>Volumes!$M63</f>
        <v>1000</v>
      </c>
      <c r="D88" s="9">
        <f>Volumes!$M63</f>
        <v>1000</v>
      </c>
      <c r="E88" s="9">
        <f>Volumes!$M63</f>
        <v>1000</v>
      </c>
      <c r="G88" s="19">
        <f t="shared" si="0"/>
        <v>38596</v>
      </c>
      <c r="I88" s="9">
        <f>Volumes!$N63</f>
        <v>700</v>
      </c>
      <c r="J88" s="9">
        <f>Volumes!$N63</f>
        <v>700</v>
      </c>
      <c r="K88" s="9">
        <f>Volumes!$N63</f>
        <v>700</v>
      </c>
      <c r="M88" s="9">
        <f>Volumes!$P63</f>
        <v>900</v>
      </c>
    </row>
    <row r="89" spans="2:13" x14ac:dyDescent="0.2">
      <c r="B89" s="19">
        <f>Volumes!A64</f>
        <v>38626</v>
      </c>
      <c r="C89" s="9">
        <f>Volumes!$M64</f>
        <v>1400</v>
      </c>
      <c r="D89" s="9">
        <f>Volumes!$M64</f>
        <v>1400</v>
      </c>
      <c r="E89" s="9">
        <f>Volumes!$M64</f>
        <v>1400</v>
      </c>
      <c r="G89" s="19">
        <f t="shared" si="0"/>
        <v>38626</v>
      </c>
      <c r="I89" s="9">
        <f>Volumes!$N64</f>
        <v>979.99999999999989</v>
      </c>
      <c r="J89" s="9">
        <f>Volumes!$N64</f>
        <v>979.99999999999989</v>
      </c>
      <c r="K89" s="9">
        <f>Volumes!$N64</f>
        <v>979.99999999999989</v>
      </c>
      <c r="M89" s="9">
        <f>Volumes!$P64</f>
        <v>1260.0000000000005</v>
      </c>
    </row>
    <row r="90" spans="2:13" x14ac:dyDescent="0.2">
      <c r="B90" s="19"/>
    </row>
    <row r="91" spans="2:13" x14ac:dyDescent="0.2">
      <c r="B91" s="1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N5" sqref="N5"/>
    </sheetView>
  </sheetViews>
  <sheetFormatPr defaultRowHeight="12.75" x14ac:dyDescent="0.2"/>
  <cols>
    <col min="2" max="3" width="11.28515625" bestFit="1" customWidth="1"/>
    <col min="4" max="4" width="12.5703125" customWidth="1"/>
    <col min="5" max="6" width="0" hidden="1" customWidth="1"/>
    <col min="8" max="8" width="12.85546875" bestFit="1" customWidth="1"/>
    <col min="9" max="10" width="10.28515625" bestFit="1" customWidth="1"/>
    <col min="11" max="11" width="13.5703125" customWidth="1"/>
    <col min="12" max="12" width="0" hidden="1" customWidth="1"/>
    <col min="13" max="13" width="9.28515625" bestFit="1" customWidth="1"/>
  </cols>
  <sheetData>
    <row r="1" spans="1:16" x14ac:dyDescent="0.2">
      <c r="A1" t="s">
        <v>0</v>
      </c>
      <c r="C1">
        <v>1.0259906831660819</v>
      </c>
      <c r="D1" t="s">
        <v>4</v>
      </c>
      <c r="G1">
        <v>2001</v>
      </c>
      <c r="H1" s="3">
        <f>SUMIF($E$6:$E$41,G1,$C$6:$C$41)</f>
        <v>550793.86434156261</v>
      </c>
    </row>
    <row r="2" spans="1:16" x14ac:dyDescent="0.2">
      <c r="G2">
        <v>2002</v>
      </c>
      <c r="H2" s="3">
        <f>SUMIF($E$6:$E$41,G2,$C$6:$C$41)</f>
        <v>1212095.1331855773</v>
      </c>
      <c r="N2" t="s">
        <v>49</v>
      </c>
    </row>
    <row r="3" spans="1:16" x14ac:dyDescent="0.2">
      <c r="G3">
        <v>2003</v>
      </c>
      <c r="H3" s="3">
        <f>SUMIF($E$6:$E$41,G3,$C$6:$C$41)</f>
        <v>2228255.7996162456</v>
      </c>
      <c r="N3" t="s">
        <v>32</v>
      </c>
      <c r="P3" t="s">
        <v>51</v>
      </c>
    </row>
    <row r="4" spans="1:16" x14ac:dyDescent="0.2">
      <c r="H4" s="25" t="s">
        <v>29</v>
      </c>
      <c r="I4" s="26"/>
      <c r="J4" s="27"/>
      <c r="K4" t="s">
        <v>30</v>
      </c>
      <c r="M4" t="s">
        <v>47</v>
      </c>
      <c r="N4" s="24">
        <v>0.3</v>
      </c>
      <c r="O4" t="s">
        <v>50</v>
      </c>
      <c r="P4" t="s">
        <v>52</v>
      </c>
    </row>
    <row r="5" spans="1:16" x14ac:dyDescent="0.2">
      <c r="B5" t="s">
        <v>1</v>
      </c>
      <c r="C5" t="s">
        <v>2</v>
      </c>
      <c r="D5" t="s">
        <v>3</v>
      </c>
      <c r="H5" t="s">
        <v>5</v>
      </c>
      <c r="I5" t="s">
        <v>6</v>
      </c>
      <c r="J5" t="s">
        <v>7</v>
      </c>
    </row>
    <row r="6" spans="1:16" x14ac:dyDescent="0.2">
      <c r="A6" s="1">
        <v>36892</v>
      </c>
      <c r="B6" s="3">
        <v>97458</v>
      </c>
      <c r="C6" s="3">
        <f>B6*$C$1</f>
        <v>99991.000000000015</v>
      </c>
      <c r="D6" s="2">
        <f>C6/10000</f>
        <v>9.9991000000000021</v>
      </c>
      <c r="E6">
        <f>YEAR(A6)</f>
        <v>2001</v>
      </c>
      <c r="F6" s="4">
        <f t="shared" ref="F6:F41" si="0">IF(E6=$G$1,C6/$H$1,IF(E6=$G$2,C6/$H$2,IF(E6=$G$3,C6/$H$3)))</f>
        <v>0.18153978552308783</v>
      </c>
      <c r="G6">
        <v>31</v>
      </c>
      <c r="H6" s="5">
        <f>$C6*(1/3)</f>
        <v>33330.333333333336</v>
      </c>
      <c r="I6" s="5">
        <f t="shared" ref="I6:J21" si="1">$C6*(1/3)</f>
        <v>33330.333333333336</v>
      </c>
      <c r="J6" s="5">
        <f t="shared" si="1"/>
        <v>33330.333333333336</v>
      </c>
    </row>
    <row r="7" spans="1:16" x14ac:dyDescent="0.2">
      <c r="A7" s="1">
        <v>36923</v>
      </c>
      <c r="B7" s="3">
        <v>73220</v>
      </c>
      <c r="C7" s="3">
        <f t="shared" ref="C7:C41" si="2">B7*$C$1</f>
        <v>75123.037821420512</v>
      </c>
      <c r="D7" s="2">
        <f t="shared" ref="D7:D41" si="3">C7/10000</f>
        <v>7.5123037821420509</v>
      </c>
      <c r="E7">
        <f t="shared" ref="E7:E70" si="4">YEAR(A7)</f>
        <v>2001</v>
      </c>
      <c r="F7" s="4">
        <f t="shared" si="0"/>
        <v>0.13639047688235434</v>
      </c>
      <c r="G7">
        <v>28</v>
      </c>
      <c r="H7" s="5">
        <f t="shared" ref="H7:J38" si="5">$C7*(1/3)</f>
        <v>25041.012607140168</v>
      </c>
      <c r="I7" s="5">
        <f t="shared" si="1"/>
        <v>25041.012607140168</v>
      </c>
      <c r="J7" s="5">
        <f t="shared" si="1"/>
        <v>25041.012607140168</v>
      </c>
    </row>
    <row r="8" spans="1:16" x14ac:dyDescent="0.2">
      <c r="A8" s="1">
        <v>36951</v>
      </c>
      <c r="B8" s="3">
        <v>58321</v>
      </c>
      <c r="C8" s="3">
        <f t="shared" si="2"/>
        <v>59836.802632929059</v>
      </c>
      <c r="D8" s="2">
        <f t="shared" si="3"/>
        <v>5.9836802632929063</v>
      </c>
      <c r="E8">
        <f t="shared" si="4"/>
        <v>2001</v>
      </c>
      <c r="F8" s="4">
        <f t="shared" si="0"/>
        <v>0.10863738052794029</v>
      </c>
      <c r="G8">
        <v>31</v>
      </c>
      <c r="H8" s="5">
        <f t="shared" si="5"/>
        <v>19945.600877643017</v>
      </c>
      <c r="I8" s="5">
        <f t="shared" si="1"/>
        <v>19945.600877643017</v>
      </c>
      <c r="J8" s="5">
        <f t="shared" si="1"/>
        <v>19945.600877643017</v>
      </c>
    </row>
    <row r="9" spans="1:16" x14ac:dyDescent="0.2">
      <c r="A9" s="1">
        <v>36982</v>
      </c>
      <c r="B9" s="3">
        <v>42376</v>
      </c>
      <c r="C9" s="3">
        <f t="shared" si="2"/>
        <v>43477.381189845888</v>
      </c>
      <c r="D9" s="2">
        <f t="shared" si="3"/>
        <v>4.347738118984589</v>
      </c>
      <c r="E9">
        <f t="shared" si="4"/>
        <v>2001</v>
      </c>
      <c r="F9" s="4">
        <f t="shared" si="0"/>
        <v>7.8935848789492599E-2</v>
      </c>
      <c r="G9">
        <v>30</v>
      </c>
      <c r="H9" s="5">
        <f t="shared" si="5"/>
        <v>14492.460396615295</v>
      </c>
      <c r="I9" s="5">
        <f t="shared" si="1"/>
        <v>14492.460396615295</v>
      </c>
      <c r="J9" s="5">
        <f t="shared" si="1"/>
        <v>14492.460396615295</v>
      </c>
    </row>
    <row r="10" spans="1:16" x14ac:dyDescent="0.2">
      <c r="A10" s="1">
        <v>37012</v>
      </c>
      <c r="B10" s="3">
        <v>15703</v>
      </c>
      <c r="C10" s="3">
        <f t="shared" si="2"/>
        <v>16111.131697756984</v>
      </c>
      <c r="D10" s="2">
        <f t="shared" si="3"/>
        <v>1.6111131697756984</v>
      </c>
      <c r="E10">
        <f t="shared" si="4"/>
        <v>2001</v>
      </c>
      <c r="F10" s="4">
        <f t="shared" si="0"/>
        <v>2.9250746496634943E-2</v>
      </c>
      <c r="G10">
        <v>31</v>
      </c>
      <c r="H10" s="5">
        <f t="shared" si="5"/>
        <v>5370.3772325856607</v>
      </c>
      <c r="I10" s="5">
        <f t="shared" si="1"/>
        <v>5370.3772325856607</v>
      </c>
      <c r="J10" s="5">
        <f t="shared" si="1"/>
        <v>5370.3772325856607</v>
      </c>
    </row>
    <row r="11" spans="1:16" x14ac:dyDescent="0.2">
      <c r="A11" s="1">
        <v>37043</v>
      </c>
      <c r="B11" s="3">
        <v>14111</v>
      </c>
      <c r="C11" s="3">
        <f t="shared" si="2"/>
        <v>14477.754530156581</v>
      </c>
      <c r="D11" s="2">
        <f t="shared" si="3"/>
        <v>1.4477754530156581</v>
      </c>
      <c r="E11">
        <f t="shared" si="4"/>
        <v>2001</v>
      </c>
      <c r="F11" s="4">
        <f t="shared" si="0"/>
        <v>2.6285250195122945E-2</v>
      </c>
      <c r="G11">
        <v>30</v>
      </c>
      <c r="H11" s="5">
        <f t="shared" si="5"/>
        <v>4825.9181767188602</v>
      </c>
      <c r="I11" s="5">
        <f t="shared" si="1"/>
        <v>4825.9181767188602</v>
      </c>
      <c r="J11" s="5">
        <f t="shared" si="1"/>
        <v>4825.9181767188602</v>
      </c>
    </row>
    <row r="12" spans="1:16" x14ac:dyDescent="0.2">
      <c r="A12" s="1">
        <v>37073</v>
      </c>
      <c r="B12" s="3">
        <v>14344</v>
      </c>
      <c r="C12" s="3">
        <f t="shared" si="2"/>
        <v>14716.810359334278</v>
      </c>
      <c r="D12" s="2">
        <f t="shared" si="3"/>
        <v>1.4716810359334278</v>
      </c>
      <c r="E12">
        <f t="shared" si="4"/>
        <v>2001</v>
      </c>
      <c r="F12" s="4">
        <f t="shared" si="0"/>
        <v>2.6719270696537706E-2</v>
      </c>
      <c r="G12">
        <v>31</v>
      </c>
      <c r="H12" s="5">
        <f t="shared" si="5"/>
        <v>4905.6034531114256</v>
      </c>
      <c r="I12" s="5">
        <f t="shared" si="1"/>
        <v>4905.6034531114256</v>
      </c>
      <c r="J12" s="5">
        <f t="shared" si="1"/>
        <v>4905.6034531114256</v>
      </c>
    </row>
    <row r="13" spans="1:16" x14ac:dyDescent="0.2">
      <c r="A13" s="1">
        <v>37104</v>
      </c>
      <c r="B13" s="3">
        <v>14332</v>
      </c>
      <c r="C13" s="3">
        <f t="shared" si="2"/>
        <v>14704.498471136285</v>
      </c>
      <c r="D13" s="2">
        <f t="shared" si="3"/>
        <v>1.4704498471136285</v>
      </c>
      <c r="E13">
        <f t="shared" si="4"/>
        <v>2001</v>
      </c>
      <c r="F13" s="4">
        <f t="shared" si="0"/>
        <v>2.6696917709340379E-2</v>
      </c>
      <c r="G13">
        <v>31</v>
      </c>
      <c r="H13" s="5">
        <f t="shared" si="5"/>
        <v>4901.499490378761</v>
      </c>
      <c r="I13" s="5">
        <f t="shared" si="1"/>
        <v>4901.499490378761</v>
      </c>
      <c r="J13" s="5">
        <f t="shared" si="1"/>
        <v>4901.499490378761</v>
      </c>
    </row>
    <row r="14" spans="1:16" x14ac:dyDescent="0.2">
      <c r="A14" s="1">
        <v>37135</v>
      </c>
      <c r="B14" s="3">
        <v>15821</v>
      </c>
      <c r="C14" s="3">
        <f t="shared" si="2"/>
        <v>16232.198598370582</v>
      </c>
      <c r="D14" s="2">
        <f t="shared" si="3"/>
        <v>1.6232198598370582</v>
      </c>
      <c r="E14">
        <f t="shared" si="4"/>
        <v>2001</v>
      </c>
      <c r="F14" s="4">
        <f t="shared" si="0"/>
        <v>2.9470550870741987E-2</v>
      </c>
      <c r="G14">
        <v>30</v>
      </c>
      <c r="H14" s="5">
        <f t="shared" si="5"/>
        <v>5410.7328661235269</v>
      </c>
      <c r="I14" s="5">
        <f t="shared" si="1"/>
        <v>5410.7328661235269</v>
      </c>
      <c r="J14" s="5">
        <f t="shared" si="1"/>
        <v>5410.7328661235269</v>
      </c>
    </row>
    <row r="15" spans="1:16" x14ac:dyDescent="0.2">
      <c r="A15" s="1">
        <v>37165</v>
      </c>
      <c r="B15" s="3">
        <v>20910</v>
      </c>
      <c r="C15" s="3">
        <f t="shared" si="2"/>
        <v>21453.465185002773</v>
      </c>
      <c r="D15" s="2">
        <f t="shared" si="3"/>
        <v>2.1453465185002774</v>
      </c>
      <c r="E15">
        <f t="shared" si="4"/>
        <v>2001</v>
      </c>
      <c r="F15" s="4">
        <f t="shared" si="0"/>
        <v>3.8950080191341566E-2</v>
      </c>
      <c r="G15">
        <v>31</v>
      </c>
      <c r="H15" s="5">
        <f t="shared" si="5"/>
        <v>7151.1550616675904</v>
      </c>
      <c r="I15" s="5">
        <f t="shared" si="1"/>
        <v>7151.1550616675904</v>
      </c>
      <c r="J15" s="5">
        <f t="shared" si="1"/>
        <v>7151.1550616675904</v>
      </c>
      <c r="K15" s="5">
        <f>J15/G15</f>
        <v>230.68242134411582</v>
      </c>
      <c r="L15" s="5">
        <f>ROUNDUP(K15/100,0)</f>
        <v>3</v>
      </c>
      <c r="M15" s="5">
        <f t="shared" ref="M15:M41" si="6">L15*100</f>
        <v>300</v>
      </c>
      <c r="N15">
        <f>M15*(1-$N$4)</f>
        <v>210</v>
      </c>
      <c r="O15">
        <f>N15*3</f>
        <v>630</v>
      </c>
      <c r="P15">
        <f>(M15*3)-O15</f>
        <v>270</v>
      </c>
    </row>
    <row r="16" spans="1:16" x14ac:dyDescent="0.2">
      <c r="A16" s="1">
        <v>37196</v>
      </c>
      <c r="B16" s="3">
        <v>38606</v>
      </c>
      <c r="C16" s="3">
        <f t="shared" si="2"/>
        <v>39609.396314309757</v>
      </c>
      <c r="D16" s="2">
        <f t="shared" si="3"/>
        <v>3.9609396314309757</v>
      </c>
      <c r="E16">
        <f t="shared" si="4"/>
        <v>2001</v>
      </c>
      <c r="F16" s="4">
        <f t="shared" si="0"/>
        <v>7.1913285311665825E-2</v>
      </c>
      <c r="G16">
        <v>30</v>
      </c>
      <c r="H16" s="5">
        <f t="shared" si="5"/>
        <v>13203.132104769918</v>
      </c>
      <c r="I16" s="5">
        <f t="shared" si="1"/>
        <v>13203.132104769918</v>
      </c>
      <c r="J16" s="5">
        <f t="shared" si="1"/>
        <v>13203.132104769918</v>
      </c>
      <c r="K16" s="5">
        <f>J16/G16</f>
        <v>440.10440349233062</v>
      </c>
      <c r="L16" s="5">
        <f>ROUNDUP(K16/100,0)</f>
        <v>5</v>
      </c>
      <c r="M16" s="5">
        <f t="shared" si="6"/>
        <v>500</v>
      </c>
      <c r="N16">
        <f t="shared" ref="N16:N78" si="7">M16*(1-$N$4)</f>
        <v>350</v>
      </c>
      <c r="O16">
        <f t="shared" ref="O16:O78" si="8">N16*3</f>
        <v>1050</v>
      </c>
      <c r="P16">
        <f t="shared" ref="P16:P41" si="9">(M16*3)-O16</f>
        <v>450</v>
      </c>
    </row>
    <row r="17" spans="1:16" x14ac:dyDescent="0.2">
      <c r="A17" s="1">
        <v>37226</v>
      </c>
      <c r="B17" s="3">
        <v>131639</v>
      </c>
      <c r="C17" s="3">
        <f t="shared" si="2"/>
        <v>135060.38754129986</v>
      </c>
      <c r="D17" s="2">
        <f t="shared" si="3"/>
        <v>13.506038754129985</v>
      </c>
      <c r="E17">
        <f t="shared" si="4"/>
        <v>2001</v>
      </c>
      <c r="F17" s="4">
        <f t="shared" si="0"/>
        <v>0.24521040680573949</v>
      </c>
      <c r="G17">
        <v>31</v>
      </c>
      <c r="H17" s="5">
        <f t="shared" si="5"/>
        <v>45020.129180433287</v>
      </c>
      <c r="I17" s="5">
        <f t="shared" si="1"/>
        <v>45020.129180433287</v>
      </c>
      <c r="J17" s="5">
        <f t="shared" si="1"/>
        <v>45020.129180433287</v>
      </c>
      <c r="K17" s="5">
        <f>J17/G17</f>
        <v>1452.2622316268803</v>
      </c>
      <c r="L17" s="5">
        <f>ROUNDUP(K17/100,0)</f>
        <v>15</v>
      </c>
      <c r="M17" s="5">
        <f t="shared" si="6"/>
        <v>1500</v>
      </c>
      <c r="N17">
        <f t="shared" si="7"/>
        <v>1050</v>
      </c>
      <c r="O17">
        <f t="shared" si="8"/>
        <v>3150</v>
      </c>
      <c r="P17">
        <f t="shared" si="9"/>
        <v>1350</v>
      </c>
    </row>
    <row r="18" spans="1:16" x14ac:dyDescent="0.2">
      <c r="A18" s="1">
        <v>37257</v>
      </c>
      <c r="B18" s="3">
        <v>226248</v>
      </c>
      <c r="C18" s="3">
        <f t="shared" si="2"/>
        <v>232128.34008495969</v>
      </c>
      <c r="D18" s="2">
        <f t="shared" si="3"/>
        <v>23.212834008495971</v>
      </c>
      <c r="E18">
        <f t="shared" si="4"/>
        <v>2002</v>
      </c>
      <c r="F18" s="4">
        <f t="shared" si="0"/>
        <v>0.19151000093110659</v>
      </c>
      <c r="G18">
        <v>31</v>
      </c>
      <c r="H18" s="5">
        <f t="shared" si="5"/>
        <v>77376.113361653232</v>
      </c>
      <c r="I18" s="5">
        <f t="shared" si="1"/>
        <v>77376.113361653232</v>
      </c>
      <c r="J18" s="5">
        <f t="shared" si="1"/>
        <v>77376.113361653232</v>
      </c>
      <c r="K18" s="5">
        <f>J18/G18</f>
        <v>2496.0036568275236</v>
      </c>
      <c r="L18" s="5">
        <f>ROUNDUP(K18/100,0)</f>
        <v>25</v>
      </c>
      <c r="M18" s="5">
        <f t="shared" si="6"/>
        <v>2500</v>
      </c>
      <c r="N18">
        <f t="shared" si="7"/>
        <v>1750</v>
      </c>
      <c r="O18">
        <f t="shared" si="8"/>
        <v>5250</v>
      </c>
      <c r="P18">
        <f t="shared" si="9"/>
        <v>2250</v>
      </c>
    </row>
    <row r="19" spans="1:16" x14ac:dyDescent="0.2">
      <c r="A19" s="1">
        <v>37288</v>
      </c>
      <c r="B19" s="3">
        <v>180153</v>
      </c>
      <c r="C19" s="3">
        <f t="shared" si="2"/>
        <v>184835.29954441916</v>
      </c>
      <c r="D19" s="2">
        <f t="shared" si="3"/>
        <v>18.483529954441916</v>
      </c>
      <c r="E19">
        <f t="shared" si="4"/>
        <v>2002</v>
      </c>
      <c r="F19" s="4">
        <f t="shared" si="0"/>
        <v>0.15249240301678535</v>
      </c>
      <c r="G19">
        <v>28</v>
      </c>
      <c r="H19" s="5">
        <f t="shared" si="5"/>
        <v>61611.766514806382</v>
      </c>
      <c r="I19" s="5">
        <f t="shared" si="1"/>
        <v>61611.766514806382</v>
      </c>
      <c r="J19" s="5">
        <f t="shared" si="1"/>
        <v>61611.766514806382</v>
      </c>
      <c r="K19" s="5">
        <f t="shared" ref="K19:K41" si="10">J19/G19</f>
        <v>2200.4202326716563</v>
      </c>
      <c r="L19" s="5">
        <f t="shared" ref="L19:L41" si="11">ROUNDUP(K19/100,0)</f>
        <v>23</v>
      </c>
      <c r="M19" s="5">
        <f t="shared" si="6"/>
        <v>2300</v>
      </c>
      <c r="N19">
        <f t="shared" si="7"/>
        <v>1610</v>
      </c>
      <c r="O19">
        <f t="shared" si="8"/>
        <v>4830</v>
      </c>
      <c r="P19">
        <f t="shared" si="9"/>
        <v>2070</v>
      </c>
    </row>
    <row r="20" spans="1:16" x14ac:dyDescent="0.2">
      <c r="A20" s="1">
        <v>37316</v>
      </c>
      <c r="B20" s="3">
        <v>129087</v>
      </c>
      <c r="C20" s="3">
        <f t="shared" si="2"/>
        <v>132442.05931786002</v>
      </c>
      <c r="D20" s="2">
        <f t="shared" si="3"/>
        <v>13.244205931786002</v>
      </c>
      <c r="E20">
        <f t="shared" si="4"/>
        <v>2002</v>
      </c>
      <c r="F20" s="4">
        <f t="shared" si="0"/>
        <v>0.10926704983113114</v>
      </c>
      <c r="G20">
        <v>31</v>
      </c>
      <c r="H20" s="5">
        <f t="shared" si="5"/>
        <v>44147.353105953342</v>
      </c>
      <c r="I20" s="5">
        <f t="shared" si="1"/>
        <v>44147.353105953342</v>
      </c>
      <c r="J20" s="5">
        <f t="shared" si="1"/>
        <v>44147.353105953342</v>
      </c>
      <c r="K20" s="5">
        <f t="shared" si="10"/>
        <v>1424.1081647081724</v>
      </c>
      <c r="L20" s="5">
        <f t="shared" si="11"/>
        <v>15</v>
      </c>
      <c r="M20" s="5">
        <f t="shared" si="6"/>
        <v>1500</v>
      </c>
      <c r="N20">
        <f t="shared" si="7"/>
        <v>1050</v>
      </c>
      <c r="O20">
        <f t="shared" si="8"/>
        <v>3150</v>
      </c>
      <c r="P20">
        <f t="shared" si="9"/>
        <v>1350</v>
      </c>
    </row>
    <row r="21" spans="1:16" x14ac:dyDescent="0.2">
      <c r="A21" s="1">
        <v>37347</v>
      </c>
      <c r="B21" s="3">
        <v>105315</v>
      </c>
      <c r="C21" s="3">
        <f t="shared" si="2"/>
        <v>108052.20879763592</v>
      </c>
      <c r="D21" s="2">
        <f t="shared" si="3"/>
        <v>10.805220879763592</v>
      </c>
      <c r="E21">
        <f t="shared" si="4"/>
        <v>2002</v>
      </c>
      <c r="F21" s="4">
        <f t="shared" si="0"/>
        <v>8.9144990223380946E-2</v>
      </c>
      <c r="G21">
        <v>30</v>
      </c>
      <c r="H21" s="5">
        <f t="shared" si="5"/>
        <v>36017.402932545301</v>
      </c>
      <c r="I21" s="5">
        <f t="shared" si="1"/>
        <v>36017.402932545301</v>
      </c>
      <c r="J21" s="5">
        <f t="shared" si="1"/>
        <v>36017.402932545301</v>
      </c>
      <c r="K21" s="5">
        <f t="shared" si="10"/>
        <v>1200.58009775151</v>
      </c>
      <c r="L21" s="5">
        <f t="shared" si="11"/>
        <v>13</v>
      </c>
      <c r="M21" s="5">
        <f t="shared" si="6"/>
        <v>1300</v>
      </c>
      <c r="N21">
        <f t="shared" si="7"/>
        <v>909.99999999999989</v>
      </c>
      <c r="O21">
        <f t="shared" si="8"/>
        <v>2729.9999999999995</v>
      </c>
      <c r="P21">
        <f t="shared" si="9"/>
        <v>1170.0000000000005</v>
      </c>
    </row>
    <row r="22" spans="1:16" x14ac:dyDescent="0.2">
      <c r="A22" s="1">
        <v>37377</v>
      </c>
      <c r="B22" s="3">
        <v>39855</v>
      </c>
      <c r="C22" s="3">
        <f t="shared" si="2"/>
        <v>40890.85867758419</v>
      </c>
      <c r="D22" s="2">
        <f t="shared" si="3"/>
        <v>4.0890858677584188</v>
      </c>
      <c r="E22">
        <f t="shared" si="4"/>
        <v>2002</v>
      </c>
      <c r="F22" s="4">
        <f t="shared" si="0"/>
        <v>3.3735684236365637E-2</v>
      </c>
      <c r="G22">
        <v>31</v>
      </c>
      <c r="H22" s="5">
        <f t="shared" si="5"/>
        <v>13630.286225861397</v>
      </c>
      <c r="I22" s="5">
        <f t="shared" si="5"/>
        <v>13630.286225861397</v>
      </c>
      <c r="J22" s="5">
        <f t="shared" si="5"/>
        <v>13630.286225861397</v>
      </c>
      <c r="K22" s="5">
        <f t="shared" si="10"/>
        <v>439.68665244714185</v>
      </c>
      <c r="L22" s="5">
        <f t="shared" si="11"/>
        <v>5</v>
      </c>
      <c r="M22" s="5">
        <f t="shared" si="6"/>
        <v>500</v>
      </c>
      <c r="N22">
        <f t="shared" si="7"/>
        <v>350</v>
      </c>
      <c r="O22">
        <f t="shared" si="8"/>
        <v>1050</v>
      </c>
      <c r="P22">
        <f t="shared" si="9"/>
        <v>450</v>
      </c>
    </row>
    <row r="23" spans="1:16" x14ac:dyDescent="0.2">
      <c r="A23" s="1">
        <v>37408</v>
      </c>
      <c r="B23" s="3">
        <v>26516</v>
      </c>
      <c r="C23" s="3">
        <f t="shared" si="2"/>
        <v>27205.168954831828</v>
      </c>
      <c r="D23" s="2">
        <f t="shared" si="3"/>
        <v>2.7205168954831827</v>
      </c>
      <c r="E23">
        <f t="shared" si="4"/>
        <v>2002</v>
      </c>
      <c r="F23" s="4">
        <f t="shared" si="0"/>
        <v>2.2444747289210171E-2</v>
      </c>
      <c r="G23">
        <v>30</v>
      </c>
      <c r="H23" s="5">
        <f t="shared" si="5"/>
        <v>9068.3896516106088</v>
      </c>
      <c r="I23" s="5">
        <f t="shared" si="5"/>
        <v>9068.3896516106088</v>
      </c>
      <c r="J23" s="5">
        <f t="shared" si="5"/>
        <v>9068.3896516106088</v>
      </c>
      <c r="K23" s="5">
        <f t="shared" si="10"/>
        <v>302.27965505368695</v>
      </c>
      <c r="L23" s="5">
        <f t="shared" si="11"/>
        <v>4</v>
      </c>
      <c r="M23" s="5">
        <f t="shared" si="6"/>
        <v>400</v>
      </c>
      <c r="N23">
        <f t="shared" si="7"/>
        <v>280</v>
      </c>
      <c r="O23">
        <f t="shared" si="8"/>
        <v>840</v>
      </c>
      <c r="P23">
        <f t="shared" si="9"/>
        <v>360</v>
      </c>
    </row>
    <row r="24" spans="1:16" x14ac:dyDescent="0.2">
      <c r="A24" s="1">
        <v>37438</v>
      </c>
      <c r="B24" s="3">
        <v>24092</v>
      </c>
      <c r="C24" s="3">
        <f t="shared" si="2"/>
        <v>24718.167538837246</v>
      </c>
      <c r="D24" s="2">
        <f t="shared" si="3"/>
        <v>2.4718167538837248</v>
      </c>
      <c r="E24">
        <f t="shared" si="4"/>
        <v>2002</v>
      </c>
      <c r="F24" s="4">
        <f t="shared" si="0"/>
        <v>2.0392926975850486E-2</v>
      </c>
      <c r="G24">
        <v>31</v>
      </c>
      <c r="H24" s="5">
        <f t="shared" si="5"/>
        <v>8239.3891796124153</v>
      </c>
      <c r="I24" s="5">
        <f t="shared" si="5"/>
        <v>8239.3891796124153</v>
      </c>
      <c r="J24" s="5">
        <f t="shared" si="5"/>
        <v>8239.3891796124153</v>
      </c>
      <c r="K24" s="5">
        <f t="shared" si="10"/>
        <v>265.78674772943276</v>
      </c>
      <c r="L24" s="5">
        <f t="shared" si="11"/>
        <v>3</v>
      </c>
      <c r="M24" s="5">
        <f t="shared" si="6"/>
        <v>300</v>
      </c>
      <c r="N24">
        <f t="shared" si="7"/>
        <v>210</v>
      </c>
      <c r="O24">
        <f t="shared" si="8"/>
        <v>630</v>
      </c>
      <c r="P24">
        <f t="shared" si="9"/>
        <v>270</v>
      </c>
    </row>
    <row r="25" spans="1:16" x14ac:dyDescent="0.2">
      <c r="A25" s="1">
        <v>37469</v>
      </c>
      <c r="B25" s="3">
        <v>21305</v>
      </c>
      <c r="C25" s="3">
        <f t="shared" si="2"/>
        <v>21858.731504853375</v>
      </c>
      <c r="D25" s="2">
        <f t="shared" si="3"/>
        <v>2.1858731504853375</v>
      </c>
      <c r="E25">
        <f t="shared" si="4"/>
        <v>2002</v>
      </c>
      <c r="F25" s="4">
        <f t="shared" si="0"/>
        <v>1.8033841491802031E-2</v>
      </c>
      <c r="G25">
        <v>31</v>
      </c>
      <c r="H25" s="5">
        <f t="shared" si="5"/>
        <v>7286.2438349511249</v>
      </c>
      <c r="I25" s="5">
        <f t="shared" si="5"/>
        <v>7286.2438349511249</v>
      </c>
      <c r="J25" s="5">
        <f t="shared" si="5"/>
        <v>7286.2438349511249</v>
      </c>
      <c r="K25" s="5">
        <f t="shared" si="10"/>
        <v>235.04012370810079</v>
      </c>
      <c r="L25" s="5">
        <f t="shared" si="11"/>
        <v>3</v>
      </c>
      <c r="M25" s="5">
        <f t="shared" si="6"/>
        <v>300</v>
      </c>
      <c r="N25">
        <f t="shared" si="7"/>
        <v>210</v>
      </c>
      <c r="O25">
        <f t="shared" si="8"/>
        <v>630</v>
      </c>
      <c r="P25">
        <f t="shared" si="9"/>
        <v>270</v>
      </c>
    </row>
    <row r="26" spans="1:16" x14ac:dyDescent="0.2">
      <c r="A26" s="1">
        <v>37500</v>
      </c>
      <c r="B26" s="3">
        <v>26669</v>
      </c>
      <c r="C26" s="3">
        <f t="shared" si="2"/>
        <v>27362.145529356239</v>
      </c>
      <c r="D26" s="2">
        <f t="shared" si="3"/>
        <v>2.7362145529356239</v>
      </c>
      <c r="E26">
        <f t="shared" si="4"/>
        <v>2002</v>
      </c>
      <c r="F26" s="4">
        <f t="shared" si="0"/>
        <v>2.2574255749583123E-2</v>
      </c>
      <c r="G26">
        <v>30</v>
      </c>
      <c r="H26" s="5">
        <f t="shared" si="5"/>
        <v>9120.7151764520786</v>
      </c>
      <c r="I26" s="5">
        <f t="shared" si="5"/>
        <v>9120.7151764520786</v>
      </c>
      <c r="J26" s="5">
        <f t="shared" si="5"/>
        <v>9120.7151764520786</v>
      </c>
      <c r="K26" s="5">
        <f t="shared" si="10"/>
        <v>304.0238392150693</v>
      </c>
      <c r="L26" s="5">
        <f t="shared" si="11"/>
        <v>4</v>
      </c>
      <c r="M26" s="5">
        <f t="shared" si="6"/>
        <v>400</v>
      </c>
      <c r="N26">
        <f t="shared" si="7"/>
        <v>280</v>
      </c>
      <c r="O26">
        <f t="shared" si="8"/>
        <v>840</v>
      </c>
      <c r="P26">
        <f t="shared" si="9"/>
        <v>360</v>
      </c>
    </row>
    <row r="27" spans="1:16" x14ac:dyDescent="0.2">
      <c r="A27" s="1">
        <v>37530</v>
      </c>
      <c r="B27" s="3">
        <v>41691</v>
      </c>
      <c r="C27" s="3">
        <f t="shared" si="2"/>
        <v>42774.577571877118</v>
      </c>
      <c r="D27" s="2">
        <f t="shared" si="3"/>
        <v>4.2774577571877117</v>
      </c>
      <c r="E27">
        <f t="shared" si="4"/>
        <v>2002</v>
      </c>
      <c r="F27" s="4">
        <f t="shared" si="0"/>
        <v>3.5289785760841047E-2</v>
      </c>
      <c r="G27">
        <v>31</v>
      </c>
      <c r="H27" s="5">
        <f t="shared" si="5"/>
        <v>14258.192523959038</v>
      </c>
      <c r="I27" s="5">
        <f t="shared" si="5"/>
        <v>14258.192523959038</v>
      </c>
      <c r="J27" s="5">
        <f t="shared" si="5"/>
        <v>14258.192523959038</v>
      </c>
      <c r="K27" s="5">
        <f t="shared" si="10"/>
        <v>459.94169432125932</v>
      </c>
      <c r="L27" s="5">
        <f t="shared" si="11"/>
        <v>5</v>
      </c>
      <c r="M27" s="5">
        <f t="shared" si="6"/>
        <v>500</v>
      </c>
      <c r="N27">
        <f t="shared" si="7"/>
        <v>350</v>
      </c>
      <c r="O27">
        <f t="shared" si="8"/>
        <v>1050</v>
      </c>
      <c r="P27">
        <f t="shared" si="9"/>
        <v>450</v>
      </c>
    </row>
    <row r="28" spans="1:16" x14ac:dyDescent="0.2">
      <c r="A28" s="1">
        <v>37561</v>
      </c>
      <c r="B28" s="3">
        <v>74355</v>
      </c>
      <c r="C28" s="3">
        <f t="shared" si="2"/>
        <v>76287.537246814012</v>
      </c>
      <c r="D28" s="2">
        <f t="shared" si="3"/>
        <v>7.6287537246814008</v>
      </c>
      <c r="E28">
        <f t="shared" si="4"/>
        <v>2002</v>
      </c>
      <c r="F28" s="4">
        <f t="shared" si="0"/>
        <v>6.2938572359678008E-2</v>
      </c>
      <c r="G28">
        <v>30</v>
      </c>
      <c r="H28" s="5">
        <f t="shared" si="5"/>
        <v>25429.179082271337</v>
      </c>
      <c r="I28" s="5">
        <f t="shared" si="5"/>
        <v>25429.179082271337</v>
      </c>
      <c r="J28" s="5">
        <f t="shared" si="5"/>
        <v>25429.179082271337</v>
      </c>
      <c r="K28" s="5">
        <f t="shared" si="10"/>
        <v>847.63930274237794</v>
      </c>
      <c r="L28" s="5">
        <f t="shared" si="11"/>
        <v>9</v>
      </c>
      <c r="M28" s="5">
        <f t="shared" si="6"/>
        <v>900</v>
      </c>
      <c r="N28">
        <f t="shared" si="7"/>
        <v>630</v>
      </c>
      <c r="O28">
        <f t="shared" si="8"/>
        <v>1890</v>
      </c>
      <c r="P28">
        <f t="shared" si="9"/>
        <v>810</v>
      </c>
    </row>
    <row r="29" spans="1:16" x14ac:dyDescent="0.2">
      <c r="A29" s="1">
        <v>37591</v>
      </c>
      <c r="B29" s="3">
        <v>286104</v>
      </c>
      <c r="C29" s="3">
        <f t="shared" si="2"/>
        <v>293540.03841654869</v>
      </c>
      <c r="D29" s="2">
        <f t="shared" si="3"/>
        <v>29.354003841654869</v>
      </c>
      <c r="E29">
        <f t="shared" si="4"/>
        <v>2002</v>
      </c>
      <c r="F29" s="4">
        <f t="shared" si="0"/>
        <v>0.2421757421342656</v>
      </c>
      <c r="G29">
        <v>31</v>
      </c>
      <c r="H29" s="5">
        <f t="shared" si="5"/>
        <v>97846.679472182892</v>
      </c>
      <c r="I29" s="5">
        <f t="shared" si="5"/>
        <v>97846.679472182892</v>
      </c>
      <c r="J29" s="5">
        <f t="shared" si="5"/>
        <v>97846.679472182892</v>
      </c>
      <c r="K29" s="5">
        <f t="shared" si="10"/>
        <v>3156.344499102674</v>
      </c>
      <c r="L29" s="5">
        <f t="shared" si="11"/>
        <v>32</v>
      </c>
      <c r="M29" s="5">
        <f t="shared" si="6"/>
        <v>3200</v>
      </c>
      <c r="N29">
        <f t="shared" si="7"/>
        <v>2240</v>
      </c>
      <c r="O29">
        <f t="shared" si="8"/>
        <v>6720</v>
      </c>
      <c r="P29">
        <f t="shared" si="9"/>
        <v>2880</v>
      </c>
    </row>
    <row r="30" spans="1:16" x14ac:dyDescent="0.2">
      <c r="A30" s="1">
        <v>37622</v>
      </c>
      <c r="B30" s="3">
        <v>456024</v>
      </c>
      <c r="C30" s="3">
        <f t="shared" si="2"/>
        <v>467876.37530012935</v>
      </c>
      <c r="D30" s="2">
        <f t="shared" si="3"/>
        <v>46.787637530012937</v>
      </c>
      <c r="E30">
        <f t="shared" si="4"/>
        <v>2003</v>
      </c>
      <c r="F30" s="4">
        <f t="shared" si="0"/>
        <v>0.2099742656927934</v>
      </c>
      <c r="G30">
        <v>31</v>
      </c>
      <c r="H30" s="5">
        <f t="shared" si="5"/>
        <v>155958.79176670976</v>
      </c>
      <c r="I30" s="5">
        <f t="shared" si="5"/>
        <v>155958.79176670976</v>
      </c>
      <c r="J30" s="5">
        <f t="shared" si="5"/>
        <v>155958.79176670976</v>
      </c>
      <c r="K30" s="5">
        <f t="shared" si="10"/>
        <v>5030.9287666680566</v>
      </c>
      <c r="L30" s="5">
        <f t="shared" si="11"/>
        <v>51</v>
      </c>
      <c r="M30" s="5">
        <f t="shared" si="6"/>
        <v>5100</v>
      </c>
      <c r="N30">
        <f t="shared" si="7"/>
        <v>3570</v>
      </c>
      <c r="O30">
        <f t="shared" si="8"/>
        <v>10710</v>
      </c>
      <c r="P30">
        <f t="shared" si="9"/>
        <v>4590</v>
      </c>
    </row>
    <row r="31" spans="1:16" x14ac:dyDescent="0.2">
      <c r="A31" s="1">
        <v>37653</v>
      </c>
      <c r="B31" s="3">
        <v>357648</v>
      </c>
      <c r="C31" s="3">
        <f t="shared" si="2"/>
        <v>366943.51585298288</v>
      </c>
      <c r="D31" s="2">
        <f t="shared" si="3"/>
        <v>36.694351585298286</v>
      </c>
      <c r="E31">
        <f t="shared" si="4"/>
        <v>2003</v>
      </c>
      <c r="F31" s="4">
        <f t="shared" si="0"/>
        <v>0.16467746473101455</v>
      </c>
      <c r="G31">
        <v>28</v>
      </c>
      <c r="H31" s="5">
        <f t="shared" si="5"/>
        <v>122314.50528432762</v>
      </c>
      <c r="I31" s="5">
        <f t="shared" si="5"/>
        <v>122314.50528432762</v>
      </c>
      <c r="J31" s="5">
        <f t="shared" si="5"/>
        <v>122314.50528432762</v>
      </c>
      <c r="K31" s="5">
        <f t="shared" si="10"/>
        <v>4368.3751887259868</v>
      </c>
      <c r="L31" s="5">
        <f t="shared" si="11"/>
        <v>44</v>
      </c>
      <c r="M31" s="5">
        <f t="shared" si="6"/>
        <v>4400</v>
      </c>
      <c r="N31">
        <f t="shared" si="7"/>
        <v>3080</v>
      </c>
      <c r="O31">
        <f t="shared" si="8"/>
        <v>9240</v>
      </c>
      <c r="P31">
        <f t="shared" si="9"/>
        <v>3960</v>
      </c>
    </row>
    <row r="32" spans="1:16" x14ac:dyDescent="0.2">
      <c r="A32" s="1">
        <v>37681</v>
      </c>
      <c r="B32" s="3">
        <v>251280</v>
      </c>
      <c r="C32" s="3">
        <f t="shared" si="2"/>
        <v>257810.93886597306</v>
      </c>
      <c r="D32" s="2">
        <f t="shared" si="3"/>
        <v>25.781093886597308</v>
      </c>
      <c r="E32">
        <f t="shared" si="4"/>
        <v>2003</v>
      </c>
      <c r="F32" s="4">
        <f t="shared" si="0"/>
        <v>0.11570078215902041</v>
      </c>
      <c r="G32">
        <v>31</v>
      </c>
      <c r="H32" s="5">
        <f t="shared" si="5"/>
        <v>85936.97962199102</v>
      </c>
      <c r="I32" s="5">
        <f t="shared" si="5"/>
        <v>85936.97962199102</v>
      </c>
      <c r="J32" s="5">
        <f t="shared" si="5"/>
        <v>85936.97962199102</v>
      </c>
      <c r="K32" s="5">
        <f t="shared" si="10"/>
        <v>2772.1606329674523</v>
      </c>
      <c r="L32" s="5">
        <f t="shared" si="11"/>
        <v>28</v>
      </c>
      <c r="M32" s="5">
        <f t="shared" si="6"/>
        <v>2800</v>
      </c>
      <c r="N32">
        <f t="shared" si="7"/>
        <v>1959.9999999999998</v>
      </c>
      <c r="O32">
        <f t="shared" si="8"/>
        <v>5879.9999999999991</v>
      </c>
      <c r="P32">
        <f t="shared" si="9"/>
        <v>2520.0000000000009</v>
      </c>
    </row>
    <row r="33" spans="1:16" x14ac:dyDescent="0.2">
      <c r="A33" s="1">
        <v>37712</v>
      </c>
      <c r="B33" s="3">
        <v>200205</v>
      </c>
      <c r="C33" s="3">
        <f t="shared" si="2"/>
        <v>205408.46472326541</v>
      </c>
      <c r="D33" s="2">
        <f t="shared" si="3"/>
        <v>20.540846472326542</v>
      </c>
      <c r="E33">
        <f t="shared" si="4"/>
        <v>2003</v>
      </c>
      <c r="F33" s="4">
        <f t="shared" si="0"/>
        <v>9.2183520742385699E-2</v>
      </c>
      <c r="G33">
        <v>30</v>
      </c>
      <c r="H33" s="5">
        <f t="shared" si="5"/>
        <v>68469.48824108846</v>
      </c>
      <c r="I33" s="5">
        <f t="shared" si="5"/>
        <v>68469.48824108846</v>
      </c>
      <c r="J33" s="5">
        <f t="shared" si="5"/>
        <v>68469.48824108846</v>
      </c>
      <c r="K33" s="5">
        <f t="shared" si="10"/>
        <v>2282.3162747029487</v>
      </c>
      <c r="L33" s="5">
        <f t="shared" si="11"/>
        <v>23</v>
      </c>
      <c r="M33" s="5">
        <f t="shared" si="6"/>
        <v>2300</v>
      </c>
      <c r="N33">
        <f t="shared" si="7"/>
        <v>1610</v>
      </c>
      <c r="O33">
        <f t="shared" si="8"/>
        <v>4830</v>
      </c>
      <c r="P33">
        <f t="shared" si="9"/>
        <v>2070</v>
      </c>
    </row>
    <row r="34" spans="1:16" x14ac:dyDescent="0.2">
      <c r="A34" s="1">
        <v>37742</v>
      </c>
      <c r="B34" s="3">
        <v>72996</v>
      </c>
      <c r="C34" s="3">
        <f t="shared" si="2"/>
        <v>74893.215908391314</v>
      </c>
      <c r="D34" s="2">
        <f t="shared" si="3"/>
        <v>7.4893215908391317</v>
      </c>
      <c r="E34">
        <f t="shared" si="4"/>
        <v>2003</v>
      </c>
      <c r="F34" s="4">
        <f t="shared" si="0"/>
        <v>3.3610690442852011E-2</v>
      </c>
      <c r="G34">
        <v>31</v>
      </c>
      <c r="H34" s="5">
        <f t="shared" si="5"/>
        <v>24964.405302797102</v>
      </c>
      <c r="I34" s="5">
        <f t="shared" si="5"/>
        <v>24964.405302797102</v>
      </c>
      <c r="J34" s="5">
        <f t="shared" si="5"/>
        <v>24964.405302797102</v>
      </c>
      <c r="K34" s="5">
        <f t="shared" si="10"/>
        <v>805.30339686442267</v>
      </c>
      <c r="L34" s="5">
        <f t="shared" si="11"/>
        <v>9</v>
      </c>
      <c r="M34" s="5">
        <f t="shared" si="6"/>
        <v>900</v>
      </c>
      <c r="N34">
        <f t="shared" si="7"/>
        <v>630</v>
      </c>
      <c r="O34">
        <f t="shared" si="8"/>
        <v>1890</v>
      </c>
      <c r="P34">
        <f t="shared" si="9"/>
        <v>810</v>
      </c>
    </row>
    <row r="35" spans="1:16" x14ac:dyDescent="0.2">
      <c r="A35" s="1">
        <v>37773</v>
      </c>
      <c r="B35" s="3">
        <v>47189</v>
      </c>
      <c r="C35" s="3">
        <f t="shared" si="2"/>
        <v>48415.474347924239</v>
      </c>
      <c r="D35" s="2">
        <f t="shared" si="3"/>
        <v>4.8415474347924237</v>
      </c>
      <c r="E35">
        <f t="shared" si="4"/>
        <v>2003</v>
      </c>
      <c r="F35" s="4">
        <f t="shared" si="0"/>
        <v>2.1727969632688689E-2</v>
      </c>
      <c r="G35">
        <v>30</v>
      </c>
      <c r="H35" s="5">
        <f t="shared" si="5"/>
        <v>16138.49144930808</v>
      </c>
      <c r="I35" s="5">
        <f t="shared" si="5"/>
        <v>16138.49144930808</v>
      </c>
      <c r="J35" s="5">
        <f t="shared" si="5"/>
        <v>16138.49144930808</v>
      </c>
      <c r="K35" s="5">
        <f t="shared" si="10"/>
        <v>537.94971497693598</v>
      </c>
      <c r="L35" s="5">
        <f t="shared" si="11"/>
        <v>6</v>
      </c>
      <c r="M35" s="5">
        <f t="shared" si="6"/>
        <v>600</v>
      </c>
      <c r="N35">
        <f t="shared" si="7"/>
        <v>420</v>
      </c>
      <c r="O35">
        <f t="shared" si="8"/>
        <v>1260</v>
      </c>
      <c r="P35">
        <f t="shared" si="9"/>
        <v>540</v>
      </c>
    </row>
    <row r="36" spans="1:16" x14ac:dyDescent="0.2">
      <c r="A36" s="1">
        <v>37803</v>
      </c>
      <c r="B36" s="3">
        <v>41777</v>
      </c>
      <c r="C36" s="3">
        <f t="shared" si="2"/>
        <v>42862.812770629404</v>
      </c>
      <c r="D36" s="2">
        <f t="shared" si="3"/>
        <v>4.2862812770629404</v>
      </c>
      <c r="E36">
        <f t="shared" si="4"/>
        <v>2003</v>
      </c>
      <c r="F36" s="4">
        <f t="shared" si="0"/>
        <v>1.9236037791536913E-2</v>
      </c>
      <c r="G36">
        <v>31</v>
      </c>
      <c r="H36" s="5">
        <f t="shared" si="5"/>
        <v>14287.604256876468</v>
      </c>
      <c r="I36" s="5">
        <f t="shared" si="5"/>
        <v>14287.604256876468</v>
      </c>
      <c r="J36" s="5">
        <f t="shared" si="5"/>
        <v>14287.604256876468</v>
      </c>
      <c r="K36" s="5">
        <f t="shared" si="10"/>
        <v>460.89045989924091</v>
      </c>
      <c r="L36" s="5">
        <f t="shared" si="11"/>
        <v>5</v>
      </c>
      <c r="M36" s="5">
        <f t="shared" si="6"/>
        <v>500</v>
      </c>
      <c r="N36">
        <f t="shared" si="7"/>
        <v>350</v>
      </c>
      <c r="O36">
        <f t="shared" si="8"/>
        <v>1050</v>
      </c>
      <c r="P36">
        <f t="shared" si="9"/>
        <v>450</v>
      </c>
    </row>
    <row r="37" spans="1:16" x14ac:dyDescent="0.2">
      <c r="A37" s="1">
        <v>37834</v>
      </c>
      <c r="B37" s="3">
        <v>34106</v>
      </c>
      <c r="C37" s="3">
        <f t="shared" si="2"/>
        <v>34992.438240062387</v>
      </c>
      <c r="D37" s="2">
        <f t="shared" si="3"/>
        <v>3.4992438240062387</v>
      </c>
      <c r="E37">
        <f t="shared" si="4"/>
        <v>2003</v>
      </c>
      <c r="F37" s="4">
        <f t="shared" si="0"/>
        <v>1.57039592339842E-2</v>
      </c>
      <c r="G37">
        <v>31</v>
      </c>
      <c r="H37" s="5">
        <f t="shared" si="5"/>
        <v>11664.146080020795</v>
      </c>
      <c r="I37" s="5">
        <f t="shared" si="5"/>
        <v>11664.146080020795</v>
      </c>
      <c r="J37" s="5">
        <f t="shared" si="5"/>
        <v>11664.146080020795</v>
      </c>
      <c r="K37" s="5">
        <f t="shared" si="10"/>
        <v>376.26277677486434</v>
      </c>
      <c r="L37" s="5">
        <f t="shared" si="11"/>
        <v>4</v>
      </c>
      <c r="M37" s="5">
        <f t="shared" si="6"/>
        <v>400</v>
      </c>
      <c r="N37">
        <f t="shared" si="7"/>
        <v>280</v>
      </c>
      <c r="O37">
        <f t="shared" si="8"/>
        <v>840</v>
      </c>
      <c r="P37">
        <f t="shared" si="9"/>
        <v>360</v>
      </c>
    </row>
    <row r="38" spans="1:16" x14ac:dyDescent="0.2">
      <c r="A38" s="1">
        <v>37865</v>
      </c>
      <c r="B38" s="3">
        <v>44861</v>
      </c>
      <c r="C38" s="3">
        <f t="shared" si="2"/>
        <v>46026.968037513601</v>
      </c>
      <c r="D38" s="2">
        <f t="shared" si="3"/>
        <v>4.6026968037513605</v>
      </c>
      <c r="E38">
        <f t="shared" si="4"/>
        <v>2003</v>
      </c>
      <c r="F38" s="4">
        <f t="shared" si="0"/>
        <v>2.0656052166650011E-2</v>
      </c>
      <c r="G38">
        <v>30</v>
      </c>
      <c r="H38" s="5">
        <f t="shared" si="5"/>
        <v>15342.3226791712</v>
      </c>
      <c r="I38" s="5">
        <f t="shared" si="5"/>
        <v>15342.3226791712</v>
      </c>
      <c r="J38" s="5">
        <f t="shared" si="5"/>
        <v>15342.3226791712</v>
      </c>
      <c r="K38" s="5">
        <f t="shared" si="10"/>
        <v>511.41075597237335</v>
      </c>
      <c r="L38" s="5">
        <f t="shared" si="11"/>
        <v>6</v>
      </c>
      <c r="M38" s="5">
        <f t="shared" si="6"/>
        <v>600</v>
      </c>
      <c r="N38">
        <f t="shared" si="7"/>
        <v>420</v>
      </c>
      <c r="O38">
        <f t="shared" si="8"/>
        <v>1260</v>
      </c>
      <c r="P38">
        <f t="shared" si="9"/>
        <v>540</v>
      </c>
    </row>
    <row r="39" spans="1:16" x14ac:dyDescent="0.2">
      <c r="A39" s="1">
        <v>37895</v>
      </c>
      <c r="B39" s="3">
        <v>67967</v>
      </c>
      <c r="C39" s="3">
        <f t="shared" si="2"/>
        <v>69733.508762749087</v>
      </c>
      <c r="D39" s="2">
        <f t="shared" si="3"/>
        <v>6.9733508762749086</v>
      </c>
      <c r="E39">
        <f t="shared" si="4"/>
        <v>2003</v>
      </c>
      <c r="F39" s="4">
        <f t="shared" si="0"/>
        <v>3.1295109284472065E-2</v>
      </c>
      <c r="G39">
        <v>31</v>
      </c>
      <c r="H39" s="5">
        <f t="shared" ref="H39:J70" si="12">$C39*(1/3)</f>
        <v>23244.502920916362</v>
      </c>
      <c r="I39" s="5">
        <f t="shared" si="12"/>
        <v>23244.502920916362</v>
      </c>
      <c r="J39" s="5">
        <f t="shared" si="12"/>
        <v>23244.502920916362</v>
      </c>
      <c r="K39" s="5">
        <f t="shared" si="10"/>
        <v>749.8226748682697</v>
      </c>
      <c r="L39" s="5">
        <f t="shared" si="11"/>
        <v>8</v>
      </c>
      <c r="M39" s="5">
        <f t="shared" si="6"/>
        <v>800</v>
      </c>
      <c r="N39">
        <f t="shared" si="7"/>
        <v>560</v>
      </c>
      <c r="O39">
        <f t="shared" si="8"/>
        <v>1680</v>
      </c>
      <c r="P39">
        <f t="shared" si="9"/>
        <v>720</v>
      </c>
    </row>
    <row r="40" spans="1:16" x14ac:dyDescent="0.2">
      <c r="A40" s="1">
        <v>37926</v>
      </c>
      <c r="B40" s="3">
        <v>122402</v>
      </c>
      <c r="C40" s="3">
        <f t="shared" si="2"/>
        <v>125583.31160089475</v>
      </c>
      <c r="D40" s="2">
        <f t="shared" si="3"/>
        <v>12.558331160089475</v>
      </c>
      <c r="E40">
        <f t="shared" si="4"/>
        <v>2003</v>
      </c>
      <c r="F40" s="4">
        <f t="shared" si="0"/>
        <v>5.6359468074770838E-2</v>
      </c>
      <c r="G40">
        <v>30</v>
      </c>
      <c r="H40" s="5">
        <f t="shared" si="12"/>
        <v>41861.103866964913</v>
      </c>
      <c r="I40" s="5">
        <f t="shared" si="12"/>
        <v>41861.103866964913</v>
      </c>
      <c r="J40" s="5">
        <f t="shared" si="12"/>
        <v>41861.103866964913</v>
      </c>
      <c r="K40" s="5">
        <f t="shared" si="10"/>
        <v>1395.3701288988304</v>
      </c>
      <c r="L40" s="5">
        <f t="shared" si="11"/>
        <v>14</v>
      </c>
      <c r="M40" s="5">
        <f t="shared" si="6"/>
        <v>1400</v>
      </c>
      <c r="N40">
        <f t="shared" si="7"/>
        <v>979.99999999999989</v>
      </c>
      <c r="O40">
        <f t="shared" si="8"/>
        <v>2939.9999999999995</v>
      </c>
      <c r="P40">
        <f t="shared" si="9"/>
        <v>1260.0000000000005</v>
      </c>
    </row>
    <row r="41" spans="1:16" ht="13.5" thickBot="1" x14ac:dyDescent="0.25">
      <c r="A41" s="1">
        <v>37956</v>
      </c>
      <c r="B41" s="3">
        <v>475354</v>
      </c>
      <c r="C41" s="3">
        <f t="shared" si="2"/>
        <v>487708.7752057297</v>
      </c>
      <c r="D41" s="2">
        <f t="shared" si="3"/>
        <v>48.770877520572974</v>
      </c>
      <c r="E41">
        <f t="shared" si="4"/>
        <v>2003</v>
      </c>
      <c r="F41" s="4">
        <f t="shared" si="0"/>
        <v>0.21887468004783106</v>
      </c>
      <c r="G41">
        <v>31</v>
      </c>
      <c r="H41" s="5">
        <f t="shared" si="12"/>
        <v>162569.59173524322</v>
      </c>
      <c r="I41" s="5">
        <f t="shared" si="12"/>
        <v>162569.59173524322</v>
      </c>
      <c r="J41" s="5">
        <f t="shared" si="12"/>
        <v>162569.59173524322</v>
      </c>
      <c r="K41" s="5">
        <f t="shared" si="10"/>
        <v>5244.1803785562324</v>
      </c>
      <c r="L41" s="5">
        <f t="shared" si="11"/>
        <v>53</v>
      </c>
      <c r="M41" s="5">
        <f t="shared" si="6"/>
        <v>5300</v>
      </c>
      <c r="N41">
        <f t="shared" si="7"/>
        <v>3709.9999999999995</v>
      </c>
      <c r="O41">
        <f t="shared" si="8"/>
        <v>11129.999999999998</v>
      </c>
      <c r="P41">
        <f t="shared" si="9"/>
        <v>4770.0000000000018</v>
      </c>
    </row>
    <row r="42" spans="1:16" s="7" customFormat="1" ht="10.5" customHeight="1" thickBot="1" x14ac:dyDescent="0.25">
      <c r="A42" s="6"/>
      <c r="H42" s="8"/>
      <c r="I42" s="8"/>
      <c r="J42" s="8"/>
    </row>
    <row r="43" spans="1:16" x14ac:dyDescent="0.2">
      <c r="A43" s="1">
        <v>37987</v>
      </c>
      <c r="C43" s="3">
        <f>INDEX(Range1,MATCH(E43,RangeRow1,0),3)*$F$30</f>
        <v>692456.96650606638</v>
      </c>
      <c r="E43">
        <f t="shared" si="4"/>
        <v>2004</v>
      </c>
      <c r="G43">
        <v>31</v>
      </c>
      <c r="H43" s="5">
        <f t="shared" si="12"/>
        <v>230818.98883535544</v>
      </c>
      <c r="I43" s="5">
        <f t="shared" si="12"/>
        <v>230818.98883535544</v>
      </c>
      <c r="J43" s="5">
        <f t="shared" si="12"/>
        <v>230818.98883535544</v>
      </c>
      <c r="K43" s="5">
        <f>J43/G43</f>
        <v>7445.7738333985626</v>
      </c>
      <c r="L43" s="5">
        <f>ROUNDUP(K43/100,0)</f>
        <v>75</v>
      </c>
      <c r="M43" s="5">
        <f t="shared" ref="M43:M78" si="13">L43*100</f>
        <v>7500</v>
      </c>
      <c r="N43">
        <f t="shared" si="7"/>
        <v>5250</v>
      </c>
      <c r="O43">
        <f t="shared" si="8"/>
        <v>15750</v>
      </c>
      <c r="P43">
        <f>(M43*3)-O43</f>
        <v>6750</v>
      </c>
    </row>
    <row r="44" spans="1:16" x14ac:dyDescent="0.2">
      <c r="A44" s="1">
        <v>38018</v>
      </c>
      <c r="C44" s="3">
        <f>INDEX(Range1,MATCH(E44,RangeRow1,0),3)*$F$31</f>
        <v>543076.34939600038</v>
      </c>
      <c r="E44">
        <f t="shared" si="4"/>
        <v>2004</v>
      </c>
      <c r="G44">
        <v>29</v>
      </c>
      <c r="H44" s="5">
        <f t="shared" si="12"/>
        <v>181025.44979866678</v>
      </c>
      <c r="I44" s="5">
        <f t="shared" si="12"/>
        <v>181025.44979866678</v>
      </c>
      <c r="J44" s="5">
        <f t="shared" si="12"/>
        <v>181025.44979866678</v>
      </c>
      <c r="K44" s="5">
        <f t="shared" ref="K44:K78" si="14">J44/G44</f>
        <v>6242.2568896091998</v>
      </c>
      <c r="L44" s="5">
        <f t="shared" ref="L44:L78" si="15">ROUNDUP(K44/100,0)</f>
        <v>63</v>
      </c>
      <c r="M44" s="5">
        <f t="shared" si="13"/>
        <v>6300</v>
      </c>
      <c r="N44">
        <f t="shared" si="7"/>
        <v>4410</v>
      </c>
      <c r="O44">
        <f t="shared" si="8"/>
        <v>13230</v>
      </c>
      <c r="P44">
        <f t="shared" ref="P44:P78" si="16">(M44*3)-O44</f>
        <v>5670</v>
      </c>
    </row>
    <row r="45" spans="1:16" x14ac:dyDescent="0.2">
      <c r="A45" s="1">
        <v>38047</v>
      </c>
      <c r="C45" s="3">
        <f>INDEX(Range1,MATCH(E45,RangeRow1,0),3)*$F$32</f>
        <v>381560.1515351042</v>
      </c>
      <c r="E45">
        <f t="shared" si="4"/>
        <v>2004</v>
      </c>
      <c r="G45">
        <v>31</v>
      </c>
      <c r="H45" s="5">
        <f t="shared" si="12"/>
        <v>127186.71717836807</v>
      </c>
      <c r="I45" s="5">
        <f t="shared" si="12"/>
        <v>127186.71717836807</v>
      </c>
      <c r="J45" s="5">
        <f t="shared" si="12"/>
        <v>127186.71717836807</v>
      </c>
      <c r="K45" s="5">
        <f t="shared" si="14"/>
        <v>4102.7973283344536</v>
      </c>
      <c r="L45" s="5">
        <f t="shared" si="15"/>
        <v>42</v>
      </c>
      <c r="M45" s="5">
        <f t="shared" si="13"/>
        <v>4200</v>
      </c>
      <c r="N45">
        <f t="shared" si="7"/>
        <v>2940</v>
      </c>
      <c r="O45">
        <f t="shared" si="8"/>
        <v>8820</v>
      </c>
      <c r="P45">
        <f t="shared" si="16"/>
        <v>3780</v>
      </c>
    </row>
    <row r="46" spans="1:16" x14ac:dyDescent="0.2">
      <c r="A46" s="1">
        <v>38078</v>
      </c>
      <c r="C46" s="3">
        <f>INDEX(Range1,MATCH(E46,RangeRow1,0),3)*$F$33</f>
        <v>304004.49752501404</v>
      </c>
      <c r="E46">
        <f t="shared" si="4"/>
        <v>2004</v>
      </c>
      <c r="G46">
        <v>30</v>
      </c>
      <c r="H46" s="5">
        <f t="shared" si="12"/>
        <v>101334.832508338</v>
      </c>
      <c r="I46" s="5">
        <f t="shared" si="12"/>
        <v>101334.832508338</v>
      </c>
      <c r="J46" s="5">
        <f t="shared" si="12"/>
        <v>101334.832508338</v>
      </c>
      <c r="K46" s="5">
        <f t="shared" si="14"/>
        <v>3377.8277502779333</v>
      </c>
      <c r="L46" s="5">
        <f t="shared" si="15"/>
        <v>34</v>
      </c>
      <c r="M46" s="5">
        <f t="shared" si="13"/>
        <v>3400</v>
      </c>
      <c r="N46">
        <f t="shared" si="7"/>
        <v>2380</v>
      </c>
      <c r="O46">
        <f t="shared" si="8"/>
        <v>7140</v>
      </c>
      <c r="P46">
        <f t="shared" si="16"/>
        <v>3060</v>
      </c>
    </row>
    <row r="47" spans="1:16" x14ac:dyDescent="0.2">
      <c r="A47" s="1">
        <v>38108</v>
      </c>
      <c r="C47" s="3">
        <f>INDEX(Range1,MATCH(E47,RangeRow1,0),3)*$F$34</f>
        <v>110841.94850945743</v>
      </c>
      <c r="E47">
        <f t="shared" si="4"/>
        <v>2004</v>
      </c>
      <c r="G47">
        <v>31</v>
      </c>
      <c r="H47" s="5">
        <f t="shared" si="12"/>
        <v>36947.31616981914</v>
      </c>
      <c r="I47" s="5">
        <f t="shared" si="12"/>
        <v>36947.31616981914</v>
      </c>
      <c r="J47" s="5">
        <f t="shared" si="12"/>
        <v>36947.31616981914</v>
      </c>
      <c r="K47" s="5">
        <f t="shared" si="14"/>
        <v>1191.8489087038431</v>
      </c>
      <c r="L47" s="5">
        <f t="shared" si="15"/>
        <v>12</v>
      </c>
      <c r="M47" s="5">
        <f t="shared" si="13"/>
        <v>1200</v>
      </c>
      <c r="N47">
        <f t="shared" si="7"/>
        <v>840</v>
      </c>
      <c r="O47">
        <f t="shared" si="8"/>
        <v>2520</v>
      </c>
      <c r="P47">
        <f t="shared" si="16"/>
        <v>1080</v>
      </c>
    </row>
    <row r="48" spans="1:16" x14ac:dyDescent="0.2">
      <c r="A48" s="1">
        <v>38139</v>
      </c>
      <c r="C48" s="3">
        <f>INDEX(Range1,MATCH(E48,RangeRow1,0),3)*$F$35</f>
        <v>71654.894901265652</v>
      </c>
      <c r="E48">
        <f t="shared" si="4"/>
        <v>2004</v>
      </c>
      <c r="G48">
        <v>30</v>
      </c>
      <c r="H48" s="5">
        <f t="shared" si="12"/>
        <v>23884.964967088548</v>
      </c>
      <c r="I48" s="5">
        <f t="shared" si="12"/>
        <v>23884.964967088548</v>
      </c>
      <c r="J48" s="5">
        <f t="shared" si="12"/>
        <v>23884.964967088548</v>
      </c>
      <c r="K48" s="5">
        <f t="shared" si="14"/>
        <v>796.16549890295164</v>
      </c>
      <c r="L48" s="5">
        <f t="shared" si="15"/>
        <v>8</v>
      </c>
      <c r="M48" s="5">
        <f t="shared" si="13"/>
        <v>800</v>
      </c>
      <c r="N48">
        <f t="shared" si="7"/>
        <v>560</v>
      </c>
      <c r="O48">
        <f t="shared" si="8"/>
        <v>1680</v>
      </c>
      <c r="P48">
        <f t="shared" si="16"/>
        <v>720</v>
      </c>
    </row>
    <row r="49" spans="1:16" x14ac:dyDescent="0.2">
      <c r="A49" s="1">
        <v>38169</v>
      </c>
      <c r="C49" s="3">
        <f>INDEX(Range1,MATCH(E49,RangeRow1,0),3)*$F$36</f>
        <v>63436.956585012929</v>
      </c>
      <c r="E49">
        <f t="shared" si="4"/>
        <v>2004</v>
      </c>
      <c r="G49">
        <v>31</v>
      </c>
      <c r="H49" s="5">
        <f t="shared" si="12"/>
        <v>21145.65219500431</v>
      </c>
      <c r="I49" s="5">
        <f t="shared" si="12"/>
        <v>21145.65219500431</v>
      </c>
      <c r="J49" s="5">
        <f t="shared" si="12"/>
        <v>21145.65219500431</v>
      </c>
      <c r="K49" s="5">
        <f t="shared" si="14"/>
        <v>682.11781274207453</v>
      </c>
      <c r="L49" s="5">
        <f t="shared" si="15"/>
        <v>7</v>
      </c>
      <c r="M49" s="5">
        <f t="shared" si="13"/>
        <v>700</v>
      </c>
      <c r="N49">
        <f t="shared" si="7"/>
        <v>489.99999999999994</v>
      </c>
      <c r="O49">
        <f t="shared" si="8"/>
        <v>1469.9999999999998</v>
      </c>
      <c r="P49">
        <f t="shared" si="16"/>
        <v>630.00000000000023</v>
      </c>
    </row>
    <row r="50" spans="1:16" x14ac:dyDescent="0.2">
      <c r="A50" s="1">
        <v>38200</v>
      </c>
      <c r="C50" s="3">
        <f>INDEX(Range1,MATCH(E50,RangeRow1,0),3)*$F$37</f>
        <v>51788.803439415249</v>
      </c>
      <c r="E50">
        <f t="shared" si="4"/>
        <v>2004</v>
      </c>
      <c r="G50">
        <v>31</v>
      </c>
      <c r="H50" s="5">
        <f t="shared" si="12"/>
        <v>17262.934479805081</v>
      </c>
      <c r="I50" s="5">
        <f t="shared" si="12"/>
        <v>17262.934479805081</v>
      </c>
      <c r="J50" s="5">
        <f t="shared" si="12"/>
        <v>17262.934479805081</v>
      </c>
      <c r="K50" s="5">
        <f t="shared" si="14"/>
        <v>556.86885418726069</v>
      </c>
      <c r="L50" s="5">
        <f t="shared" si="15"/>
        <v>6</v>
      </c>
      <c r="M50" s="5">
        <f t="shared" si="13"/>
        <v>600</v>
      </c>
      <c r="N50">
        <f t="shared" si="7"/>
        <v>420</v>
      </c>
      <c r="O50">
        <f t="shared" si="8"/>
        <v>1260</v>
      </c>
      <c r="P50">
        <f t="shared" si="16"/>
        <v>540</v>
      </c>
    </row>
    <row r="51" spans="1:16" x14ac:dyDescent="0.2">
      <c r="A51" s="1">
        <v>38231</v>
      </c>
      <c r="C51" s="3">
        <f>INDEX(Range1,MATCH(E51,RangeRow1,0),3)*$F$38</f>
        <v>68119.905913786657</v>
      </c>
      <c r="E51">
        <f t="shared" si="4"/>
        <v>2004</v>
      </c>
      <c r="G51">
        <v>30</v>
      </c>
      <c r="H51" s="5">
        <f t="shared" si="12"/>
        <v>22706.635304595551</v>
      </c>
      <c r="I51" s="5">
        <f t="shared" si="12"/>
        <v>22706.635304595551</v>
      </c>
      <c r="J51" s="5">
        <f t="shared" si="12"/>
        <v>22706.635304595551</v>
      </c>
      <c r="K51" s="5">
        <f t="shared" si="14"/>
        <v>756.88784348651836</v>
      </c>
      <c r="L51" s="5">
        <f t="shared" si="15"/>
        <v>8</v>
      </c>
      <c r="M51" s="5">
        <f t="shared" si="13"/>
        <v>800</v>
      </c>
      <c r="N51">
        <f t="shared" si="7"/>
        <v>560</v>
      </c>
      <c r="O51">
        <f t="shared" si="8"/>
        <v>1680</v>
      </c>
      <c r="P51">
        <f t="shared" si="16"/>
        <v>720</v>
      </c>
    </row>
    <row r="52" spans="1:16" x14ac:dyDescent="0.2">
      <c r="A52" s="1">
        <v>38261</v>
      </c>
      <c r="C52" s="3">
        <f>INDEX(Range1,MATCH(E52,RangeRow1,0),3)*$F$39</f>
        <v>103205.58269415166</v>
      </c>
      <c r="E52">
        <f t="shared" si="4"/>
        <v>2004</v>
      </c>
      <c r="G52">
        <v>31</v>
      </c>
      <c r="H52" s="5">
        <f t="shared" si="12"/>
        <v>34401.860898050552</v>
      </c>
      <c r="I52" s="5">
        <f t="shared" si="12"/>
        <v>34401.860898050552</v>
      </c>
      <c r="J52" s="5">
        <f t="shared" si="12"/>
        <v>34401.860898050552</v>
      </c>
      <c r="K52" s="5">
        <f t="shared" si="14"/>
        <v>1109.7374483242113</v>
      </c>
      <c r="L52" s="5">
        <f t="shared" si="15"/>
        <v>12</v>
      </c>
      <c r="M52" s="5">
        <f t="shared" si="13"/>
        <v>1200</v>
      </c>
      <c r="N52">
        <f t="shared" si="7"/>
        <v>840</v>
      </c>
      <c r="O52">
        <f t="shared" si="8"/>
        <v>2520</v>
      </c>
      <c r="P52">
        <f t="shared" si="16"/>
        <v>1080</v>
      </c>
    </row>
    <row r="53" spans="1:16" x14ac:dyDescent="0.2">
      <c r="A53" s="1">
        <v>38292</v>
      </c>
      <c r="C53" s="3">
        <f>INDEX(Range1,MATCH(E53,RangeRow1,0),3)*$F$40</f>
        <v>185863.28266555167</v>
      </c>
      <c r="E53">
        <f t="shared" si="4"/>
        <v>2004</v>
      </c>
      <c r="G53">
        <v>30</v>
      </c>
      <c r="H53" s="5">
        <f t="shared" si="12"/>
        <v>61954.427555183887</v>
      </c>
      <c r="I53" s="5">
        <f t="shared" si="12"/>
        <v>61954.427555183887</v>
      </c>
      <c r="J53" s="5">
        <f t="shared" si="12"/>
        <v>61954.427555183887</v>
      </c>
      <c r="K53" s="5">
        <f t="shared" si="14"/>
        <v>2065.1475851727964</v>
      </c>
      <c r="L53" s="5">
        <f t="shared" si="15"/>
        <v>21</v>
      </c>
      <c r="M53" s="5">
        <f t="shared" si="13"/>
        <v>2100</v>
      </c>
      <c r="N53">
        <f t="shared" si="7"/>
        <v>1470</v>
      </c>
      <c r="O53">
        <f t="shared" si="8"/>
        <v>4410</v>
      </c>
      <c r="P53">
        <f t="shared" si="16"/>
        <v>1890</v>
      </c>
    </row>
    <row r="54" spans="1:16" x14ac:dyDescent="0.2">
      <c r="A54" s="1">
        <v>38322</v>
      </c>
      <c r="C54" s="3">
        <f>INDEX(Range1,MATCH(E54,RangeRow1,0),3)*$F$41</f>
        <v>721808.91544419748</v>
      </c>
      <c r="E54">
        <f t="shared" si="4"/>
        <v>2004</v>
      </c>
      <c r="G54">
        <v>31</v>
      </c>
      <c r="H54" s="5">
        <f t="shared" si="12"/>
        <v>240602.97181473247</v>
      </c>
      <c r="I54" s="5">
        <f t="shared" si="12"/>
        <v>240602.97181473247</v>
      </c>
      <c r="J54" s="5">
        <f t="shared" si="12"/>
        <v>240602.97181473247</v>
      </c>
      <c r="K54" s="5">
        <f t="shared" si="14"/>
        <v>7761.3861875720149</v>
      </c>
      <c r="L54" s="5">
        <f t="shared" si="15"/>
        <v>78</v>
      </c>
      <c r="M54" s="5">
        <f t="shared" si="13"/>
        <v>7800</v>
      </c>
      <c r="N54">
        <f t="shared" si="7"/>
        <v>5460</v>
      </c>
      <c r="O54">
        <f t="shared" si="8"/>
        <v>16380</v>
      </c>
      <c r="P54">
        <f t="shared" si="16"/>
        <v>7020</v>
      </c>
    </row>
    <row r="55" spans="1:16" x14ac:dyDescent="0.2">
      <c r="A55" s="1">
        <v>38353</v>
      </c>
      <c r="C55" s="3">
        <f>INDEX(Range1,MATCH(E55,RangeRow1,0),3)*$F$30</f>
        <v>872495.77348901087</v>
      </c>
      <c r="E55">
        <f t="shared" si="4"/>
        <v>2005</v>
      </c>
      <c r="G55">
        <v>31</v>
      </c>
      <c r="H55" s="5">
        <f t="shared" si="12"/>
        <v>290831.92449633696</v>
      </c>
      <c r="I55" s="5">
        <f t="shared" si="12"/>
        <v>290831.92449633696</v>
      </c>
      <c r="J55" s="5">
        <f t="shared" si="12"/>
        <v>290831.92449633696</v>
      </c>
      <c r="K55" s="5">
        <f t="shared" si="14"/>
        <v>9381.6749837528059</v>
      </c>
      <c r="L55" s="5">
        <f t="shared" si="15"/>
        <v>94</v>
      </c>
      <c r="M55" s="5">
        <f t="shared" si="13"/>
        <v>9400</v>
      </c>
      <c r="N55">
        <f t="shared" si="7"/>
        <v>6580</v>
      </c>
      <c r="O55">
        <f t="shared" si="8"/>
        <v>19740</v>
      </c>
      <c r="P55">
        <f t="shared" si="16"/>
        <v>8460</v>
      </c>
    </row>
    <row r="56" spans="1:16" x14ac:dyDescent="0.2">
      <c r="A56" s="1">
        <v>38384</v>
      </c>
      <c r="C56" s="3">
        <f>INDEX(Range1,MATCH(E56,RangeRow1,0),3)*$F$31</f>
        <v>684276.19685980957</v>
      </c>
      <c r="E56">
        <f t="shared" si="4"/>
        <v>2005</v>
      </c>
      <c r="G56">
        <v>28</v>
      </c>
      <c r="H56" s="5">
        <f t="shared" si="12"/>
        <v>228092.0656199365</v>
      </c>
      <c r="I56" s="5">
        <f t="shared" si="12"/>
        <v>228092.0656199365</v>
      </c>
      <c r="J56" s="5">
        <f t="shared" si="12"/>
        <v>228092.0656199365</v>
      </c>
      <c r="K56" s="5">
        <f t="shared" si="14"/>
        <v>8146.1452007120179</v>
      </c>
      <c r="L56" s="5">
        <f t="shared" si="15"/>
        <v>82</v>
      </c>
      <c r="M56" s="5">
        <f t="shared" si="13"/>
        <v>8200</v>
      </c>
      <c r="N56">
        <f t="shared" si="7"/>
        <v>5740</v>
      </c>
      <c r="O56">
        <f t="shared" si="8"/>
        <v>17220</v>
      </c>
      <c r="P56">
        <f t="shared" si="16"/>
        <v>7380</v>
      </c>
    </row>
    <row r="57" spans="1:16" x14ac:dyDescent="0.2">
      <c r="A57" s="1">
        <v>38412</v>
      </c>
      <c r="C57" s="3">
        <f>INDEX(Range1,MATCH(E57,RangeRow1,0),3)*$F$32</f>
        <v>480765.78856007277</v>
      </c>
      <c r="E57">
        <f t="shared" si="4"/>
        <v>2005</v>
      </c>
      <c r="G57">
        <v>31</v>
      </c>
      <c r="H57" s="5">
        <f t="shared" si="12"/>
        <v>160255.26285335759</v>
      </c>
      <c r="I57" s="5">
        <f t="shared" si="12"/>
        <v>160255.26285335759</v>
      </c>
      <c r="J57" s="5">
        <f t="shared" si="12"/>
        <v>160255.26285335759</v>
      </c>
      <c r="K57" s="5">
        <f t="shared" si="14"/>
        <v>5169.5246081728255</v>
      </c>
      <c r="L57" s="5">
        <f t="shared" si="15"/>
        <v>52</v>
      </c>
      <c r="M57" s="5">
        <f t="shared" si="13"/>
        <v>5200</v>
      </c>
      <c r="N57">
        <f t="shared" si="7"/>
        <v>3639.9999999999995</v>
      </c>
      <c r="O57">
        <f t="shared" si="8"/>
        <v>10919.999999999998</v>
      </c>
      <c r="P57">
        <f t="shared" si="16"/>
        <v>4680.0000000000018</v>
      </c>
    </row>
    <row r="58" spans="1:16" x14ac:dyDescent="0.2">
      <c r="A58" s="1">
        <v>38443</v>
      </c>
      <c r="C58" s="3">
        <f>INDEX(Range1,MATCH(E58,RangeRow1,0),3)*$F$33</f>
        <v>383045.66498992901</v>
      </c>
      <c r="E58">
        <f t="shared" si="4"/>
        <v>2005</v>
      </c>
      <c r="G58">
        <v>30</v>
      </c>
      <c r="H58" s="5">
        <f t="shared" si="12"/>
        <v>127681.88832997633</v>
      </c>
      <c r="I58" s="5">
        <f t="shared" si="12"/>
        <v>127681.88832997633</v>
      </c>
      <c r="J58" s="5">
        <f t="shared" si="12"/>
        <v>127681.88832997633</v>
      </c>
      <c r="K58" s="5">
        <f t="shared" si="14"/>
        <v>4256.0629443325442</v>
      </c>
      <c r="L58" s="5">
        <f t="shared" si="15"/>
        <v>43</v>
      </c>
      <c r="M58" s="5">
        <f t="shared" si="13"/>
        <v>4300</v>
      </c>
      <c r="N58">
        <f t="shared" si="7"/>
        <v>3010</v>
      </c>
      <c r="O58">
        <f t="shared" si="8"/>
        <v>9030</v>
      </c>
      <c r="P58">
        <f t="shared" si="16"/>
        <v>3870</v>
      </c>
    </row>
    <row r="59" spans="1:16" x14ac:dyDescent="0.2">
      <c r="A59" s="1">
        <v>38473</v>
      </c>
      <c r="C59" s="3">
        <f>INDEX(Range1,MATCH(E59,RangeRow1,0),3)*$F$34</f>
        <v>139660.85443223125</v>
      </c>
      <c r="E59">
        <f t="shared" si="4"/>
        <v>2005</v>
      </c>
      <c r="G59">
        <v>31</v>
      </c>
      <c r="H59" s="5">
        <f t="shared" si="12"/>
        <v>46553.618144077082</v>
      </c>
      <c r="I59" s="5">
        <f t="shared" si="12"/>
        <v>46553.618144077082</v>
      </c>
      <c r="J59" s="5">
        <f t="shared" si="12"/>
        <v>46553.618144077082</v>
      </c>
      <c r="K59" s="5">
        <f t="shared" si="14"/>
        <v>1501.7296175508736</v>
      </c>
      <c r="L59" s="5">
        <f t="shared" si="15"/>
        <v>16</v>
      </c>
      <c r="M59" s="5">
        <f t="shared" si="13"/>
        <v>1600</v>
      </c>
      <c r="N59">
        <f t="shared" si="7"/>
        <v>1120</v>
      </c>
      <c r="O59">
        <f t="shared" si="8"/>
        <v>3360</v>
      </c>
      <c r="P59">
        <f t="shared" si="16"/>
        <v>1440</v>
      </c>
    </row>
    <row r="60" spans="1:16" x14ac:dyDescent="0.2">
      <c r="A60" s="1">
        <v>38504</v>
      </c>
      <c r="C60" s="3">
        <f>INDEX(Range1,MATCH(E60,RangeRow1,0),3)*$F$35</f>
        <v>90285.167129740817</v>
      </c>
      <c r="E60">
        <f t="shared" si="4"/>
        <v>2005</v>
      </c>
      <c r="G60">
        <v>30</v>
      </c>
      <c r="H60" s="5">
        <f t="shared" si="12"/>
        <v>30095.055709913606</v>
      </c>
      <c r="I60" s="5">
        <f t="shared" si="12"/>
        <v>30095.055709913606</v>
      </c>
      <c r="J60" s="5">
        <f t="shared" si="12"/>
        <v>30095.055709913606</v>
      </c>
      <c r="K60" s="5">
        <f t="shared" si="14"/>
        <v>1003.1685236637869</v>
      </c>
      <c r="L60" s="5">
        <f t="shared" si="15"/>
        <v>11</v>
      </c>
      <c r="M60" s="5">
        <f t="shared" si="13"/>
        <v>1100</v>
      </c>
      <c r="N60">
        <f t="shared" si="7"/>
        <v>770</v>
      </c>
      <c r="O60">
        <f t="shared" si="8"/>
        <v>2310</v>
      </c>
      <c r="P60">
        <f t="shared" si="16"/>
        <v>990</v>
      </c>
    </row>
    <row r="61" spans="1:16" x14ac:dyDescent="0.2">
      <c r="A61" s="1">
        <v>38534</v>
      </c>
      <c r="C61" s="3">
        <f>INDEX(Range1,MATCH(E61,RangeRow1,0),3)*$F$36</f>
        <v>79930.564902396378</v>
      </c>
      <c r="E61">
        <f t="shared" si="4"/>
        <v>2005</v>
      </c>
      <c r="G61">
        <v>31</v>
      </c>
      <c r="H61" s="5">
        <f t="shared" si="12"/>
        <v>26643.521634132125</v>
      </c>
      <c r="I61" s="5">
        <f t="shared" si="12"/>
        <v>26643.521634132125</v>
      </c>
      <c r="J61" s="5">
        <f t="shared" si="12"/>
        <v>26643.521634132125</v>
      </c>
      <c r="K61" s="5">
        <f t="shared" si="14"/>
        <v>859.46843981071368</v>
      </c>
      <c r="L61" s="5">
        <f t="shared" si="15"/>
        <v>9</v>
      </c>
      <c r="M61" s="5">
        <f t="shared" si="13"/>
        <v>900</v>
      </c>
      <c r="N61">
        <f t="shared" si="7"/>
        <v>630</v>
      </c>
      <c r="O61">
        <f t="shared" si="8"/>
        <v>1890</v>
      </c>
      <c r="P61">
        <f t="shared" si="16"/>
        <v>810</v>
      </c>
    </row>
    <row r="62" spans="1:16" x14ac:dyDescent="0.2">
      <c r="A62" s="1">
        <v>38565</v>
      </c>
      <c r="C62" s="3">
        <f>INDEX(Range1,MATCH(E62,RangeRow1,0),3)*$F$37</f>
        <v>65253.892011420889</v>
      </c>
      <c r="E62">
        <f t="shared" si="4"/>
        <v>2005</v>
      </c>
      <c r="G62">
        <v>31</v>
      </c>
      <c r="H62" s="5">
        <f t="shared" si="12"/>
        <v>21751.297337140295</v>
      </c>
      <c r="I62" s="5">
        <f t="shared" si="12"/>
        <v>21751.297337140295</v>
      </c>
      <c r="J62" s="5">
        <f t="shared" si="12"/>
        <v>21751.297337140295</v>
      </c>
      <c r="K62" s="5">
        <f t="shared" si="14"/>
        <v>701.65475281097724</v>
      </c>
      <c r="L62" s="5">
        <f t="shared" si="15"/>
        <v>8</v>
      </c>
      <c r="M62" s="5">
        <f t="shared" si="13"/>
        <v>800</v>
      </c>
      <c r="N62">
        <f t="shared" si="7"/>
        <v>560</v>
      </c>
      <c r="O62">
        <f t="shared" si="8"/>
        <v>1680</v>
      </c>
      <c r="P62">
        <f t="shared" si="16"/>
        <v>720</v>
      </c>
    </row>
    <row r="63" spans="1:16" x14ac:dyDescent="0.2">
      <c r="A63" s="1">
        <v>38596</v>
      </c>
      <c r="C63" s="3">
        <f>INDEX(Range1,MATCH(E63,RangeRow1,0),3)*$F$38</f>
        <v>85831.081027512846</v>
      </c>
      <c r="E63">
        <f t="shared" si="4"/>
        <v>2005</v>
      </c>
      <c r="G63">
        <v>30</v>
      </c>
      <c r="H63" s="5">
        <f t="shared" si="12"/>
        <v>28610.360342504282</v>
      </c>
      <c r="I63" s="5">
        <f t="shared" si="12"/>
        <v>28610.360342504282</v>
      </c>
      <c r="J63" s="5">
        <f t="shared" si="12"/>
        <v>28610.360342504282</v>
      </c>
      <c r="K63" s="5">
        <f t="shared" si="14"/>
        <v>953.67867808347603</v>
      </c>
      <c r="L63" s="5">
        <f t="shared" si="15"/>
        <v>10</v>
      </c>
      <c r="M63" s="5">
        <f t="shared" si="13"/>
        <v>1000</v>
      </c>
      <c r="N63">
        <f t="shared" si="7"/>
        <v>700</v>
      </c>
      <c r="O63">
        <f t="shared" si="8"/>
        <v>2100</v>
      </c>
      <c r="P63">
        <f t="shared" si="16"/>
        <v>900</v>
      </c>
    </row>
    <row r="64" spans="1:16" x14ac:dyDescent="0.2">
      <c r="A64" s="1">
        <v>38626</v>
      </c>
      <c r="C64" s="3">
        <f>INDEX(Range1,MATCH(E64,RangeRow1,0),3)*$F$39</f>
        <v>130039.03355246127</v>
      </c>
      <c r="E64">
        <f t="shared" si="4"/>
        <v>2005</v>
      </c>
      <c r="G64">
        <v>31</v>
      </c>
      <c r="H64" s="5">
        <f t="shared" si="12"/>
        <v>43346.344517487087</v>
      </c>
      <c r="I64" s="5">
        <f t="shared" si="12"/>
        <v>43346.344517487087</v>
      </c>
      <c r="J64" s="5">
        <f t="shared" si="12"/>
        <v>43346.344517487087</v>
      </c>
      <c r="K64" s="5">
        <f t="shared" si="14"/>
        <v>1398.2691779834545</v>
      </c>
      <c r="L64" s="5">
        <f t="shared" si="15"/>
        <v>14</v>
      </c>
      <c r="M64" s="5">
        <f t="shared" si="13"/>
        <v>1400</v>
      </c>
      <c r="N64">
        <f t="shared" si="7"/>
        <v>979.99999999999989</v>
      </c>
      <c r="O64">
        <f t="shared" si="8"/>
        <v>2939.9999999999995</v>
      </c>
      <c r="P64">
        <f t="shared" si="16"/>
        <v>1260.0000000000005</v>
      </c>
    </row>
    <row r="65" spans="1:16" x14ac:dyDescent="0.2">
      <c r="A65" s="1">
        <v>38657</v>
      </c>
      <c r="C65" s="3">
        <f>INDEX(Range1,MATCH(E65,RangeRow1,0),3)*$F$40</f>
        <v>234187.73500210932</v>
      </c>
      <c r="E65">
        <f t="shared" si="4"/>
        <v>2005</v>
      </c>
      <c r="G65">
        <v>30</v>
      </c>
      <c r="H65" s="5">
        <f t="shared" si="12"/>
        <v>78062.578334036429</v>
      </c>
      <c r="I65" s="5">
        <f t="shared" si="12"/>
        <v>78062.578334036429</v>
      </c>
      <c r="J65" s="5">
        <f t="shared" si="12"/>
        <v>78062.578334036429</v>
      </c>
      <c r="K65" s="5">
        <f t="shared" si="14"/>
        <v>2602.0859444678808</v>
      </c>
      <c r="L65" s="5">
        <f t="shared" si="15"/>
        <v>27</v>
      </c>
      <c r="M65" s="5">
        <f t="shared" si="13"/>
        <v>2700</v>
      </c>
      <c r="N65">
        <f t="shared" si="7"/>
        <v>1889.9999999999998</v>
      </c>
      <c r="O65">
        <f t="shared" si="8"/>
        <v>5669.9999999999991</v>
      </c>
      <c r="P65">
        <f t="shared" si="16"/>
        <v>2430.0000000000009</v>
      </c>
    </row>
    <row r="66" spans="1:16" x14ac:dyDescent="0.2">
      <c r="A66" s="1">
        <v>38687</v>
      </c>
      <c r="C66" s="3">
        <f>INDEX(Range1,MATCH(E66,RangeRow1,0),3)*$F$41</f>
        <v>909479.22896842111</v>
      </c>
      <c r="E66">
        <f t="shared" si="4"/>
        <v>2005</v>
      </c>
      <c r="G66">
        <v>31</v>
      </c>
      <c r="H66" s="5">
        <f t="shared" si="12"/>
        <v>303159.74298947369</v>
      </c>
      <c r="I66" s="5">
        <f t="shared" si="12"/>
        <v>303159.74298947369</v>
      </c>
      <c r="J66" s="5">
        <f t="shared" si="12"/>
        <v>303159.74298947369</v>
      </c>
      <c r="K66" s="5">
        <f t="shared" si="14"/>
        <v>9779.3465480475388</v>
      </c>
      <c r="L66" s="5">
        <f t="shared" si="15"/>
        <v>98</v>
      </c>
      <c r="M66" s="5">
        <f t="shared" si="13"/>
        <v>9800</v>
      </c>
      <c r="N66">
        <f t="shared" si="7"/>
        <v>6860</v>
      </c>
      <c r="O66">
        <f t="shared" si="8"/>
        <v>20580</v>
      </c>
      <c r="P66">
        <f t="shared" si="16"/>
        <v>8820</v>
      </c>
    </row>
    <row r="67" spans="1:16" x14ac:dyDescent="0.2">
      <c r="A67" s="1">
        <v>38718</v>
      </c>
      <c r="C67" s="3">
        <f>INDEX(Range1,MATCH(E67,RangeRow1,0),3)*$F$30</f>
        <v>994645.0826789178</v>
      </c>
      <c r="E67">
        <f t="shared" si="4"/>
        <v>2006</v>
      </c>
      <c r="G67">
        <v>31</v>
      </c>
      <c r="H67" s="5">
        <f t="shared" si="12"/>
        <v>331548.36089297256</v>
      </c>
      <c r="I67" s="5">
        <f t="shared" si="12"/>
        <v>331548.36089297256</v>
      </c>
      <c r="J67" s="5">
        <f t="shared" si="12"/>
        <v>331548.36089297256</v>
      </c>
      <c r="K67" s="5">
        <f t="shared" si="14"/>
        <v>10695.108415902341</v>
      </c>
      <c r="L67" s="5">
        <f t="shared" si="15"/>
        <v>107</v>
      </c>
      <c r="M67" s="5">
        <f t="shared" si="13"/>
        <v>10700</v>
      </c>
      <c r="N67">
        <f t="shared" si="7"/>
        <v>7489.9999999999991</v>
      </c>
      <c r="O67">
        <f t="shared" si="8"/>
        <v>22469.999999999996</v>
      </c>
      <c r="P67">
        <f t="shared" si="16"/>
        <v>9630.0000000000036</v>
      </c>
    </row>
    <row r="68" spans="1:16" x14ac:dyDescent="0.2">
      <c r="A68" s="1">
        <v>38749</v>
      </c>
      <c r="C68" s="3">
        <f>INDEX(Range1,MATCH(E68,RangeRow1,0),3)*$F$31</f>
        <v>780074.78669971239</v>
      </c>
      <c r="E68">
        <f t="shared" si="4"/>
        <v>2006</v>
      </c>
      <c r="G68">
        <v>28</v>
      </c>
      <c r="H68" s="5">
        <f t="shared" si="12"/>
        <v>260024.92889990413</v>
      </c>
      <c r="I68" s="5">
        <f t="shared" si="12"/>
        <v>260024.92889990413</v>
      </c>
      <c r="J68" s="5">
        <f t="shared" si="12"/>
        <v>260024.92889990413</v>
      </c>
      <c r="K68" s="5">
        <f t="shared" si="14"/>
        <v>9286.6046035680047</v>
      </c>
      <c r="L68" s="5">
        <f t="shared" si="15"/>
        <v>93</v>
      </c>
      <c r="M68" s="5">
        <f t="shared" si="13"/>
        <v>9300</v>
      </c>
      <c r="N68">
        <f t="shared" si="7"/>
        <v>6510</v>
      </c>
      <c r="O68">
        <f t="shared" si="8"/>
        <v>19530</v>
      </c>
      <c r="P68">
        <f t="shared" si="16"/>
        <v>8370</v>
      </c>
    </row>
    <row r="69" spans="1:16" x14ac:dyDescent="0.2">
      <c r="A69" s="1">
        <v>38777</v>
      </c>
      <c r="C69" s="3">
        <f>INDEX(Range1,MATCH(E69,RangeRow1,0),3)*$F$32</f>
        <v>548072.94435283775</v>
      </c>
      <c r="E69">
        <f t="shared" si="4"/>
        <v>2006</v>
      </c>
      <c r="G69">
        <v>31</v>
      </c>
      <c r="H69" s="5">
        <f t="shared" si="12"/>
        <v>182690.9814509459</v>
      </c>
      <c r="I69" s="5">
        <f t="shared" si="12"/>
        <v>182690.9814509459</v>
      </c>
      <c r="J69" s="5">
        <f t="shared" si="12"/>
        <v>182690.9814509459</v>
      </c>
      <c r="K69" s="5">
        <f t="shared" si="14"/>
        <v>5893.2574661595454</v>
      </c>
      <c r="L69" s="5">
        <f t="shared" si="15"/>
        <v>59</v>
      </c>
      <c r="M69" s="5">
        <f t="shared" si="13"/>
        <v>5900</v>
      </c>
      <c r="N69">
        <f t="shared" si="7"/>
        <v>4130</v>
      </c>
      <c r="O69">
        <f t="shared" si="8"/>
        <v>12390</v>
      </c>
      <c r="P69">
        <f t="shared" si="16"/>
        <v>5310</v>
      </c>
    </row>
    <row r="70" spans="1:16" x14ac:dyDescent="0.2">
      <c r="A70" s="1">
        <v>38808</v>
      </c>
      <c r="C70" s="3">
        <f>INDEX(Range1,MATCH(E70,RangeRow1,0),3)*$F$33</f>
        <v>436672.01458197972</v>
      </c>
      <c r="E70">
        <f t="shared" si="4"/>
        <v>2006</v>
      </c>
      <c r="G70">
        <v>30</v>
      </c>
      <c r="H70" s="5">
        <f t="shared" si="12"/>
        <v>145557.33819399323</v>
      </c>
      <c r="I70" s="5">
        <f t="shared" si="12"/>
        <v>145557.33819399323</v>
      </c>
      <c r="J70" s="5">
        <f t="shared" si="12"/>
        <v>145557.33819399323</v>
      </c>
      <c r="K70" s="5">
        <f t="shared" si="14"/>
        <v>4851.9112731331079</v>
      </c>
      <c r="L70" s="5">
        <f t="shared" si="15"/>
        <v>49</v>
      </c>
      <c r="M70" s="5">
        <f t="shared" si="13"/>
        <v>4900</v>
      </c>
      <c r="N70">
        <f t="shared" si="7"/>
        <v>3430</v>
      </c>
      <c r="O70">
        <f t="shared" si="8"/>
        <v>10290</v>
      </c>
      <c r="P70">
        <f t="shared" si="16"/>
        <v>4410</v>
      </c>
    </row>
    <row r="71" spans="1:16" x14ac:dyDescent="0.2">
      <c r="A71" s="1">
        <v>38838</v>
      </c>
      <c r="C71" s="3">
        <f>INDEX(Range1,MATCH(E71,RangeRow1,0),3)*$F$34</f>
        <v>159213.35818998623</v>
      </c>
      <c r="E71">
        <f t="shared" ref="E71:E134" si="17">YEAR(A71)</f>
        <v>2006</v>
      </c>
      <c r="G71">
        <v>31</v>
      </c>
      <c r="H71" s="5">
        <f t="shared" ref="H71:J102" si="18">$C71*(1/3)</f>
        <v>53071.119396662078</v>
      </c>
      <c r="I71" s="5">
        <f t="shared" si="18"/>
        <v>53071.119396662078</v>
      </c>
      <c r="J71" s="5">
        <f t="shared" si="18"/>
        <v>53071.119396662078</v>
      </c>
      <c r="K71" s="5">
        <f t="shared" si="14"/>
        <v>1711.9715934407122</v>
      </c>
      <c r="L71" s="5">
        <f t="shared" si="15"/>
        <v>18</v>
      </c>
      <c r="M71" s="5">
        <f t="shared" si="13"/>
        <v>1800</v>
      </c>
      <c r="N71">
        <f t="shared" si="7"/>
        <v>1260</v>
      </c>
      <c r="O71">
        <f t="shared" si="8"/>
        <v>3780</v>
      </c>
      <c r="P71">
        <f t="shared" si="16"/>
        <v>1620</v>
      </c>
    </row>
    <row r="72" spans="1:16" x14ac:dyDescent="0.2">
      <c r="A72" s="1">
        <v>38869</v>
      </c>
      <c r="C72" s="3">
        <f>INDEX(Range1,MATCH(E72,RangeRow1,0),3)*$F$35</f>
        <v>102925.08027326512</v>
      </c>
      <c r="E72">
        <f t="shared" si="17"/>
        <v>2006</v>
      </c>
      <c r="G72">
        <v>30</v>
      </c>
      <c r="H72" s="5">
        <f t="shared" si="18"/>
        <v>34308.360091088369</v>
      </c>
      <c r="I72" s="5">
        <f t="shared" si="18"/>
        <v>34308.360091088369</v>
      </c>
      <c r="J72" s="5">
        <f t="shared" si="18"/>
        <v>34308.360091088369</v>
      </c>
      <c r="K72" s="5">
        <f t="shared" si="14"/>
        <v>1143.612003036279</v>
      </c>
      <c r="L72" s="5">
        <f t="shared" si="15"/>
        <v>12</v>
      </c>
      <c r="M72" s="5">
        <f t="shared" si="13"/>
        <v>1200</v>
      </c>
      <c r="N72">
        <f t="shared" si="7"/>
        <v>840</v>
      </c>
      <c r="O72">
        <f t="shared" si="8"/>
        <v>2520</v>
      </c>
      <c r="P72">
        <f t="shared" si="16"/>
        <v>1080</v>
      </c>
    </row>
    <row r="73" spans="1:16" x14ac:dyDescent="0.2">
      <c r="A73" s="1">
        <v>38899</v>
      </c>
      <c r="C73" s="3">
        <f>INDEX(Range1,MATCH(E73,RangeRow1,0),3)*$F$36</f>
        <v>91120.834910173915</v>
      </c>
      <c r="E73">
        <f t="shared" si="17"/>
        <v>2006</v>
      </c>
      <c r="G73">
        <v>31</v>
      </c>
      <c r="H73" s="5">
        <f t="shared" si="18"/>
        <v>30373.611636724636</v>
      </c>
      <c r="I73" s="5">
        <f t="shared" si="18"/>
        <v>30373.611636724636</v>
      </c>
      <c r="J73" s="5">
        <f t="shared" si="18"/>
        <v>30373.611636724636</v>
      </c>
      <c r="K73" s="5">
        <f t="shared" si="14"/>
        <v>979.79392376531086</v>
      </c>
      <c r="L73" s="5">
        <f t="shared" si="15"/>
        <v>10</v>
      </c>
      <c r="M73" s="5">
        <f t="shared" si="13"/>
        <v>1000</v>
      </c>
      <c r="N73">
        <f t="shared" si="7"/>
        <v>700</v>
      </c>
      <c r="O73">
        <f t="shared" si="8"/>
        <v>2100</v>
      </c>
      <c r="P73">
        <f t="shared" si="16"/>
        <v>900</v>
      </c>
    </row>
    <row r="74" spans="1:16" x14ac:dyDescent="0.2">
      <c r="A74" s="1">
        <v>38930</v>
      </c>
      <c r="C74" s="3">
        <f>INDEX(Range1,MATCH(E74,RangeRow1,0),3)*$F$37</f>
        <v>74389.429481446525</v>
      </c>
      <c r="E74">
        <f t="shared" si="17"/>
        <v>2006</v>
      </c>
      <c r="G74">
        <v>31</v>
      </c>
      <c r="H74" s="5">
        <f t="shared" si="18"/>
        <v>24796.476493815506</v>
      </c>
      <c r="I74" s="5">
        <f t="shared" si="18"/>
        <v>24796.476493815506</v>
      </c>
      <c r="J74" s="5">
        <f t="shared" si="18"/>
        <v>24796.476493815506</v>
      </c>
      <c r="K74" s="5">
        <f t="shared" si="14"/>
        <v>799.88633851017755</v>
      </c>
      <c r="L74" s="5">
        <f t="shared" si="15"/>
        <v>8</v>
      </c>
      <c r="M74" s="5">
        <f t="shared" si="13"/>
        <v>800</v>
      </c>
      <c r="N74">
        <f t="shared" si="7"/>
        <v>560</v>
      </c>
      <c r="O74">
        <f t="shared" si="8"/>
        <v>1680</v>
      </c>
      <c r="P74">
        <f t="shared" si="16"/>
        <v>720</v>
      </c>
    </row>
    <row r="75" spans="1:16" x14ac:dyDescent="0.2">
      <c r="A75" s="1">
        <v>38961</v>
      </c>
      <c r="C75" s="3">
        <f>INDEX(Range1,MATCH(E75,RangeRow1,0),3)*$F$38</f>
        <v>97847.422622622791</v>
      </c>
      <c r="E75">
        <f t="shared" si="17"/>
        <v>2006</v>
      </c>
      <c r="G75">
        <v>30</v>
      </c>
      <c r="H75" s="5">
        <f t="shared" si="18"/>
        <v>32615.807540874262</v>
      </c>
      <c r="I75" s="5">
        <f t="shared" si="18"/>
        <v>32615.807540874262</v>
      </c>
      <c r="J75" s="5">
        <f t="shared" si="18"/>
        <v>32615.807540874262</v>
      </c>
      <c r="K75" s="5">
        <f t="shared" si="14"/>
        <v>1087.1935846958088</v>
      </c>
      <c r="L75" s="5">
        <f t="shared" si="15"/>
        <v>11</v>
      </c>
      <c r="M75" s="5">
        <f t="shared" si="13"/>
        <v>1100</v>
      </c>
      <c r="N75">
        <f t="shared" si="7"/>
        <v>770</v>
      </c>
      <c r="O75">
        <f t="shared" si="8"/>
        <v>2310</v>
      </c>
      <c r="P75">
        <f t="shared" si="16"/>
        <v>990</v>
      </c>
    </row>
    <row r="76" spans="1:16" x14ac:dyDescent="0.2">
      <c r="A76" s="1">
        <v>38991</v>
      </c>
      <c r="C76" s="3">
        <f>INDEX(Range1,MATCH(E76,RangeRow1,0),3)*$F$39</f>
        <v>148244.4834799002</v>
      </c>
      <c r="E76">
        <f t="shared" si="17"/>
        <v>2006</v>
      </c>
      <c r="G76">
        <v>31</v>
      </c>
      <c r="H76" s="5">
        <f t="shared" si="18"/>
        <v>49414.827826633395</v>
      </c>
      <c r="I76" s="5">
        <f t="shared" si="18"/>
        <v>49414.827826633395</v>
      </c>
      <c r="J76" s="5">
        <f t="shared" si="18"/>
        <v>49414.827826633395</v>
      </c>
      <c r="K76" s="5">
        <f t="shared" si="14"/>
        <v>1594.0267040849483</v>
      </c>
      <c r="L76" s="5">
        <f t="shared" si="15"/>
        <v>16</v>
      </c>
      <c r="M76" s="5">
        <f t="shared" si="13"/>
        <v>1600</v>
      </c>
      <c r="N76">
        <f t="shared" si="7"/>
        <v>1120</v>
      </c>
      <c r="O76">
        <f t="shared" si="8"/>
        <v>3360</v>
      </c>
      <c r="P76">
        <f t="shared" si="16"/>
        <v>1440</v>
      </c>
    </row>
    <row r="77" spans="1:16" x14ac:dyDescent="0.2">
      <c r="A77" s="1">
        <v>39022</v>
      </c>
      <c r="C77" s="3">
        <f>INDEX(Range1,MATCH(E77,RangeRow1,0),3)*$F$40</f>
        <v>266973.99130323163</v>
      </c>
      <c r="E77">
        <f t="shared" si="17"/>
        <v>2006</v>
      </c>
      <c r="G77">
        <v>30</v>
      </c>
      <c r="H77" s="5">
        <f t="shared" si="18"/>
        <v>88991.330434410542</v>
      </c>
      <c r="I77" s="5">
        <f t="shared" si="18"/>
        <v>88991.330434410542</v>
      </c>
      <c r="J77" s="5">
        <f t="shared" si="18"/>
        <v>88991.330434410542</v>
      </c>
      <c r="K77" s="5">
        <f t="shared" si="14"/>
        <v>2966.3776811470179</v>
      </c>
      <c r="L77" s="5">
        <f t="shared" si="15"/>
        <v>30</v>
      </c>
      <c r="M77" s="5">
        <f t="shared" si="13"/>
        <v>3000</v>
      </c>
      <c r="N77">
        <f t="shared" si="7"/>
        <v>2100</v>
      </c>
      <c r="O77">
        <f t="shared" si="8"/>
        <v>6300</v>
      </c>
      <c r="P77">
        <f t="shared" si="16"/>
        <v>2700</v>
      </c>
    </row>
    <row r="78" spans="1:16" x14ac:dyDescent="0.2">
      <c r="A78" s="1">
        <v>39052</v>
      </c>
      <c r="C78" s="3">
        <f>INDEX(Range1,MATCH(E78,RangeRow1,0),3)*$F$41</f>
        <v>1036806.2177248441</v>
      </c>
      <c r="E78">
        <f t="shared" si="17"/>
        <v>2006</v>
      </c>
      <c r="G78">
        <v>31</v>
      </c>
      <c r="H78" s="5">
        <f t="shared" si="18"/>
        <v>345602.07257494802</v>
      </c>
      <c r="I78" s="5">
        <f t="shared" si="18"/>
        <v>345602.07257494802</v>
      </c>
      <c r="J78" s="5">
        <f t="shared" si="18"/>
        <v>345602.07257494802</v>
      </c>
      <c r="K78" s="5">
        <f t="shared" si="14"/>
        <v>11148.453954030581</v>
      </c>
      <c r="L78" s="5">
        <f t="shared" si="15"/>
        <v>112</v>
      </c>
      <c r="M78" s="5">
        <f t="shared" si="13"/>
        <v>11200</v>
      </c>
      <c r="N78">
        <f t="shared" si="7"/>
        <v>7839.9999999999991</v>
      </c>
      <c r="O78">
        <f t="shared" si="8"/>
        <v>23519.999999999996</v>
      </c>
      <c r="P78">
        <f t="shared" si="16"/>
        <v>10080.000000000004</v>
      </c>
    </row>
    <row r="79" spans="1:16" x14ac:dyDescent="0.2">
      <c r="A79" s="1">
        <v>39083</v>
      </c>
      <c r="C79" s="3">
        <f>INDEX(Range1,MATCH(E79,RangeRow1,0),3)*$F$30</f>
        <v>1064270.2190775946</v>
      </c>
      <c r="E79">
        <f t="shared" si="17"/>
        <v>2007</v>
      </c>
      <c r="H79" s="5">
        <f t="shared" si="18"/>
        <v>354756.73969253153</v>
      </c>
      <c r="I79" s="5">
        <f t="shared" si="18"/>
        <v>354756.73969253153</v>
      </c>
      <c r="J79" s="5">
        <f t="shared" si="18"/>
        <v>354756.73969253153</v>
      </c>
      <c r="K79" s="5"/>
      <c r="L79" s="5"/>
      <c r="M79" s="5"/>
    </row>
    <row r="80" spans="1:16" x14ac:dyDescent="0.2">
      <c r="A80" s="1">
        <v>39114</v>
      </c>
      <c r="C80" s="3">
        <f>INDEX(Range1,MATCH(E80,RangeRow1,0),3)*$F$31</f>
        <v>834680.0065625133</v>
      </c>
      <c r="E80">
        <f t="shared" si="17"/>
        <v>2007</v>
      </c>
      <c r="H80" s="5">
        <f t="shared" si="18"/>
        <v>278226.66885417106</v>
      </c>
      <c r="I80" s="5">
        <f t="shared" si="18"/>
        <v>278226.66885417106</v>
      </c>
      <c r="J80" s="5">
        <f t="shared" si="18"/>
        <v>278226.66885417106</v>
      </c>
      <c r="K80" s="5"/>
      <c r="L80" s="5"/>
      <c r="M80" s="5"/>
    </row>
    <row r="81" spans="1:13" x14ac:dyDescent="0.2">
      <c r="A81" s="1">
        <v>39142</v>
      </c>
      <c r="C81" s="3">
        <f>INDEX(Range1,MATCH(E81,RangeRow1,0),3)*$F$32</f>
        <v>586438.03977382323</v>
      </c>
      <c r="E81">
        <f t="shared" si="17"/>
        <v>2007</v>
      </c>
      <c r="H81" s="5">
        <f t="shared" si="18"/>
        <v>195479.3465912744</v>
      </c>
      <c r="I81" s="5">
        <f t="shared" si="18"/>
        <v>195479.3465912744</v>
      </c>
      <c r="J81" s="5">
        <f t="shared" si="18"/>
        <v>195479.3465912744</v>
      </c>
      <c r="K81" s="5"/>
      <c r="L81" s="5"/>
      <c r="M81" s="5"/>
    </row>
    <row r="82" spans="1:13" x14ac:dyDescent="0.2">
      <c r="A82" s="1">
        <v>39173</v>
      </c>
      <c r="C82" s="3">
        <f>INDEX(Range1,MATCH(E82,RangeRow1,0),3)*$F$33</f>
        <v>467239.04709056934</v>
      </c>
      <c r="E82">
        <f t="shared" si="17"/>
        <v>2007</v>
      </c>
      <c r="H82" s="5">
        <f t="shared" si="18"/>
        <v>155746.34903018977</v>
      </c>
      <c r="I82" s="5">
        <f t="shared" si="18"/>
        <v>155746.34903018977</v>
      </c>
      <c r="J82" s="5">
        <f t="shared" si="18"/>
        <v>155746.34903018977</v>
      </c>
      <c r="K82" s="5"/>
      <c r="L82" s="5"/>
      <c r="M82" s="5"/>
    </row>
    <row r="83" spans="1:13" x14ac:dyDescent="0.2">
      <c r="A83" s="1">
        <v>39203</v>
      </c>
      <c r="C83" s="3">
        <f>INDEX(Range1,MATCH(E83,RangeRow1,0),3)*$F$34</f>
        <v>170358.2901597023</v>
      </c>
      <c r="E83">
        <f t="shared" si="17"/>
        <v>2007</v>
      </c>
      <c r="H83" s="5">
        <f t="shared" si="18"/>
        <v>56786.096719900765</v>
      </c>
      <c r="I83" s="5">
        <f t="shared" si="18"/>
        <v>56786.096719900765</v>
      </c>
      <c r="J83" s="5">
        <f t="shared" si="18"/>
        <v>56786.096719900765</v>
      </c>
      <c r="K83" s="5"/>
      <c r="L83" s="5"/>
      <c r="M83" s="5"/>
    </row>
    <row r="84" spans="1:13" x14ac:dyDescent="0.2">
      <c r="A84" s="1">
        <v>39234</v>
      </c>
      <c r="C84" s="3">
        <f>INDEX(Range1,MATCH(E84,RangeRow1,0),3)*$F$35</f>
        <v>110129.83388605119</v>
      </c>
      <c r="E84">
        <f t="shared" si="17"/>
        <v>2007</v>
      </c>
      <c r="H84" s="5">
        <f t="shared" si="18"/>
        <v>36709.944628683726</v>
      </c>
      <c r="I84" s="5">
        <f t="shared" si="18"/>
        <v>36709.944628683726</v>
      </c>
      <c r="J84" s="5">
        <f t="shared" si="18"/>
        <v>36709.944628683726</v>
      </c>
      <c r="K84" s="5"/>
      <c r="L84" s="5"/>
      <c r="M84" s="5"/>
    </row>
    <row r="85" spans="1:13" x14ac:dyDescent="0.2">
      <c r="A85" s="1">
        <v>39264</v>
      </c>
      <c r="C85" s="3">
        <f>INDEX(Range1,MATCH(E85,RangeRow1,0),3)*$F$36</f>
        <v>97499.291577646494</v>
      </c>
      <c r="E85">
        <f t="shared" si="17"/>
        <v>2007</v>
      </c>
      <c r="H85" s="5">
        <f t="shared" si="18"/>
        <v>32499.763859215498</v>
      </c>
      <c r="I85" s="5">
        <f t="shared" si="18"/>
        <v>32499.763859215498</v>
      </c>
      <c r="J85" s="5">
        <f t="shared" si="18"/>
        <v>32499.763859215498</v>
      </c>
      <c r="K85" s="5"/>
      <c r="L85" s="5"/>
      <c r="M85" s="5"/>
    </row>
    <row r="86" spans="1:13" x14ac:dyDescent="0.2">
      <c r="A86" s="1">
        <v>39295</v>
      </c>
      <c r="C86" s="3">
        <f>INDEX(Range1,MATCH(E86,RangeRow1,0),3)*$F$37</f>
        <v>79596.688095057354</v>
      </c>
      <c r="E86">
        <f t="shared" si="17"/>
        <v>2007</v>
      </c>
      <c r="H86" s="5">
        <f t="shared" si="18"/>
        <v>26532.229365019117</v>
      </c>
      <c r="I86" s="5">
        <f t="shared" si="18"/>
        <v>26532.229365019117</v>
      </c>
      <c r="J86" s="5">
        <f t="shared" si="18"/>
        <v>26532.229365019117</v>
      </c>
      <c r="K86" s="5"/>
      <c r="L86" s="5"/>
      <c r="M86" s="5"/>
    </row>
    <row r="87" spans="1:13" x14ac:dyDescent="0.2">
      <c r="A87" s="1">
        <v>39326</v>
      </c>
      <c r="C87" s="3">
        <f>INDEX(Range1,MATCH(E87,RangeRow1,0),3)*$F$38</f>
        <v>104696.74029884386</v>
      </c>
      <c r="E87">
        <f t="shared" si="17"/>
        <v>2007</v>
      </c>
      <c r="H87" s="5">
        <f t="shared" si="18"/>
        <v>34898.913432947949</v>
      </c>
      <c r="I87" s="5">
        <f t="shared" si="18"/>
        <v>34898.913432947949</v>
      </c>
      <c r="J87" s="5">
        <f t="shared" si="18"/>
        <v>34898.913432947949</v>
      </c>
      <c r="K87" s="5"/>
      <c r="L87" s="5"/>
      <c r="M87" s="5"/>
    </row>
    <row r="88" spans="1:13" x14ac:dyDescent="0.2">
      <c r="A88" s="1">
        <v>39356</v>
      </c>
      <c r="C88" s="3">
        <f>INDEX(Range1,MATCH(E88,RangeRow1,0),3)*$F$39</f>
        <v>158621.59443372907</v>
      </c>
      <c r="E88">
        <f t="shared" si="17"/>
        <v>2007</v>
      </c>
      <c r="H88" s="5">
        <f t="shared" si="18"/>
        <v>52873.864811243024</v>
      </c>
      <c r="I88" s="5">
        <f t="shared" si="18"/>
        <v>52873.864811243024</v>
      </c>
      <c r="J88" s="5">
        <f t="shared" si="18"/>
        <v>52873.864811243024</v>
      </c>
      <c r="K88" s="5"/>
      <c r="L88" s="5"/>
      <c r="M88" s="5"/>
    </row>
    <row r="89" spans="1:13" x14ac:dyDescent="0.2">
      <c r="A89" s="1">
        <v>39387</v>
      </c>
      <c r="C89" s="3">
        <f>INDEX(Range1,MATCH(E89,RangeRow1,0),3)*$F$40</f>
        <v>285662.16549027181</v>
      </c>
      <c r="E89">
        <f t="shared" si="17"/>
        <v>2007</v>
      </c>
      <c r="H89" s="5">
        <f t="shared" si="18"/>
        <v>95220.721830090595</v>
      </c>
      <c r="I89" s="5">
        <f t="shared" si="18"/>
        <v>95220.721830090595</v>
      </c>
      <c r="J89" s="5">
        <f t="shared" si="18"/>
        <v>95220.721830090595</v>
      </c>
      <c r="K89" s="5"/>
      <c r="L89" s="5"/>
      <c r="M89" s="5"/>
    </row>
    <row r="90" spans="1:13" x14ac:dyDescent="0.2">
      <c r="A90" s="1">
        <v>39417</v>
      </c>
      <c r="C90" s="3">
        <f>INDEX(Range1,MATCH(E90,RangeRow1,0),3)*$F$41</f>
        <v>1109382.6327548788</v>
      </c>
      <c r="E90">
        <f t="shared" si="17"/>
        <v>2007</v>
      </c>
      <c r="H90" s="5">
        <f t="shared" si="18"/>
        <v>369794.21091829293</v>
      </c>
      <c r="I90" s="5">
        <f t="shared" si="18"/>
        <v>369794.21091829293</v>
      </c>
      <c r="J90" s="5">
        <f t="shared" si="18"/>
        <v>369794.21091829293</v>
      </c>
      <c r="K90" s="5"/>
      <c r="L90" s="5"/>
      <c r="M90" s="5"/>
    </row>
    <row r="91" spans="1:13" x14ac:dyDescent="0.2">
      <c r="A91" s="1">
        <v>39448</v>
      </c>
      <c r="C91" s="3">
        <f>INDEX(Range1,MATCH(E91,RangeRow1,0),3)*$F$30</f>
        <v>1099745.9935816133</v>
      </c>
      <c r="E91">
        <f t="shared" si="17"/>
        <v>2008</v>
      </c>
      <c r="H91" s="5">
        <f t="shared" si="18"/>
        <v>366581.99786053773</v>
      </c>
      <c r="I91" s="5">
        <f t="shared" si="18"/>
        <v>366581.99786053773</v>
      </c>
      <c r="J91" s="5">
        <f t="shared" si="18"/>
        <v>366581.99786053773</v>
      </c>
      <c r="K91" s="5"/>
      <c r="L91" s="5"/>
      <c r="M91" s="5"/>
    </row>
    <row r="92" spans="1:13" x14ac:dyDescent="0.2">
      <c r="A92" s="1">
        <v>39479</v>
      </c>
      <c r="C92" s="3">
        <f>INDEX(Range1,MATCH(E92,RangeRow1,0),3)*$F$31</f>
        <v>862502.75229478453</v>
      </c>
      <c r="E92">
        <f t="shared" si="17"/>
        <v>2008</v>
      </c>
      <c r="H92" s="5">
        <f t="shared" si="18"/>
        <v>287500.9174315948</v>
      </c>
      <c r="I92" s="5">
        <f t="shared" si="18"/>
        <v>287500.9174315948</v>
      </c>
      <c r="J92" s="5">
        <f t="shared" si="18"/>
        <v>287500.9174315948</v>
      </c>
      <c r="K92" s="5"/>
      <c r="L92" s="5"/>
      <c r="M92" s="5"/>
    </row>
    <row r="93" spans="1:13" x14ac:dyDescent="0.2">
      <c r="A93" s="1">
        <v>39508</v>
      </c>
      <c r="C93" s="3">
        <f>INDEX(Range1,MATCH(E93,RangeRow1,0),3)*$F$32</f>
        <v>605986.02982998209</v>
      </c>
      <c r="E93">
        <f t="shared" si="17"/>
        <v>2008</v>
      </c>
      <c r="H93" s="5">
        <f t="shared" si="18"/>
        <v>201995.34327666069</v>
      </c>
      <c r="I93" s="5">
        <f t="shared" si="18"/>
        <v>201995.34327666069</v>
      </c>
      <c r="J93" s="5">
        <f t="shared" si="18"/>
        <v>201995.34327666069</v>
      </c>
      <c r="K93" s="5"/>
      <c r="L93" s="5"/>
      <c r="M93" s="5"/>
    </row>
    <row r="94" spans="1:13" x14ac:dyDescent="0.2">
      <c r="A94" s="1">
        <v>39539</v>
      </c>
      <c r="C94" s="3">
        <f>INDEX(Range1,MATCH(E94,RangeRow1,0),3)*$F$33</f>
        <v>482813.72613065725</v>
      </c>
      <c r="E94">
        <f t="shared" si="17"/>
        <v>2008</v>
      </c>
      <c r="H94" s="5">
        <f t="shared" si="18"/>
        <v>160937.90871021908</v>
      </c>
      <c r="I94" s="5">
        <f t="shared" si="18"/>
        <v>160937.90871021908</v>
      </c>
      <c r="J94" s="5">
        <f t="shared" si="18"/>
        <v>160937.90871021908</v>
      </c>
      <c r="K94" s="5"/>
      <c r="L94" s="5"/>
      <c r="M94" s="5"/>
    </row>
    <row r="95" spans="1:13" x14ac:dyDescent="0.2">
      <c r="A95" s="1">
        <v>39569</v>
      </c>
      <c r="C95" s="3">
        <f>INDEX(Range1,MATCH(E95,RangeRow1,0),3)*$F$34</f>
        <v>176036.91592434482</v>
      </c>
      <c r="E95">
        <f t="shared" si="17"/>
        <v>2008</v>
      </c>
      <c r="H95" s="5">
        <f t="shared" si="18"/>
        <v>58678.971974781605</v>
      </c>
      <c r="I95" s="5">
        <f t="shared" si="18"/>
        <v>58678.971974781605</v>
      </c>
      <c r="J95" s="5">
        <f t="shared" si="18"/>
        <v>58678.971974781605</v>
      </c>
      <c r="K95" s="5"/>
      <c r="L95" s="5"/>
      <c r="M95" s="5"/>
    </row>
    <row r="96" spans="1:13" x14ac:dyDescent="0.2">
      <c r="A96" s="1">
        <v>39600</v>
      </c>
      <c r="C96" s="3">
        <f>INDEX(Range1,MATCH(E96,RangeRow1,0),3)*$F$35</f>
        <v>113800.83875217695</v>
      </c>
      <c r="E96">
        <f t="shared" si="17"/>
        <v>2008</v>
      </c>
      <c r="H96" s="5">
        <f t="shared" si="18"/>
        <v>37933.612917392311</v>
      </c>
      <c r="I96" s="5">
        <f t="shared" si="18"/>
        <v>37933.612917392311</v>
      </c>
      <c r="J96" s="5">
        <f t="shared" si="18"/>
        <v>37933.612917392311</v>
      </c>
      <c r="K96" s="5"/>
      <c r="L96" s="5"/>
      <c r="M96" s="5"/>
    </row>
    <row r="97" spans="1:13" x14ac:dyDescent="0.2">
      <c r="A97" s="1">
        <v>39630</v>
      </c>
      <c r="C97" s="3">
        <f>INDEX(Range1,MATCH(E97,RangeRow1,0),3)*$F$36</f>
        <v>100749.2771736993</v>
      </c>
      <c r="E97">
        <f t="shared" si="17"/>
        <v>2008</v>
      </c>
      <c r="H97" s="5">
        <f t="shared" si="18"/>
        <v>33583.092391233098</v>
      </c>
      <c r="I97" s="5">
        <f t="shared" si="18"/>
        <v>33583.092391233098</v>
      </c>
      <c r="J97" s="5">
        <f t="shared" si="18"/>
        <v>33583.092391233098</v>
      </c>
      <c r="K97" s="5"/>
      <c r="L97" s="5"/>
      <c r="M97" s="5"/>
    </row>
    <row r="98" spans="1:13" x14ac:dyDescent="0.2">
      <c r="A98" s="1">
        <v>39661</v>
      </c>
      <c r="C98" s="3">
        <f>INDEX(Range1,MATCH(E98,RangeRow1,0),3)*$F$37</f>
        <v>82249.918550546674</v>
      </c>
      <c r="E98">
        <f t="shared" si="17"/>
        <v>2008</v>
      </c>
      <c r="H98" s="5">
        <f t="shared" si="18"/>
        <v>27416.639516848889</v>
      </c>
      <c r="I98" s="5">
        <f t="shared" si="18"/>
        <v>27416.639516848889</v>
      </c>
      <c r="J98" s="5">
        <f t="shared" si="18"/>
        <v>27416.639516848889</v>
      </c>
      <c r="K98" s="5"/>
      <c r="L98" s="5"/>
      <c r="M98" s="5"/>
    </row>
    <row r="99" spans="1:13" x14ac:dyDescent="0.2">
      <c r="A99" s="1">
        <v>39692</v>
      </c>
      <c r="C99" s="3">
        <f>INDEX(Range1,MATCH(E99,RangeRow1,0),3)*$F$38</f>
        <v>108186.64153216661</v>
      </c>
      <c r="E99">
        <f t="shared" si="17"/>
        <v>2008</v>
      </c>
      <c r="H99" s="5">
        <f t="shared" si="18"/>
        <v>36062.213844055535</v>
      </c>
      <c r="I99" s="5">
        <f t="shared" si="18"/>
        <v>36062.213844055535</v>
      </c>
      <c r="J99" s="5">
        <f t="shared" si="18"/>
        <v>36062.213844055535</v>
      </c>
      <c r="K99" s="5"/>
      <c r="L99" s="5"/>
      <c r="M99" s="5"/>
    </row>
    <row r="100" spans="1:13" x14ac:dyDescent="0.2">
      <c r="A100" s="1">
        <v>39722</v>
      </c>
      <c r="C100" s="3">
        <f>INDEX(Range1,MATCH(E100,RangeRow1,0),3)*$F$39</f>
        <v>163908.99589881566</v>
      </c>
      <c r="E100">
        <f t="shared" si="17"/>
        <v>2008</v>
      </c>
      <c r="H100" s="5">
        <f t="shared" si="18"/>
        <v>54636.331966271886</v>
      </c>
      <c r="I100" s="5">
        <f t="shared" si="18"/>
        <v>54636.331966271886</v>
      </c>
      <c r="J100" s="5">
        <f t="shared" si="18"/>
        <v>54636.331966271886</v>
      </c>
      <c r="K100" s="5"/>
      <c r="L100" s="5"/>
      <c r="M100" s="5"/>
    </row>
    <row r="101" spans="1:13" x14ac:dyDescent="0.2">
      <c r="A101" s="1">
        <v>39753</v>
      </c>
      <c r="C101" s="3">
        <f>INDEX(Range1,MATCH(E101,RangeRow1,0),3)*$F$40</f>
        <v>295184.26465794916</v>
      </c>
      <c r="E101">
        <f t="shared" si="17"/>
        <v>2008</v>
      </c>
      <c r="H101" s="5">
        <f t="shared" si="18"/>
        <v>98394.754885983042</v>
      </c>
      <c r="I101" s="5">
        <f t="shared" si="18"/>
        <v>98394.754885983042</v>
      </c>
      <c r="J101" s="5">
        <f t="shared" si="18"/>
        <v>98394.754885983042</v>
      </c>
      <c r="K101" s="5"/>
      <c r="L101" s="5"/>
      <c r="M101" s="5"/>
    </row>
    <row r="102" spans="1:13" x14ac:dyDescent="0.2">
      <c r="A102" s="1">
        <v>39783</v>
      </c>
      <c r="C102" s="3">
        <f>INDEX(Range1,MATCH(E102,RangeRow1,0),3)*$F$41</f>
        <v>1146362.1586429533</v>
      </c>
      <c r="E102">
        <f t="shared" si="17"/>
        <v>2008</v>
      </c>
      <c r="H102" s="5">
        <f t="shared" si="18"/>
        <v>382120.71954765107</v>
      </c>
      <c r="I102" s="5">
        <f t="shared" si="18"/>
        <v>382120.71954765107</v>
      </c>
      <c r="J102" s="5">
        <f t="shared" si="18"/>
        <v>382120.71954765107</v>
      </c>
      <c r="K102" s="5"/>
      <c r="L102" s="5"/>
      <c r="M102" s="5"/>
    </row>
    <row r="103" spans="1:13" x14ac:dyDescent="0.2">
      <c r="A103" s="1">
        <v>39814</v>
      </c>
      <c r="C103" s="3">
        <f>INDEX(Range1,MATCH(E103,RangeRow1,0),3)*$F$30</f>
        <v>1136404.2723592683</v>
      </c>
      <c r="E103">
        <f t="shared" si="17"/>
        <v>2009</v>
      </c>
      <c r="H103" s="5">
        <f t="shared" ref="H103:J138" si="19">$C103*(1/3)</f>
        <v>378801.42411975609</v>
      </c>
      <c r="I103" s="5">
        <f t="shared" si="19"/>
        <v>378801.42411975609</v>
      </c>
      <c r="J103" s="5">
        <f t="shared" si="19"/>
        <v>378801.42411975609</v>
      </c>
      <c r="K103" s="5"/>
      <c r="L103" s="5"/>
      <c r="M103" s="5"/>
    </row>
    <row r="104" spans="1:13" x14ac:dyDescent="0.2">
      <c r="A104" s="1">
        <v>39845</v>
      </c>
      <c r="C104" s="3">
        <f>INDEX(Range1,MATCH(E104,RangeRow1,0),3)*$F$31</f>
        <v>891252.90598904365</v>
      </c>
      <c r="E104">
        <f t="shared" si="17"/>
        <v>2009</v>
      </c>
      <c r="H104" s="5">
        <f t="shared" si="19"/>
        <v>297084.30199634784</v>
      </c>
      <c r="I104" s="5">
        <f t="shared" si="19"/>
        <v>297084.30199634784</v>
      </c>
      <c r="J104" s="5">
        <f t="shared" si="19"/>
        <v>297084.30199634784</v>
      </c>
      <c r="K104" s="5"/>
      <c r="L104" s="5"/>
      <c r="M104" s="5"/>
    </row>
    <row r="105" spans="1:13" x14ac:dyDescent="0.2">
      <c r="A105" s="1">
        <v>39873</v>
      </c>
      <c r="C105" s="3">
        <f>INDEX(Range1,MATCH(E105,RangeRow1,0),3)*$F$32</f>
        <v>626185.60768388712</v>
      </c>
      <c r="E105">
        <f t="shared" si="17"/>
        <v>2009</v>
      </c>
      <c r="H105" s="5">
        <f t="shared" si="19"/>
        <v>208728.53589462902</v>
      </c>
      <c r="I105" s="5">
        <f t="shared" si="19"/>
        <v>208728.53589462902</v>
      </c>
      <c r="J105" s="5">
        <f t="shared" si="19"/>
        <v>208728.53589462902</v>
      </c>
      <c r="K105" s="5"/>
      <c r="L105" s="5"/>
      <c r="M105" s="5"/>
    </row>
    <row r="106" spans="1:13" x14ac:dyDescent="0.2">
      <c r="A106" s="1">
        <v>39904</v>
      </c>
      <c r="C106" s="3">
        <f>INDEX(Range1,MATCH(E106,RangeRow1,0),3)*$F$33</f>
        <v>498907.5516808047</v>
      </c>
      <c r="E106">
        <f t="shared" si="17"/>
        <v>2009</v>
      </c>
      <c r="H106" s="5">
        <f t="shared" si="19"/>
        <v>166302.5172269349</v>
      </c>
      <c r="I106" s="5">
        <f t="shared" si="19"/>
        <v>166302.5172269349</v>
      </c>
      <c r="J106" s="5">
        <f t="shared" si="19"/>
        <v>166302.5172269349</v>
      </c>
      <c r="K106" s="5"/>
      <c r="L106" s="5"/>
      <c r="M106" s="5"/>
    </row>
    <row r="107" spans="1:13" x14ac:dyDescent="0.2">
      <c r="A107" s="1">
        <v>39934</v>
      </c>
      <c r="C107" s="3">
        <f>INDEX(Range1,MATCH(E107,RangeRow1,0),3)*$F$34</f>
        <v>181904.82576604991</v>
      </c>
      <c r="E107">
        <f t="shared" si="17"/>
        <v>2009</v>
      </c>
      <c r="H107" s="5">
        <f t="shared" si="19"/>
        <v>60634.941922016631</v>
      </c>
      <c r="I107" s="5">
        <f t="shared" si="19"/>
        <v>60634.941922016631</v>
      </c>
      <c r="J107" s="5">
        <f t="shared" si="19"/>
        <v>60634.941922016631</v>
      </c>
      <c r="K107" s="5"/>
      <c r="L107" s="5"/>
      <c r="M107" s="5"/>
    </row>
    <row r="108" spans="1:13" x14ac:dyDescent="0.2">
      <c r="A108" s="1">
        <v>39965</v>
      </c>
      <c r="C108" s="3">
        <f>INDEX(Range1,MATCH(E108,RangeRow1,0),3)*$F$35</f>
        <v>117594.20821790412</v>
      </c>
      <c r="E108">
        <f t="shared" si="17"/>
        <v>2009</v>
      </c>
      <c r="H108" s="5">
        <f t="shared" si="19"/>
        <v>39198.069405968039</v>
      </c>
      <c r="I108" s="5">
        <f t="shared" si="19"/>
        <v>39198.069405968039</v>
      </c>
      <c r="J108" s="5">
        <f t="shared" si="19"/>
        <v>39198.069405968039</v>
      </c>
      <c r="K108" s="5"/>
      <c r="L108" s="5"/>
      <c r="M108" s="5"/>
    </row>
    <row r="109" spans="1:13" x14ac:dyDescent="0.2">
      <c r="A109" s="1">
        <v>39995</v>
      </c>
      <c r="C109" s="3">
        <f>INDEX(Range1,MATCH(E109,RangeRow1,0),3)*$F$36</f>
        <v>104107.59364935431</v>
      </c>
      <c r="E109">
        <f t="shared" si="17"/>
        <v>2009</v>
      </c>
      <c r="H109" s="5">
        <f t="shared" si="19"/>
        <v>34702.531216451433</v>
      </c>
      <c r="I109" s="5">
        <f t="shared" si="19"/>
        <v>34702.531216451433</v>
      </c>
      <c r="J109" s="5">
        <f t="shared" si="19"/>
        <v>34702.531216451433</v>
      </c>
      <c r="K109" s="5"/>
      <c r="L109" s="5"/>
      <c r="M109" s="5"/>
    </row>
    <row r="110" spans="1:13" x14ac:dyDescent="0.2">
      <c r="A110" s="1">
        <v>40026</v>
      </c>
      <c r="C110" s="3">
        <f>INDEX(Range1,MATCH(E110,RangeRow1,0),3)*$F$37</f>
        <v>84991.588410007374</v>
      </c>
      <c r="E110">
        <f t="shared" si="17"/>
        <v>2009</v>
      </c>
      <c r="H110" s="5">
        <f t="shared" si="19"/>
        <v>28330.529470002457</v>
      </c>
      <c r="I110" s="5">
        <f t="shared" si="19"/>
        <v>28330.529470002457</v>
      </c>
      <c r="J110" s="5">
        <f t="shared" si="19"/>
        <v>28330.529470002457</v>
      </c>
      <c r="K110" s="5"/>
      <c r="L110" s="5"/>
      <c r="M110" s="5"/>
    </row>
    <row r="111" spans="1:13" x14ac:dyDescent="0.2">
      <c r="A111" s="1">
        <v>40057</v>
      </c>
      <c r="C111" s="3">
        <f>INDEX(Range1,MATCH(E111,RangeRow1,0),3)*$F$38</f>
        <v>111792.87068730842</v>
      </c>
      <c r="E111">
        <f t="shared" si="17"/>
        <v>2009</v>
      </c>
      <c r="H111" s="5">
        <f t="shared" si="19"/>
        <v>37264.2902291028</v>
      </c>
      <c r="I111" s="5">
        <f t="shared" si="19"/>
        <v>37264.2902291028</v>
      </c>
      <c r="J111" s="5">
        <f t="shared" si="19"/>
        <v>37264.2902291028</v>
      </c>
      <c r="K111" s="5"/>
      <c r="L111" s="5"/>
      <c r="M111" s="5"/>
    </row>
    <row r="112" spans="1:13" x14ac:dyDescent="0.2">
      <c r="A112" s="1">
        <v>40087</v>
      </c>
      <c r="C112" s="3">
        <f>INDEX(Range1,MATCH(E112,RangeRow1,0),3)*$F$39</f>
        <v>169372.64086855602</v>
      </c>
      <c r="E112">
        <f t="shared" si="17"/>
        <v>2009</v>
      </c>
      <c r="H112" s="5">
        <f t="shared" si="19"/>
        <v>56457.546956185339</v>
      </c>
      <c r="I112" s="5">
        <f t="shared" si="19"/>
        <v>56457.546956185339</v>
      </c>
      <c r="J112" s="5">
        <f t="shared" si="19"/>
        <v>56457.546956185339</v>
      </c>
      <c r="K112" s="5"/>
      <c r="L112" s="5"/>
      <c r="M112" s="5"/>
    </row>
    <row r="113" spans="1:13" x14ac:dyDescent="0.2">
      <c r="A113" s="1">
        <v>40118</v>
      </c>
      <c r="C113" s="3">
        <f>INDEX(Range1,MATCH(E113,RangeRow1,0),3)*$F$40</f>
        <v>305023.76134878682</v>
      </c>
      <c r="E113">
        <f t="shared" si="17"/>
        <v>2009</v>
      </c>
      <c r="H113" s="5">
        <f t="shared" si="19"/>
        <v>101674.58711626226</v>
      </c>
      <c r="I113" s="5">
        <f t="shared" si="19"/>
        <v>101674.58711626226</v>
      </c>
      <c r="J113" s="5">
        <f t="shared" si="19"/>
        <v>101674.58711626226</v>
      </c>
      <c r="K113" s="5"/>
      <c r="L113" s="5"/>
      <c r="M113" s="5"/>
    </row>
    <row r="114" spans="1:13" x14ac:dyDescent="0.2">
      <c r="A114" s="1">
        <v>40148</v>
      </c>
      <c r="C114" s="3">
        <f>INDEX(Range1,MATCH(E114,RangeRow1,0),3)*$F$41</f>
        <v>1184574.3129376252</v>
      </c>
      <c r="E114">
        <f t="shared" si="17"/>
        <v>2009</v>
      </c>
      <c r="H114" s="5">
        <f t="shared" si="19"/>
        <v>394858.10431254172</v>
      </c>
      <c r="I114" s="5">
        <f t="shared" si="19"/>
        <v>394858.10431254172</v>
      </c>
      <c r="J114" s="5">
        <f t="shared" si="19"/>
        <v>394858.10431254172</v>
      </c>
      <c r="K114" s="5"/>
      <c r="L114" s="5"/>
      <c r="M114" s="5"/>
    </row>
    <row r="115" spans="1:13" x14ac:dyDescent="0.2">
      <c r="A115" s="1">
        <v>40179</v>
      </c>
      <c r="C115" s="3">
        <f>INDEX(Range1,MATCH(E115,RangeRow1,0),3)*$F$30</f>
        <v>1174284.479400736</v>
      </c>
      <c r="E115">
        <f t="shared" si="17"/>
        <v>2010</v>
      </c>
      <c r="H115" s="5">
        <f t="shared" si="19"/>
        <v>391428.15980024531</v>
      </c>
      <c r="I115" s="5">
        <f t="shared" si="19"/>
        <v>391428.15980024531</v>
      </c>
      <c r="J115" s="5">
        <f t="shared" si="19"/>
        <v>391428.15980024531</v>
      </c>
      <c r="K115" s="5"/>
      <c r="L115" s="5"/>
      <c r="M115" s="5"/>
    </row>
    <row r="116" spans="1:13" x14ac:dyDescent="0.2">
      <c r="A116" s="1">
        <v>40210</v>
      </c>
      <c r="C116" s="3">
        <f>INDEX(Range1,MATCH(E116,RangeRow1,0),3)*$F$31</f>
        <v>920961.38687594188</v>
      </c>
      <c r="E116">
        <f t="shared" si="17"/>
        <v>2010</v>
      </c>
      <c r="H116" s="5">
        <f t="shared" si="19"/>
        <v>306987.12895864726</v>
      </c>
      <c r="I116" s="5">
        <f t="shared" si="19"/>
        <v>306987.12895864726</v>
      </c>
      <c r="J116" s="5">
        <f t="shared" si="19"/>
        <v>306987.12895864726</v>
      </c>
      <c r="K116" s="5"/>
      <c r="L116" s="5"/>
      <c r="M116" s="5"/>
    </row>
    <row r="117" spans="1:13" x14ac:dyDescent="0.2">
      <c r="A117" s="1">
        <v>40238</v>
      </c>
      <c r="C117" s="3">
        <f>INDEX(Range1,MATCH(E117,RangeRow1,0),3)*$F$32</f>
        <v>647058.49688572739</v>
      </c>
      <c r="E117">
        <f t="shared" si="17"/>
        <v>2010</v>
      </c>
      <c r="H117" s="5">
        <f t="shared" si="19"/>
        <v>215686.16562857578</v>
      </c>
      <c r="I117" s="5">
        <f t="shared" si="19"/>
        <v>215686.16562857578</v>
      </c>
      <c r="J117" s="5">
        <f t="shared" si="19"/>
        <v>215686.16562857578</v>
      </c>
      <c r="K117" s="5"/>
      <c r="L117" s="5"/>
      <c r="M117" s="5"/>
    </row>
    <row r="118" spans="1:13" x14ac:dyDescent="0.2">
      <c r="A118" s="1">
        <v>40269</v>
      </c>
      <c r="C118" s="3">
        <f>INDEX(Range1,MATCH(E118,RangeRow1,0),3)*$F$33</f>
        <v>515537.83177732828</v>
      </c>
      <c r="E118">
        <f t="shared" si="17"/>
        <v>2010</v>
      </c>
      <c r="H118" s="5">
        <f t="shared" si="19"/>
        <v>171845.94392577608</v>
      </c>
      <c r="I118" s="5">
        <f t="shared" si="19"/>
        <v>171845.94392577608</v>
      </c>
      <c r="J118" s="5">
        <f t="shared" si="19"/>
        <v>171845.94392577608</v>
      </c>
      <c r="K118" s="5"/>
      <c r="L118" s="5"/>
      <c r="M118" s="5"/>
    </row>
    <row r="119" spans="1:13" x14ac:dyDescent="0.2">
      <c r="A119" s="1">
        <v>40299</v>
      </c>
      <c r="C119" s="3">
        <f>INDEX(Range1,MATCH(E119,RangeRow1,0),3)*$F$34</f>
        <v>187968.33030352814</v>
      </c>
      <c r="E119">
        <f t="shared" si="17"/>
        <v>2010</v>
      </c>
      <c r="H119" s="5">
        <f t="shared" si="19"/>
        <v>62656.110101176047</v>
      </c>
      <c r="I119" s="5">
        <f t="shared" si="19"/>
        <v>62656.110101176047</v>
      </c>
      <c r="J119" s="5">
        <f t="shared" si="19"/>
        <v>62656.110101176047</v>
      </c>
      <c r="K119" s="5"/>
      <c r="L119" s="5"/>
      <c r="M119" s="5"/>
    </row>
    <row r="120" spans="1:13" x14ac:dyDescent="0.2">
      <c r="A120" s="1">
        <v>40330</v>
      </c>
      <c r="C120" s="3">
        <f>INDEX(Range1,MATCH(E120,RangeRow1,0),3)*$F$35</f>
        <v>121514.02184630926</v>
      </c>
      <c r="E120">
        <f t="shared" si="17"/>
        <v>2010</v>
      </c>
      <c r="H120" s="5">
        <f t="shared" si="19"/>
        <v>40504.673948769749</v>
      </c>
      <c r="I120" s="5">
        <f t="shared" si="19"/>
        <v>40504.673948769749</v>
      </c>
      <c r="J120" s="5">
        <f t="shared" si="19"/>
        <v>40504.673948769749</v>
      </c>
      <c r="K120" s="5"/>
      <c r="L120" s="5"/>
      <c r="M120" s="5"/>
    </row>
    <row r="121" spans="1:13" x14ac:dyDescent="0.2">
      <c r="A121" s="1">
        <v>40360</v>
      </c>
      <c r="C121" s="3">
        <f>INDEX(Range1,MATCH(E121,RangeRow1,0),3)*$F$36</f>
        <v>107577.85269179814</v>
      </c>
      <c r="E121">
        <f t="shared" si="17"/>
        <v>2010</v>
      </c>
      <c r="H121" s="5">
        <f t="shared" si="19"/>
        <v>35859.284230599376</v>
      </c>
      <c r="I121" s="5">
        <f t="shared" si="19"/>
        <v>35859.284230599376</v>
      </c>
      <c r="J121" s="5">
        <f t="shared" si="19"/>
        <v>35859.284230599376</v>
      </c>
      <c r="K121" s="5"/>
      <c r="L121" s="5"/>
      <c r="M121" s="5"/>
    </row>
    <row r="122" spans="1:13" x14ac:dyDescent="0.2">
      <c r="A122" s="1">
        <v>40391</v>
      </c>
      <c r="C122" s="3">
        <f>INDEX(Range1,MATCH(E122,RangeRow1,0),3)*$F$37</f>
        <v>87824.646190642379</v>
      </c>
      <c r="E122">
        <f t="shared" si="17"/>
        <v>2010</v>
      </c>
      <c r="H122" s="5">
        <f t="shared" si="19"/>
        <v>29274.882063547459</v>
      </c>
      <c r="I122" s="5">
        <f t="shared" si="19"/>
        <v>29274.882063547459</v>
      </c>
      <c r="J122" s="5">
        <f t="shared" si="19"/>
        <v>29274.882063547459</v>
      </c>
      <c r="K122" s="5"/>
      <c r="L122" s="5"/>
      <c r="M122" s="5"/>
    </row>
    <row r="123" spans="1:13" x14ac:dyDescent="0.2">
      <c r="A123" s="1">
        <v>40422</v>
      </c>
      <c r="C123" s="3">
        <f>INDEX(Range1,MATCH(E123,RangeRow1,0),3)*$F$38</f>
        <v>115519.30606809384</v>
      </c>
      <c r="E123">
        <f t="shared" si="17"/>
        <v>2010</v>
      </c>
      <c r="H123" s="5">
        <f t="shared" si="19"/>
        <v>38506.435356031274</v>
      </c>
      <c r="I123" s="5">
        <f t="shared" si="19"/>
        <v>38506.435356031274</v>
      </c>
      <c r="J123" s="5">
        <f t="shared" si="19"/>
        <v>38506.435356031274</v>
      </c>
      <c r="K123" s="5"/>
      <c r="L123" s="5"/>
      <c r="M123" s="5"/>
    </row>
    <row r="124" spans="1:13" x14ac:dyDescent="0.2">
      <c r="A124" s="1">
        <v>40452</v>
      </c>
      <c r="C124" s="3">
        <f>INDEX(Range1,MATCH(E124,RangeRow1,0),3)*$F$39</f>
        <v>175018.40519672172</v>
      </c>
      <c r="E124">
        <f t="shared" si="17"/>
        <v>2010</v>
      </c>
      <c r="H124" s="5">
        <f t="shared" si="19"/>
        <v>58339.468398907236</v>
      </c>
      <c r="I124" s="5">
        <f t="shared" si="19"/>
        <v>58339.468398907236</v>
      </c>
      <c r="J124" s="5">
        <f t="shared" si="19"/>
        <v>58339.468398907236</v>
      </c>
      <c r="K124" s="5"/>
      <c r="L124" s="5"/>
      <c r="M124" s="5"/>
    </row>
    <row r="125" spans="1:13" x14ac:dyDescent="0.2">
      <c r="A125" s="1">
        <v>40483</v>
      </c>
      <c r="C125" s="3">
        <f>INDEX(Range1,MATCH(E125,RangeRow1,0),3)*$F$40</f>
        <v>315191.23740769981</v>
      </c>
      <c r="E125">
        <f t="shared" si="17"/>
        <v>2010</v>
      </c>
      <c r="H125" s="5">
        <f t="shared" si="19"/>
        <v>105063.7458025666</v>
      </c>
      <c r="I125" s="5">
        <f t="shared" si="19"/>
        <v>105063.7458025666</v>
      </c>
      <c r="J125" s="5">
        <f t="shared" si="19"/>
        <v>105063.7458025666</v>
      </c>
      <c r="K125" s="5"/>
      <c r="L125" s="5"/>
      <c r="M125" s="5"/>
    </row>
    <row r="126" spans="1:13" x14ac:dyDescent="0.2">
      <c r="A126" s="1">
        <v>40513</v>
      </c>
      <c r="C126" s="3">
        <f>INDEX(Range1,MATCH(E126,RangeRow1,0),3)*$F$41</f>
        <v>1224060.1907378943</v>
      </c>
      <c r="E126">
        <f t="shared" si="17"/>
        <v>2010</v>
      </c>
      <c r="H126" s="5">
        <f t="shared" si="19"/>
        <v>408020.06357929809</v>
      </c>
      <c r="I126" s="5">
        <f t="shared" si="19"/>
        <v>408020.06357929809</v>
      </c>
      <c r="J126" s="5">
        <f t="shared" si="19"/>
        <v>408020.06357929809</v>
      </c>
      <c r="K126" s="5"/>
      <c r="L126" s="5"/>
      <c r="M126" s="5"/>
    </row>
    <row r="127" spans="1:13" x14ac:dyDescent="0.2">
      <c r="A127" s="1">
        <v>40544</v>
      </c>
      <c r="C127" s="3">
        <f>INDEX(Range1,MATCH(E127,RangeRow1,0),3)*$F$30</f>
        <v>1213427.3312860338</v>
      </c>
      <c r="E127">
        <f t="shared" si="17"/>
        <v>2011</v>
      </c>
      <c r="H127" s="5">
        <f t="shared" si="19"/>
        <v>404475.77709534462</v>
      </c>
      <c r="I127" s="5">
        <f t="shared" si="19"/>
        <v>404475.77709534462</v>
      </c>
      <c r="J127" s="5">
        <f t="shared" si="19"/>
        <v>404475.77709534462</v>
      </c>
      <c r="K127" s="5"/>
      <c r="L127" s="5"/>
      <c r="M127" s="5"/>
    </row>
    <row r="128" spans="1:13" x14ac:dyDescent="0.2">
      <c r="A128" s="1">
        <v>40575</v>
      </c>
      <c r="C128" s="3">
        <f>INDEX(Range1,MATCH(E128,RangeRow1,0),3)*$F$31</f>
        <v>951660.12793139718</v>
      </c>
      <c r="E128">
        <f t="shared" si="17"/>
        <v>2011</v>
      </c>
      <c r="H128" s="5">
        <f t="shared" si="19"/>
        <v>317220.04264379904</v>
      </c>
      <c r="I128" s="5">
        <f t="shared" si="19"/>
        <v>317220.04264379904</v>
      </c>
      <c r="J128" s="5">
        <f t="shared" si="19"/>
        <v>317220.04264379904</v>
      </c>
      <c r="K128" s="5"/>
      <c r="L128" s="5"/>
      <c r="M128" s="5"/>
    </row>
    <row r="129" spans="1:13" x14ac:dyDescent="0.2">
      <c r="A129" s="1">
        <v>40603</v>
      </c>
      <c r="C129" s="3">
        <f>INDEX(Range1,MATCH(E129,RangeRow1,0),3)*$F$32</f>
        <v>668627.13323323906</v>
      </c>
      <c r="E129">
        <f t="shared" si="17"/>
        <v>2011</v>
      </c>
      <c r="H129" s="5">
        <f t="shared" si="19"/>
        <v>222875.71107774635</v>
      </c>
      <c r="I129" s="5">
        <f t="shared" si="19"/>
        <v>222875.71107774635</v>
      </c>
      <c r="J129" s="5">
        <f t="shared" si="19"/>
        <v>222875.71107774635</v>
      </c>
      <c r="K129" s="5"/>
      <c r="L129" s="5"/>
      <c r="M129" s="5"/>
    </row>
    <row r="130" spans="1:13" x14ac:dyDescent="0.2">
      <c r="A130" s="1">
        <v>40634</v>
      </c>
      <c r="C130" s="3">
        <f>INDEX(Range1,MATCH(E130,RangeRow1,0),3)*$F$33</f>
        <v>532722.4419331447</v>
      </c>
      <c r="E130">
        <f t="shared" si="17"/>
        <v>2011</v>
      </c>
      <c r="H130" s="5">
        <f t="shared" si="19"/>
        <v>177574.14731104823</v>
      </c>
      <c r="I130" s="5">
        <f t="shared" si="19"/>
        <v>177574.14731104823</v>
      </c>
      <c r="J130" s="5">
        <f t="shared" si="19"/>
        <v>177574.14731104823</v>
      </c>
      <c r="K130" s="5"/>
      <c r="L130" s="5"/>
      <c r="M130" s="5"/>
    </row>
    <row r="131" spans="1:13" x14ac:dyDescent="0.2">
      <c r="A131" s="1">
        <v>40664</v>
      </c>
      <c r="C131" s="3">
        <f>INDEX(Range1,MATCH(E131,RangeRow1,0),3)*$F$34</f>
        <v>194233.94706102161</v>
      </c>
      <c r="E131">
        <f t="shared" si="17"/>
        <v>2011</v>
      </c>
      <c r="H131" s="5">
        <f t="shared" si="19"/>
        <v>64744.649020340534</v>
      </c>
      <c r="I131" s="5">
        <f t="shared" si="19"/>
        <v>64744.649020340534</v>
      </c>
      <c r="J131" s="5">
        <f t="shared" si="19"/>
        <v>64744.649020340534</v>
      </c>
      <c r="K131" s="5"/>
      <c r="L131" s="5"/>
      <c r="M131" s="5"/>
    </row>
    <row r="132" spans="1:13" x14ac:dyDescent="0.2">
      <c r="A132" s="1">
        <v>40695</v>
      </c>
      <c r="C132" s="3">
        <f>INDEX(Range1,MATCH(E132,RangeRow1,0),3)*$F$35</f>
        <v>125564.49295663528</v>
      </c>
      <c r="E132">
        <f t="shared" si="17"/>
        <v>2011</v>
      </c>
      <c r="H132" s="5">
        <f t="shared" si="19"/>
        <v>41854.830985545093</v>
      </c>
      <c r="I132" s="5">
        <f t="shared" si="19"/>
        <v>41854.830985545093</v>
      </c>
      <c r="J132" s="5">
        <f t="shared" si="19"/>
        <v>41854.830985545093</v>
      </c>
      <c r="K132" s="5"/>
      <c r="L132" s="5"/>
      <c r="M132" s="5"/>
    </row>
    <row r="133" spans="1:13" x14ac:dyDescent="0.2">
      <c r="A133" s="1">
        <v>40725</v>
      </c>
      <c r="C133" s="3">
        <f>INDEX(Range1,MATCH(E133,RangeRow1,0),3)*$F$36</f>
        <v>111163.78440419065</v>
      </c>
      <c r="E133">
        <f t="shared" si="17"/>
        <v>2011</v>
      </c>
      <c r="H133" s="5">
        <f t="shared" si="19"/>
        <v>37054.594801396881</v>
      </c>
      <c r="I133" s="5">
        <f t="shared" si="19"/>
        <v>37054.594801396881</v>
      </c>
      <c r="J133" s="5">
        <f t="shared" si="19"/>
        <v>37054.594801396881</v>
      </c>
      <c r="K133" s="5"/>
      <c r="L133" s="5"/>
      <c r="M133" s="5"/>
    </row>
    <row r="134" spans="1:13" x14ac:dyDescent="0.2">
      <c r="A134" s="1">
        <v>40756</v>
      </c>
      <c r="C134" s="3">
        <f>INDEX(Range1,MATCH(E134,RangeRow1,0),3)*$F$37</f>
        <v>90752.137082349756</v>
      </c>
      <c r="E134">
        <f t="shared" si="17"/>
        <v>2011</v>
      </c>
      <c r="H134" s="5">
        <f t="shared" si="19"/>
        <v>30250.712360783251</v>
      </c>
      <c r="I134" s="5">
        <f t="shared" si="19"/>
        <v>30250.712360783251</v>
      </c>
      <c r="J134" s="5">
        <f t="shared" si="19"/>
        <v>30250.712360783251</v>
      </c>
      <c r="K134" s="5"/>
      <c r="L134" s="5"/>
      <c r="M134" s="5"/>
    </row>
    <row r="135" spans="1:13" x14ac:dyDescent="0.2">
      <c r="A135" s="1">
        <v>40787</v>
      </c>
      <c r="C135" s="3">
        <f>INDEX(Range1,MATCH(E135,RangeRow1,0),3)*$F$38</f>
        <v>119369.95313584979</v>
      </c>
      <c r="E135">
        <f>YEAR(A135)</f>
        <v>2011</v>
      </c>
      <c r="H135" s="5">
        <f t="shared" si="19"/>
        <v>39789.984378616595</v>
      </c>
      <c r="I135" s="5">
        <f t="shared" si="19"/>
        <v>39789.984378616595</v>
      </c>
      <c r="J135" s="5">
        <f t="shared" si="19"/>
        <v>39789.984378616595</v>
      </c>
      <c r="K135" s="5"/>
      <c r="L135" s="5"/>
      <c r="M135" s="5"/>
    </row>
    <row r="136" spans="1:13" x14ac:dyDescent="0.2">
      <c r="A136" s="1">
        <v>40817</v>
      </c>
      <c r="C136" s="3">
        <f>INDEX(Range1,MATCH(E136,RangeRow1,0),3)*$F$39</f>
        <v>180852.35738802754</v>
      </c>
      <c r="E136">
        <f>YEAR(A136)</f>
        <v>2011</v>
      </c>
      <c r="H136" s="5">
        <f t="shared" si="19"/>
        <v>60284.119129342507</v>
      </c>
      <c r="I136" s="5">
        <f t="shared" si="19"/>
        <v>60284.119129342507</v>
      </c>
      <c r="J136" s="5">
        <f t="shared" si="19"/>
        <v>60284.119129342507</v>
      </c>
      <c r="K136" s="5"/>
      <c r="L136" s="5"/>
      <c r="M136" s="5"/>
    </row>
    <row r="137" spans="1:13" x14ac:dyDescent="0.2">
      <c r="A137" s="1">
        <v>40848</v>
      </c>
      <c r="C137" s="3">
        <f>INDEX(Range1,MATCH(E137,RangeRow1,0),3)*$F$40</f>
        <v>325697.62162533798</v>
      </c>
      <c r="E137">
        <f>YEAR(A137)</f>
        <v>2011</v>
      </c>
      <c r="H137" s="5">
        <f t="shared" si="19"/>
        <v>108565.87387511265</v>
      </c>
      <c r="I137" s="5">
        <f t="shared" si="19"/>
        <v>108565.87387511265</v>
      </c>
      <c r="J137" s="5">
        <f t="shared" si="19"/>
        <v>108565.87387511265</v>
      </c>
      <c r="K137" s="5"/>
      <c r="L137" s="5"/>
      <c r="M137" s="5"/>
    </row>
    <row r="138" spans="1:13" x14ac:dyDescent="0.2">
      <c r="A138" s="1">
        <v>40878</v>
      </c>
      <c r="C138" s="3">
        <f>INDEX(Range1,MATCH(E138,RangeRow1,0),3)*$F$41</f>
        <v>1264862.2345230544</v>
      </c>
      <c r="E138">
        <f>YEAR(A138)</f>
        <v>2011</v>
      </c>
      <c r="H138" s="5">
        <f t="shared" si="19"/>
        <v>421620.74484101811</v>
      </c>
      <c r="I138" s="5">
        <f t="shared" si="19"/>
        <v>421620.74484101811</v>
      </c>
      <c r="J138" s="5">
        <f t="shared" si="19"/>
        <v>421620.74484101811</v>
      </c>
      <c r="K138" s="5"/>
      <c r="L138" s="5"/>
      <c r="M138" s="5"/>
    </row>
  </sheetData>
  <mergeCells count="1">
    <mergeCell ref="H4:J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C2" sqref="C2"/>
    </sheetView>
  </sheetViews>
  <sheetFormatPr defaultRowHeight="12.75" x14ac:dyDescent="0.2"/>
  <sheetData>
    <row r="2" spans="1:3" x14ac:dyDescent="0.2">
      <c r="A2">
        <v>2001</v>
      </c>
      <c r="B2">
        <v>536841</v>
      </c>
      <c r="C2">
        <f>B2*Volumes!$C$1</f>
        <v>550793.86434156261</v>
      </c>
    </row>
    <row r="3" spans="1:3" x14ac:dyDescent="0.2">
      <c r="A3">
        <v>2002</v>
      </c>
      <c r="B3">
        <v>1181390</v>
      </c>
      <c r="C3">
        <f>B3*Volumes!$C$1</f>
        <v>1212095.1331855776</v>
      </c>
    </row>
    <row r="4" spans="1:3" x14ac:dyDescent="0.2">
      <c r="A4">
        <v>2003</v>
      </c>
      <c r="B4">
        <v>2171809</v>
      </c>
      <c r="C4">
        <f>B4*Volumes!$C$1</f>
        <v>2228255.7996162451</v>
      </c>
    </row>
    <row r="5" spans="1:3" x14ac:dyDescent="0.2">
      <c r="A5">
        <v>2004</v>
      </c>
      <c r="B5">
        <v>3214277</v>
      </c>
      <c r="C5">
        <f>B5*Volumes!$C$1</f>
        <v>3297818.2551150243</v>
      </c>
    </row>
    <row r="6" spans="1:3" x14ac:dyDescent="0.2">
      <c r="A6">
        <v>2005</v>
      </c>
      <c r="B6">
        <v>4049989</v>
      </c>
      <c r="C6">
        <f>B6*Volumes!$C$1</f>
        <v>4155250.9809251167</v>
      </c>
    </row>
    <row r="7" spans="1:3" x14ac:dyDescent="0.2">
      <c r="A7">
        <v>2006</v>
      </c>
      <c r="B7">
        <v>4616987</v>
      </c>
      <c r="C7">
        <f>B7*Volumes!$C$1</f>
        <v>4736985.6462989189</v>
      </c>
    </row>
    <row r="8" spans="1:3" x14ac:dyDescent="0.2">
      <c r="A8">
        <v>2007</v>
      </c>
      <c r="B8">
        <v>4940176</v>
      </c>
      <c r="C8">
        <f>B8*Volumes!$C$1</f>
        <v>5068574.549200682</v>
      </c>
    </row>
    <row r="9" spans="1:3" x14ac:dyDescent="0.2">
      <c r="A9">
        <v>2008</v>
      </c>
      <c r="B9">
        <v>5104849</v>
      </c>
      <c r="C9">
        <f>B9*Volumes!$C$1</f>
        <v>5237527.5129696904</v>
      </c>
    </row>
    <row r="10" spans="1:3" x14ac:dyDescent="0.2">
      <c r="A10">
        <v>2009</v>
      </c>
      <c r="B10">
        <v>5275011</v>
      </c>
      <c r="C10">
        <f>B10*Volumes!$C$1</f>
        <v>5412112.1395985968</v>
      </c>
    </row>
    <row r="11" spans="1:3" x14ac:dyDescent="0.2">
      <c r="A11">
        <v>2010</v>
      </c>
      <c r="B11">
        <v>5450845</v>
      </c>
      <c r="C11">
        <f>B11*Volumes!$C$1</f>
        <v>5592516.1853824221</v>
      </c>
    </row>
    <row r="12" spans="1:3" x14ac:dyDescent="0.2">
      <c r="A12">
        <v>2011</v>
      </c>
      <c r="B12">
        <v>5632540</v>
      </c>
      <c r="C12">
        <f>B12*Volumes!$C$1</f>
        <v>5778933.5625602826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Description</vt:lpstr>
      <vt:lpstr>Volumes</vt:lpstr>
      <vt:lpstr>Data</vt:lpstr>
      <vt:lpstr>Range1</vt:lpstr>
      <vt:lpstr>RangeRow1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dcterms:created xsi:type="dcterms:W3CDTF">2001-08-31T19:47:52Z</dcterms:created>
  <dcterms:modified xsi:type="dcterms:W3CDTF">2023-09-17T20:34:21Z</dcterms:modified>
</cp:coreProperties>
</file>