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A398EA-6D54-4B12-A28F-EC3DBFD3E16C}" xr6:coauthVersionLast="47" xr6:coauthVersionMax="47" xr10:uidLastSave="{00000000-0000-0000-0000-000000000000}"/>
  <bookViews>
    <workbookView xWindow="-120" yWindow="-120" windowWidth="38640" windowHeight="15720"/>
  </bookViews>
  <sheets>
    <sheet name="Cali Temp Forecast" sheetId="1" r:id="rId1"/>
  </sheets>
  <definedNames>
    <definedName name="ref">'Cali Temp Forecast'!$N$2:$AB$21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6" i="1"/>
  <c r="F26" i="1"/>
  <c r="H26" i="1"/>
  <c r="B27" i="1"/>
  <c r="F27" i="1"/>
  <c r="H27" i="1"/>
  <c r="B28" i="1"/>
  <c r="F28" i="1"/>
  <c r="H28" i="1"/>
  <c r="B29" i="1"/>
  <c r="F29" i="1"/>
  <c r="H29" i="1"/>
  <c r="B30" i="1"/>
  <c r="F30" i="1"/>
  <c r="H30" i="1"/>
  <c r="B31" i="1"/>
  <c r="F31" i="1"/>
  <c r="H31" i="1"/>
  <c r="B32" i="1"/>
  <c r="F32" i="1"/>
  <c r="H32" i="1"/>
  <c r="B33" i="1"/>
  <c r="F33" i="1"/>
  <c r="H33" i="1"/>
  <c r="B34" i="1"/>
  <c r="F34" i="1"/>
  <c r="H34" i="1"/>
  <c r="B35" i="1"/>
  <c r="F35" i="1"/>
  <c r="H35" i="1"/>
  <c r="H37" i="1"/>
  <c r="J37" i="1"/>
  <c r="H38" i="1"/>
  <c r="J38" i="1"/>
  <c r="B39" i="1"/>
  <c r="D39" i="1"/>
  <c r="H39" i="1"/>
  <c r="J39" i="1"/>
  <c r="B40" i="1"/>
  <c r="D40" i="1"/>
  <c r="H40" i="1"/>
  <c r="J40" i="1"/>
  <c r="B41" i="1"/>
  <c r="D41" i="1"/>
  <c r="H41" i="1"/>
  <c r="J41" i="1"/>
  <c r="B42" i="1"/>
  <c r="D42" i="1"/>
  <c r="H42" i="1"/>
  <c r="J42" i="1"/>
  <c r="B44" i="1"/>
  <c r="D44" i="1"/>
  <c r="H44" i="1"/>
  <c r="J44" i="1"/>
  <c r="A47" i="1"/>
  <c r="B47" i="1"/>
  <c r="C47" i="1"/>
  <c r="D47" i="1"/>
  <c r="E47" i="1"/>
  <c r="F47" i="1"/>
  <c r="G47" i="1"/>
  <c r="H47" i="1"/>
  <c r="I47" i="1"/>
  <c r="J47" i="1"/>
</calcChain>
</file>

<file path=xl/sharedStrings.xml><?xml version="1.0" encoding="utf-8"?>
<sst xmlns="http://schemas.openxmlformats.org/spreadsheetml/2006/main" count="148" uniqueCount="56">
  <si>
    <t>Normals</t>
  </si>
  <si>
    <t>PG&amp;E</t>
  </si>
  <si>
    <t>MX</t>
  </si>
  <si>
    <t>MN</t>
  </si>
  <si>
    <t>Arcata</t>
  </si>
  <si>
    <t>Redding</t>
  </si>
  <si>
    <t>Sacramento</t>
  </si>
  <si>
    <t>Stockton</t>
  </si>
  <si>
    <t>Santa Rosa</t>
  </si>
  <si>
    <t>San Francisco</t>
  </si>
  <si>
    <t>Concord</t>
  </si>
  <si>
    <t>San Jose</t>
  </si>
  <si>
    <t>Fresno</t>
  </si>
  <si>
    <t>Bakersfield</t>
  </si>
  <si>
    <t>Oakland</t>
  </si>
  <si>
    <t>SCE</t>
  </si>
  <si>
    <t>Los Angeles</t>
  </si>
  <si>
    <t>Los Angeles Apt</t>
  </si>
  <si>
    <t>Riverside</t>
  </si>
  <si>
    <t>Longbeach</t>
  </si>
  <si>
    <t>Ontario</t>
  </si>
  <si>
    <t>Santa Ana</t>
  </si>
  <si>
    <t>SDG&amp;E</t>
  </si>
  <si>
    <t>San Diego</t>
  </si>
  <si>
    <t>El Cajon</t>
  </si>
  <si>
    <t>Santee</t>
  </si>
  <si>
    <t>PG&amp;E 2001</t>
  </si>
  <si>
    <t>PG&amp;E 2000</t>
  </si>
  <si>
    <t>SCE 2001</t>
  </si>
  <si>
    <t>SCE 2000</t>
  </si>
  <si>
    <t>SDG&amp;E 2001</t>
  </si>
  <si>
    <t>SDG&amp;E 2000</t>
  </si>
  <si>
    <t>Las Vegas</t>
  </si>
  <si>
    <t>2001 CDDs</t>
  </si>
  <si>
    <t>2000 CDDs</t>
  </si>
  <si>
    <t>Phoenix</t>
  </si>
  <si>
    <t>Weight</t>
  </si>
  <si>
    <t>CALIF 2001</t>
  </si>
  <si>
    <t>CALIF 2000</t>
  </si>
  <si>
    <t>Average</t>
  </si>
  <si>
    <t>System no LA</t>
  </si>
  <si>
    <t>Socal no LA</t>
  </si>
  <si>
    <t>PGE</t>
  </si>
  <si>
    <t>System</t>
  </si>
  <si>
    <t>Socal</t>
  </si>
  <si>
    <t>Min</t>
  </si>
  <si>
    <t>Max</t>
  </si>
  <si>
    <t>COLORADO</t>
  </si>
  <si>
    <t>Denver</t>
  </si>
  <si>
    <t>Colorado Springs</t>
  </si>
  <si>
    <t>Boulder</t>
  </si>
  <si>
    <t>Ft Collins</t>
  </si>
  <si>
    <t>Grand Junction</t>
  </si>
  <si>
    <t>Pueblo</t>
  </si>
  <si>
    <t>COLO 2001</t>
  </si>
  <si>
    <t>COLO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</si>
</sst>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d"/>
    <numFmt numFmtId="165" formatCode="m/d"/>
    <numFmt numFmtId="166" formatCode="0.0"/>
    <numFmt numFmtId="167" formatCode="_(* #,##0_);_(* \(#,##0\);_(* &quot;-&quot;??_);_(@_)"/>
    <numFmt numFmtId="168" formatCode="_(* #,##0.0_);_(* \(#,##0.0\);_(* &quot;-&quot;??_);_(@_)"/>
    <numFmt numFmtId="172" formatCode="_(* #,##0.000000_);_(* \(#,##0.00000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39"/>
      <name val="Arial"/>
      <family val="2"/>
    </font>
    <font>
      <b/>
      <sz val="10"/>
      <color indexed="10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3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8">
    <xf numFmtId="0" fontId="0" fillId="0" borderId="0" xfId="0"/>
    <xf numFmtId="14" fontId="2" fillId="2" borderId="1" xfId="0" applyNumberFormat="1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164" fontId="2" fillId="2" borderId="3" xfId="0" applyNumberFormat="1" applyFont="1" applyFill="1" applyBorder="1" applyAlignment="1">
      <alignment horizontal="center" vertical="center" textRotation="90"/>
    </xf>
    <xf numFmtId="165" fontId="2" fillId="2" borderId="4" xfId="0" applyNumberFormat="1" applyFont="1" applyFill="1" applyBorder="1" applyAlignment="1">
      <alignment horizontal="center" vertical="center" textRotation="90"/>
    </xf>
    <xf numFmtId="164" fontId="2" fillId="3" borderId="3" xfId="0" applyNumberFormat="1" applyFont="1" applyFill="1" applyBorder="1" applyAlignment="1">
      <alignment horizontal="center" vertical="center" textRotation="90"/>
    </xf>
    <xf numFmtId="165" fontId="2" fillId="3" borderId="4" xfId="0" applyNumberFormat="1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" fontId="7" fillId="3" borderId="6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1" fontId="5" fillId="2" borderId="9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3" borderId="1" xfId="0" applyFont="1" applyFill="1" applyBorder="1"/>
    <xf numFmtId="0" fontId="0" fillId="3" borderId="7" xfId="0" applyFill="1" applyBorder="1"/>
    <xf numFmtId="166" fontId="8" fillId="3" borderId="7" xfId="0" applyNumberFormat="1" applyFont="1" applyFill="1" applyBorder="1" applyAlignment="1">
      <alignment horizontal="center"/>
    </xf>
    <xf numFmtId="1" fontId="9" fillId="3" borderId="7" xfId="0" applyNumberFormat="1" applyFont="1" applyFill="1" applyBorder="1" applyAlignment="1">
      <alignment horizontal="center"/>
    </xf>
    <xf numFmtId="166" fontId="8" fillId="3" borderId="1" xfId="0" applyNumberFormat="1" applyFont="1" applyFill="1" applyBorder="1" applyAlignment="1">
      <alignment horizontal="center"/>
    </xf>
    <xf numFmtId="1" fontId="9" fillId="3" borderId="2" xfId="0" applyNumberFormat="1" applyFont="1" applyFill="1" applyBorder="1" applyAlignment="1">
      <alignment horizontal="center"/>
    </xf>
    <xf numFmtId="0" fontId="2" fillId="3" borderId="8" xfId="0" applyFont="1" applyFill="1" applyBorder="1"/>
    <xf numFmtId="0" fontId="0" fillId="3" borderId="10" xfId="0" applyFill="1" applyBorder="1"/>
    <xf numFmtId="166" fontId="8" fillId="3" borderId="10" xfId="0" applyNumberFormat="1" applyFont="1" applyFill="1" applyBorder="1" applyAlignment="1">
      <alignment horizontal="center"/>
    </xf>
    <xf numFmtId="1" fontId="9" fillId="3" borderId="10" xfId="0" applyNumberFormat="1" applyFont="1" applyFill="1" applyBorder="1" applyAlignment="1">
      <alignment horizontal="center"/>
    </xf>
    <xf numFmtId="166" fontId="8" fillId="3" borderId="8" xfId="0" applyNumberFormat="1" applyFont="1" applyFill="1" applyBorder="1" applyAlignment="1">
      <alignment horizontal="center"/>
    </xf>
    <xf numFmtId="1" fontId="9" fillId="3" borderId="9" xfId="0" applyNumberFormat="1" applyFont="1" applyFill="1" applyBorder="1" applyAlignment="1">
      <alignment horizontal="center"/>
    </xf>
    <xf numFmtId="0" fontId="2" fillId="4" borderId="5" xfId="0" applyFont="1" applyFill="1" applyBorder="1"/>
    <xf numFmtId="0" fontId="0" fillId="4" borderId="0" xfId="0" applyFill="1" applyBorder="1"/>
    <xf numFmtId="166" fontId="8" fillId="4" borderId="0" xfId="0" applyNumberFormat="1" applyFont="1" applyFill="1" applyBorder="1" applyAlignment="1">
      <alignment horizontal="center"/>
    </xf>
    <xf numFmtId="1" fontId="9" fillId="4" borderId="0" xfId="0" applyNumberFormat="1" applyFont="1" applyFill="1" applyBorder="1" applyAlignment="1">
      <alignment horizontal="center"/>
    </xf>
    <xf numFmtId="0" fontId="2" fillId="4" borderId="8" xfId="0" applyFont="1" applyFill="1" applyBorder="1"/>
    <xf numFmtId="0" fontId="0" fillId="4" borderId="10" xfId="0" applyFill="1" applyBorder="1"/>
    <xf numFmtId="166" fontId="8" fillId="4" borderId="10" xfId="0" applyNumberFormat="1" applyFont="1" applyFill="1" applyBorder="1" applyAlignment="1">
      <alignment horizontal="center"/>
    </xf>
    <xf numFmtId="1" fontId="9" fillId="4" borderId="10" xfId="0" applyNumberFormat="1" applyFont="1" applyFill="1" applyBorder="1" applyAlignment="1">
      <alignment horizontal="center"/>
    </xf>
    <xf numFmtId="166" fontId="8" fillId="4" borderId="8" xfId="0" applyNumberFormat="1" applyFont="1" applyFill="1" applyBorder="1" applyAlignment="1">
      <alignment horizontal="center"/>
    </xf>
    <xf numFmtId="1" fontId="9" fillId="4" borderId="9" xfId="0" applyNumberFormat="1" applyFont="1" applyFill="1" applyBorder="1" applyAlignment="1">
      <alignment horizontal="center"/>
    </xf>
    <xf numFmtId="0" fontId="2" fillId="5" borderId="5" xfId="0" applyFont="1" applyFill="1" applyBorder="1"/>
    <xf numFmtId="0" fontId="0" fillId="0" borderId="0" xfId="0" applyFill="1" applyBorder="1"/>
    <xf numFmtId="0" fontId="0" fillId="6" borderId="0" xfId="0" applyFill="1" applyBorder="1"/>
    <xf numFmtId="167" fontId="1" fillId="6" borderId="0" xfId="1" applyNumberFormat="1" applyFill="1" applyBorder="1"/>
    <xf numFmtId="167" fontId="0" fillId="0" borderId="0" xfId="0" applyNumberFormat="1" applyFill="1" applyBorder="1"/>
    <xf numFmtId="172" fontId="1" fillId="6" borderId="0" xfId="1" applyNumberFormat="1" applyFill="1" applyBorder="1"/>
    <xf numFmtId="165" fontId="0" fillId="0" borderId="0" xfId="0" applyNumberFormat="1"/>
    <xf numFmtId="0" fontId="2" fillId="0" borderId="0" xfId="0" applyFont="1"/>
    <xf numFmtId="43" fontId="2" fillId="0" borderId="0" xfId="0" applyNumberFormat="1" applyFont="1"/>
    <xf numFmtId="0" fontId="2" fillId="2" borderId="5" xfId="0" applyFont="1" applyFill="1" applyBorder="1"/>
    <xf numFmtId="0" fontId="2" fillId="2" borderId="8" xfId="0" applyFont="1" applyFill="1" applyBorder="1"/>
    <xf numFmtId="166" fontId="8" fillId="4" borderId="1" xfId="0" applyNumberFormat="1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/>
    </xf>
    <xf numFmtId="166" fontId="8" fillId="4" borderId="7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center"/>
    </xf>
    <xf numFmtId="0" fontId="0" fillId="6" borderId="5" xfId="0" applyFill="1" applyBorder="1"/>
    <xf numFmtId="0" fontId="0" fillId="6" borderId="8" xfId="0" applyFill="1" applyBorder="1"/>
    <xf numFmtId="0" fontId="0" fillId="6" borderId="10" xfId="0" applyFill="1" applyBorder="1"/>
    <xf numFmtId="0" fontId="2" fillId="5" borderId="1" xfId="0" applyFont="1" applyFill="1" applyBorder="1"/>
    <xf numFmtId="1" fontId="4" fillId="2" borderId="3" xfId="0" applyNumberFormat="1" applyFont="1" applyFill="1" applyBorder="1" applyAlignment="1">
      <alignment horizontal="center"/>
    </xf>
    <xf numFmtId="1" fontId="5" fillId="2" borderId="4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0" fillId="0" borderId="0" xfId="0" applyBorder="1"/>
    <xf numFmtId="0" fontId="0" fillId="6" borderId="1" xfId="0" applyFill="1" applyBorder="1"/>
    <xf numFmtId="0" fontId="0" fillId="6" borderId="7" xfId="0" applyFill="1" applyBorder="1"/>
    <xf numFmtId="0" fontId="2" fillId="0" borderId="8" xfId="0" applyFont="1" applyBorder="1" applyAlignment="1">
      <alignment horizontal="right"/>
    </xf>
    <xf numFmtId="0" fontId="0" fillId="0" borderId="10" xfId="0" applyBorder="1"/>
    <xf numFmtId="2" fontId="0" fillId="0" borderId="0" xfId="0" applyNumberFormat="1"/>
    <xf numFmtId="2" fontId="4" fillId="0" borderId="0" xfId="0" applyNumberFormat="1" applyFont="1"/>
    <xf numFmtId="0" fontId="2" fillId="0" borderId="0" xfId="0" applyFont="1" applyAlignment="1">
      <alignment horizontal="center"/>
    </xf>
    <xf numFmtId="168" fontId="0" fillId="0" borderId="0" xfId="0" applyNumberFormat="1"/>
    <xf numFmtId="43" fontId="6" fillId="0" borderId="0" xfId="0" applyNumberFormat="1" applyFont="1"/>
    <xf numFmtId="0" fontId="3" fillId="0" borderId="0" xfId="0" applyFont="1"/>
    <xf numFmtId="0" fontId="0" fillId="0" borderId="0" xfId="0" applyFill="1"/>
    <xf numFmtId="167" fontId="1" fillId="0" borderId="0" xfId="1" applyNumberFormat="1" applyFill="1" applyBorder="1"/>
    <xf numFmtId="172" fontId="1" fillId="0" borderId="0" xfId="1" applyNumberFormat="1" applyFill="1" applyBorder="1"/>
    <xf numFmtId="0" fontId="0" fillId="6" borderId="6" xfId="0" applyFill="1" applyBorder="1"/>
    <xf numFmtId="167" fontId="1" fillId="6" borderId="6" xfId="1" applyNumberFormat="1" applyFill="1" applyBorder="1"/>
    <xf numFmtId="167" fontId="0" fillId="0" borderId="6" xfId="0" applyNumberFormat="1" applyFill="1" applyBorder="1"/>
    <xf numFmtId="172" fontId="1" fillId="6" borderId="6" xfId="1" applyNumberFormat="1" applyFill="1" applyBorder="1"/>
    <xf numFmtId="167" fontId="1" fillId="6" borderId="5" xfId="1" applyNumberFormat="1" applyFill="1" applyBorder="1"/>
    <xf numFmtId="167" fontId="0" fillId="0" borderId="5" xfId="0" applyNumberFormat="1" applyFill="1" applyBorder="1"/>
    <xf numFmtId="0" fontId="0" fillId="6" borderId="2" xfId="0" applyFill="1" applyBorder="1"/>
    <xf numFmtId="0" fontId="0" fillId="6" borderId="9" xfId="0" applyFill="1" applyBorder="1"/>
    <xf numFmtId="0" fontId="2" fillId="0" borderId="6" xfId="0" applyFont="1" applyBorder="1"/>
    <xf numFmtId="0" fontId="0" fillId="0" borderId="6" xfId="0" applyBorder="1"/>
    <xf numFmtId="0" fontId="2" fillId="0" borderId="0" xfId="0" applyFont="1" applyBorder="1"/>
    <xf numFmtId="1" fontId="10" fillId="3" borderId="6" xfId="0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Continuous"/>
    </xf>
    <xf numFmtId="0" fontId="0" fillId="6" borderId="7" xfId="0" applyFill="1" applyBorder="1" applyAlignment="1">
      <alignment horizontal="centerContinuous"/>
    </xf>
    <xf numFmtId="166" fontId="2" fillId="6" borderId="5" xfId="0" applyNumberFormat="1" applyFont="1" applyFill="1" applyBorder="1" applyAlignment="1">
      <alignment horizontal="centerContinuous"/>
    </xf>
    <xf numFmtId="0" fontId="0" fillId="6" borderId="0" xfId="0" applyFill="1" applyBorder="1" applyAlignment="1">
      <alignment horizontal="centerContinuous"/>
    </xf>
    <xf numFmtId="14" fontId="2" fillId="5" borderId="1" xfId="0" applyNumberFormat="1" applyFont="1" applyFill="1" applyBorder="1" applyAlignment="1">
      <alignment horizontal="centerContinuous"/>
    </xf>
    <xf numFmtId="0" fontId="3" fillId="5" borderId="1" xfId="0" applyFont="1" applyFill="1" applyBorder="1" applyAlignment="1">
      <alignment horizontal="centerContinuous"/>
    </xf>
    <xf numFmtId="0" fontId="3" fillId="5" borderId="2" xfId="0" applyFont="1" applyFill="1" applyBorder="1" applyAlignment="1">
      <alignment horizontal="centerContinuous"/>
    </xf>
    <xf numFmtId="164" fontId="2" fillId="5" borderId="3" xfId="0" applyNumberFormat="1" applyFont="1" applyFill="1" applyBorder="1" applyAlignment="1">
      <alignment horizontal="center" vertical="center" textRotation="90"/>
    </xf>
    <xf numFmtId="165" fontId="2" fillId="5" borderId="4" xfId="0" applyNumberFormat="1" applyFont="1" applyFill="1" applyBorder="1" applyAlignment="1">
      <alignment horizontal="center" vertical="center" textRotation="90"/>
    </xf>
    <xf numFmtId="0" fontId="2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1" fontId="4" fillId="5" borderId="5" xfId="0" applyNumberFormat="1" applyFont="1" applyFill="1" applyBorder="1" applyAlignment="1">
      <alignment horizontal="center"/>
    </xf>
    <xf numFmtId="1" fontId="5" fillId="5" borderId="6" xfId="0" applyNumberFormat="1" applyFont="1" applyFill="1" applyBorder="1" applyAlignment="1">
      <alignment horizontal="center"/>
    </xf>
    <xf numFmtId="1" fontId="6" fillId="5" borderId="5" xfId="0" applyNumberFormat="1" applyFont="1" applyFill="1" applyBorder="1" applyAlignment="1">
      <alignment horizontal="center"/>
    </xf>
    <xf numFmtId="1" fontId="7" fillId="5" borderId="0" xfId="0" applyNumberFormat="1" applyFont="1" applyFill="1" applyBorder="1" applyAlignment="1">
      <alignment horizontal="center"/>
    </xf>
    <xf numFmtId="1" fontId="6" fillId="5" borderId="0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1" fontId="4" fillId="5" borderId="8" xfId="0" applyNumberFormat="1" applyFont="1" applyFill="1" applyBorder="1" applyAlignment="1">
      <alignment horizontal="center"/>
    </xf>
    <xf numFmtId="1" fontId="5" fillId="5" borderId="9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6"/>
  <sheetViews>
    <sheetView tabSelected="1" topLeftCell="A12" zoomScaleNormal="100" workbookViewId="0">
      <selection activeCell="A12" sqref="A12"/>
    </sheetView>
  </sheetViews>
  <sheetFormatPr defaultRowHeight="12.75" x14ac:dyDescent="0.2"/>
  <cols>
    <col min="1" max="1" width="11.28515625" bestFit="1" customWidth="1"/>
    <col min="2" max="2" width="12.85546875" bestFit="1" customWidth="1"/>
    <col min="3" max="9" width="12.85546875" customWidth="1"/>
    <col min="10" max="10" width="13.7109375" bestFit="1" customWidth="1"/>
    <col min="11" max="11" width="17.85546875" customWidth="1"/>
    <col min="12" max="13" width="3.7109375" customWidth="1"/>
    <col min="15" max="15" width="9.85546875" bestFit="1" customWidth="1"/>
    <col min="16" max="16" width="9.7109375" bestFit="1" customWidth="1"/>
    <col min="17" max="17" width="10.140625" bestFit="1" customWidth="1"/>
    <col min="18" max="18" width="9.85546875" bestFit="1" customWidth="1"/>
    <col min="19" max="19" width="10.140625" bestFit="1" customWidth="1"/>
    <col min="20" max="20" width="9.7109375" bestFit="1" customWidth="1"/>
    <col min="21" max="21" width="10.140625" bestFit="1" customWidth="1"/>
    <col min="22" max="22" width="9.42578125" bestFit="1" customWidth="1"/>
    <col min="23" max="23" width="10.140625" bestFit="1" customWidth="1"/>
    <col min="24" max="24" width="9.42578125" bestFit="1" customWidth="1"/>
    <col min="25" max="28" width="9.85546875" bestFit="1" customWidth="1"/>
    <col min="29" max="29" width="7.140625" customWidth="1"/>
    <col min="30" max="30" width="6.85546875" bestFit="1" customWidth="1"/>
    <col min="31" max="31" width="8.7109375" bestFit="1" customWidth="1"/>
    <col min="32" max="32" width="6.85546875" bestFit="1" customWidth="1"/>
    <col min="33" max="33" width="8.7109375" bestFit="1" customWidth="1"/>
    <col min="34" max="34" width="6.85546875" bestFit="1" customWidth="1"/>
    <col min="35" max="35" width="8.7109375" bestFit="1" customWidth="1"/>
    <col min="36" max="38" width="6.85546875" bestFit="1" customWidth="1"/>
    <col min="39" max="39" width="8.7109375" bestFit="1" customWidth="1"/>
    <col min="40" max="40" width="6.85546875" bestFit="1" customWidth="1"/>
    <col min="41" max="41" width="8.7109375" bestFit="1" customWidth="1"/>
    <col min="42" max="42" width="6.85546875" bestFit="1" customWidth="1"/>
    <col min="43" max="45" width="8.7109375" bestFit="1" customWidth="1"/>
    <col min="46" max="46" width="11.85546875" bestFit="1" customWidth="1"/>
    <col min="47" max="47" width="12" bestFit="1" customWidth="1"/>
  </cols>
  <sheetData>
    <row r="2" spans="3:47" x14ac:dyDescent="0.2">
      <c r="C2" s="60"/>
      <c r="D2" s="60"/>
      <c r="E2" s="60"/>
      <c r="F2" s="60"/>
      <c r="G2" s="60"/>
      <c r="H2" s="60"/>
      <c r="I2" s="60"/>
      <c r="J2" s="97"/>
      <c r="N2" s="59">
        <f>N23</f>
        <v>37126</v>
      </c>
      <c r="O2" s="59">
        <f>P23</f>
        <v>37127</v>
      </c>
      <c r="P2" s="59">
        <f>R23</f>
        <v>37128</v>
      </c>
      <c r="Q2" s="59">
        <f>T23</f>
        <v>37129</v>
      </c>
      <c r="R2" s="59">
        <f>V23</f>
        <v>37130</v>
      </c>
      <c r="S2" s="59">
        <f>X23</f>
        <v>37131</v>
      </c>
      <c r="T2" s="59">
        <f>Z23</f>
        <v>37132</v>
      </c>
      <c r="U2" s="59">
        <f>AB23</f>
        <v>37133</v>
      </c>
      <c r="V2" s="59">
        <f>AD23</f>
        <v>37134</v>
      </c>
      <c r="W2" s="59">
        <f>AF23</f>
        <v>37135</v>
      </c>
      <c r="X2" s="59">
        <f>AH23</f>
        <v>37136</v>
      </c>
      <c r="Y2" s="59">
        <f>AJ23</f>
        <v>37137</v>
      </c>
      <c r="Z2" s="59">
        <f>AL23</f>
        <v>37138</v>
      </c>
      <c r="AA2" s="59">
        <f>AN23</f>
        <v>37139</v>
      </c>
      <c r="AB2" s="59">
        <f>AP23</f>
        <v>37140</v>
      </c>
      <c r="AC2" s="59"/>
      <c r="AE2" s="59"/>
      <c r="AG2" s="59"/>
      <c r="AI2" s="59"/>
      <c r="AM2" s="59"/>
      <c r="AO2" s="59"/>
      <c r="AT2" s="82"/>
      <c r="AU2" s="82"/>
    </row>
    <row r="3" spans="3:47" s="60" customFormat="1" x14ac:dyDescent="0.2">
      <c r="C3" s="85"/>
      <c r="D3" s="85"/>
      <c r="E3" s="85"/>
      <c r="F3" s="85"/>
      <c r="G3" s="99"/>
      <c r="J3" s="97" t="s">
        <v>40</v>
      </c>
      <c r="K3" s="60" t="s">
        <v>39</v>
      </c>
      <c r="N3" s="61">
        <f>AVERAGE(N26:O26)*$B$26+AVERAGE(N27:O27)*$B$27+AVERAGE(N28:O28)*$B$28+AVERAGE(N29:O29)*$B$29+AVERAGE(N30:O30)*$B$30+AVERAGE(N31:O31)*$B$31+AVERAGE(N32:O32)*$B$32+AVERAGE(N33:O33)*$B$33+AVERAGE(N34:O34)*$B$34+AVERAGE(N35:O35)*$B$35+AVERAGE(N39:O39)*$B$39+AVERAGE(N40:O40)*$B$40+AVERAGE(N41:O41)*$B$41+AVERAGE(N42:O42)*$B$42+AVERAGE(N44:O44)*$B$44</f>
        <v>70.915918667305561</v>
      </c>
      <c r="O3" s="61">
        <f>AVERAGE(P26:Q26)*$B$26+AVERAGE(P27:Q27)*$B$27+AVERAGE(P28:Q28)*$B$28+AVERAGE(P29:Q29)*$B$29+AVERAGE(P30:Q30)*$B$30+AVERAGE(P31:Q31)*$B$31+AVERAGE(P32:Q32)*$B$32+AVERAGE(P33:Q33)*$B$33+AVERAGE(P34:Q34)*$B$34+AVERAGE(P35:Q35)*$B$35+AVERAGE(P39:Q39)*$B$39+AVERAGE(P41:Q41)*$B$41+AVERAGE(P42:Q42)*$B$42+AVERAGE(P44:Q44)*$B$44+AVERAGE(P40:Q40)*B40</f>
        <v>72.011558408510567</v>
      </c>
      <c r="P3" s="61">
        <f>AVERAGE(R26:S26)*$B$26+AVERAGE(R27:S27)*$B$27+AVERAGE(R28:S28)*$B$28+AVERAGE(R29:S29)*$B$29+AVERAGE(R30:S30)*$B$30+AVERAGE(R31:S31)*$B$31+AVERAGE(R32:S32)*$B$32+AVERAGE(R33:S33)*$B$33+AVERAGE(R34:S34)*$B$34+AVERAGE(R35:S35)*$B$35+AVERAGE(R39:S39)*$B$39+AVERAGE(R41:S41)*$B$41+AVERAGE(R42:S42)*$B$42+AVERAGE(R44:S44)*$B$44+AVERAGE(R40:S40)*B40</f>
        <v>73.127200346446216</v>
      </c>
      <c r="Q3" s="61">
        <f>AVERAGE(T26:U26)*$B$26+AVERAGE(T27:U27)*$B$27+AVERAGE(T28:U28)*$B$28+AVERAGE(T29:U29)*$B$29+AVERAGE(T30:U30)*$B$30+AVERAGE(T31:U31)*$B$31+AVERAGE(T32:U32)*$B$32+AVERAGE(T33:U33)*$B$33+AVERAGE(T34:U34)*$B$34+AVERAGE(T35:U35)*$B$35+AVERAGE(T39:U39)*$B$39+AVERAGE(T41:U41)*$B$41+AVERAGE(T42:U42)*$B$42+AVERAGE(T44:U44)*$B$44+AVERAGE(T40:U40)*B40</f>
        <v>74.516856344296443</v>
      </c>
      <c r="R3" s="61">
        <f>AVERAGE(V26:W26)*$B$26+AVERAGE(V27:W27)*$B$27+AVERAGE(V28:W28)*$B$28+AVERAGE(V29:W29)*$B$29+AVERAGE(V30:W30)*$B$30+AVERAGE(V31:W31)*$B$31+AVERAGE(V32:W32)*$B$32+AVERAGE(V33:W33)*$B$33+AVERAGE(V34:W34)*$B$34+AVERAGE(V35:W35)*$B$35+AVERAGE(V39:W39)*$B$39+AVERAGE(V41:W41)*$B$41+AVERAGE(V42:W42)*$B$42+AVERAGE(V44:W44)*$B$44+AVERAGE(V40:W40)*B40</f>
        <v>75.259303929842133</v>
      </c>
      <c r="S3" s="61">
        <f>AVERAGE(X26:Y26)*$B$26+AVERAGE(X27:Y27)*$B$27+AVERAGE(X28:Y28)*$B$28+AVERAGE(X29:Y29)*$B$29+AVERAGE(X30:Y30)*$B$30+AVERAGE(X31:Y31)*$B$31+AVERAGE(X32:Y32)*$B$32+AVERAGE(X33:Y33)*$B$33+AVERAGE(X34:Y34)*$B$34+AVERAGE(X35:Y35)*$B$35+AVERAGE(X39:Y39)*$B$39+AVERAGE(X41:Y41)*$B$41+AVERAGE(X42:Y42)*$B$42+AVERAGE(X44:Y44)*$B$44+AVERAGE(X40:Y40)*B40</f>
        <v>73.827066362645851</v>
      </c>
      <c r="T3" s="61">
        <f>AVERAGE(Z26:AA26)*$B$26+AVERAGE(Z27:AA27)*$B$27+AVERAGE(Z28:AA28)*$B$28+AVERAGE(Z29:AA29)*$B$29+AVERAGE(Z30:AA30)*$B$30+AVERAGE(Z31:AA31)*$B$31+AVERAGE(Z32:AA32)*$B$32+AVERAGE(Z33:AA33)*$B$33+AVERAGE(Z34:AA34)*$B$34+AVERAGE(Z35:AA35)*$B$35+AVERAGE(Z39:AA39)*$B$39+AVERAGE(Z41:AA41)*$B$41+AVERAGE(Z42:AA42)*$B$42+AVERAGE(Z44:AA44)*$B$44+AVERAGE(Z40:AA40)*B40</f>
        <v>71.248251943205304</v>
      </c>
      <c r="U3" s="84">
        <f>AVERAGE(AB26:AC26)*$B$26+AVERAGE(AB27:AC27)*$B$27+AVERAGE(AB28:AC28)*$B$28+AVERAGE(AB29:AC29)*$B$29+AVERAGE(AB30:AC30)*$B$30+AVERAGE(AB31:AC31)*$B$31+AVERAGE(AB32:AC32)*$B$32+AVERAGE(AB33:AC33)*$B$33+AVERAGE(AB34:AC34)*$B$34+AVERAGE(AB35:AC35)*$B$35+AVERAGE(AB39:AC39)*$B$39+AVERAGE(AB41:AC41)*$B$41+AVERAGE(AB42:AC42)*$B$42+AVERAGE(AB44:AC44)*$B$44+AVERAGE(AB40:AC40)*B40</f>
        <v>69.787009356647189</v>
      </c>
      <c r="V3" s="84">
        <f>AVERAGE(AD26:AE26)*$B$26+AVERAGE(AD27:AE27)*$B$27+AVERAGE(AD28:AE28)*$B$28+AVERAGE(AD29:AE29)*$B$29+AVERAGE(AD30:AE30)*$B$30+AVERAGE(AD31:AE31)*$B$31+AVERAGE(AD32:AE32)*$B$32+AVERAGE(AD33:AE33)*$B$33+AVERAGE(AD34:AE34)*$B$34+AVERAGE(AD35:AE35)*$B$35+AVERAGE(AD39:AE39)*$B$39+AVERAGE(AD41:AE41)*$B$41+AVERAGE(AD42:AE42)*$B$42+AVERAGE(AD44:AE44)*$B$44+AVERAGE(AD40:AE40)*B40</f>
        <v>70.775332033844862</v>
      </c>
      <c r="W3" s="84">
        <f>AVERAGE(AF26:AG26)*$B$26+AVERAGE(AF27:AG27)*$B$27+AVERAGE(AF28:AG28)*$B$28+AVERAGE(AF29:AG29)*$B$29+AVERAGE(AF30:AG30)*$B$30+AVERAGE(AF31:AG31)*$B$31+AVERAGE(AF32:AG32)*$B$32+AVERAGE(AF33:AG33)*$B$33+AVERAGE(AF34:AG34)*$B$34+AVERAGE(AF35:AG35)*$B$35+AVERAGE(AF39:AG39)*$B$39+AVERAGE(AF41:AG41)*$B$41+AVERAGE(AF42:AG42)*$B$42+AVERAGE(AF44:AG44)*$B$44+AVERAGE(AF40:AG40)*B40</f>
        <v>71.803523209579765</v>
      </c>
      <c r="X3" s="84">
        <f>AVERAGE(AH26:AI26)*$B$26+AVERAGE(AH27:AI27)*$B$27+AVERAGE(AH28:AI28)*$B$28+AVERAGE(AH29:AI29)*$B$29+AVERAGE(AH30:AI30)*$B$30+AVERAGE(AH31:AI31)*$B$31+AVERAGE(AH32:AI32)*$B$32+AVERAGE(AH33:AI33)*$B$33+AVERAGE(AH34:AI34)*$B$34+AVERAGE(AH35:AI35)*$B$35+AVERAGE(AH39:AI39)*$B$39+AVERAGE(AH41:AI41)*$B$41+AVERAGE(AH42:AI42)*$B$42+AVERAGE(AH44:AI44)*$B$44+AVERAGE(AH40:AI40)*B40</f>
        <v>72.608180073510965</v>
      </c>
      <c r="Y3" s="84">
        <f>AVERAGE(AJ26:AK26)*$B$26+AVERAGE(AJ27:AK27)*$B$27+AVERAGE(AJ28:AK28)*$B$28+AVERAGE(AJ29:AK29)*$B$29+AVERAGE(AJ30:AK30)*$B$30+AVERAGE(AJ31:AK31)*$B$31+AVERAGE(AJ32:AK32)*$B$32+AVERAGE(AJ33:AK33)*$B$33+AVERAGE(AJ34:AK34)*$B$34+AVERAGE(AJ35:AK35)*$B$35+AVERAGE(AJ39:AK39)*$B$39+AVERAGE(AJ41:AK41)*$B$41+AVERAGE(AJ42:AK42)*$B$42+AVERAGE(AJ44:AK44)*$B$44+AVERAGE(AJ40:AK40)*B40</f>
        <v>72.391794180427212</v>
      </c>
      <c r="Z3" s="84">
        <f>AVERAGE(AL26:AM26)*$B$26+AVERAGE(AL27:AM27)*$B$27+AVERAGE(AL28:AM28)*$B$28+AVERAGE(AL29:AM29)*$B$29+AVERAGE(AL30:AM30)*$B$30+AVERAGE(AL31:AM31)*$B$31+AVERAGE(AL32:AM32)*$B$32+AVERAGE(AL33:AM33)*$B$33+AVERAGE(AL34:AM34)*$B$34+AVERAGE(AL35:AM35)*$B$35+AVERAGE(AL39:AM39)*$B$39+AVERAGE(AL41:AM41)*$B$41+AVERAGE(AL42:AM42)*$B$42+AVERAGE(AL44:AM44)*$B$44+AVERAGE(AL40:AM40)*B40</f>
        <v>71.687356979069904</v>
      </c>
      <c r="AA3" s="84">
        <f>AVERAGE(AN26:AO26)*$B$26+AVERAGE(AN27:AO27)*$B$27+AVERAGE(AN28:AO28)*$B$28+AVERAGE(AN29:AO29)*$B$29+AVERAGE(AN30:AO30)*$B$30+AVERAGE(AN31:AO31)*$B$31+AVERAGE(AN32:AO32)*$B$32+AVERAGE(AN33:AO33)*$B$33+AVERAGE(AN34:AO34)*$B$34+AVERAGE(AN35:AO35)*$B$35+AVERAGE(AN39:AO39)*$B$39+AVERAGE(AN41:AO41)*$B$41+AVERAGE(AN42:AO42)*$B$42+AVERAGE(AN44:AO44)*$B$44+AVERAGE(AN40:AO40)*B40</f>
        <v>70.870770655619893</v>
      </c>
      <c r="AB3" s="84">
        <f>AVERAGE(AP26:AQ26)*$B$26+AVERAGE(AP27:AQ27)*$B$27+AVERAGE(AP28:AQ28)*$B$28+AVERAGE(AP29:AQ29)*$B$29+AVERAGE(AP30:AQ30)*$B$30+AVERAGE(AP31:AQ31)*$B$31+AVERAGE(AP32:AQ32)*$B$32+AVERAGE(AP33:AQ33)*$B$33+AVERAGE(AP34:AQ34)*$B$34+AVERAGE(AP35:AQ35)*$B$35+AVERAGE(AP39:AQ39)*$B$39+AVERAGE(AP41:AQ41)*$B$41+AVERAGE(AP42:AQ42)*$B$42+AVERAGE(AP44:AQ44)*$B$44+AVERAGE(AP40:AQ40)*B40</f>
        <v>72.501353118414244</v>
      </c>
      <c r="AM3" s="61"/>
      <c r="AT3" s="61"/>
      <c r="AU3" s="61"/>
    </row>
    <row r="4" spans="3:47" x14ac:dyDescent="0.2">
      <c r="G4" s="99"/>
      <c r="J4" s="97"/>
      <c r="K4" s="60" t="s">
        <v>46</v>
      </c>
      <c r="N4" s="83">
        <f>N26*$B$26+N27*$B$27+N28*$B$28+N29*$B$29+N30*$B$30+N31*$B$31+N32*$B$32+N33*$B$33+N34*$B$34+N35*$B$35+N39*$B$39+N41*$B$41+N42*$B$42+N44*$B$44+N40*$B$40</f>
        <v>80.964777687924226</v>
      </c>
      <c r="O4" s="83">
        <f>P26*$B$26+P27*$B$27+P28*$B$28+P29*$B$29+P30*$B$30+P31*$B$31+P32*$B$32+P33*$B$33+P34*$B$34+P35*$B$35+P39*$B$39+P41*$B$41+P42*$B$42+P44*$B$44+P40*$B$40</f>
        <v>83.01216209021436</v>
      </c>
      <c r="P4" s="83">
        <f>R26*$B$26+R27*$B$27+R28*$B$28+R29*$B$29+R30*$B$30+R31*$B$31+R32*$B$32+R33*$B$33+R34*$B$34+R35*$B$35+R39*$B$39+R41*$B$41+R42*$B$42+R44*$B$44+R40*$B$40</f>
        <v>85.734102524437588</v>
      </c>
      <c r="Q4" s="83">
        <f>T26*$B$26+T27*$B$27+T28*$B$28+T29*$B$29+T30*$B$30+T31*$B$31+T32*$B$32+T33*$B$33+T34*$B$34+T35*$B$35+T39*$B$39+T41*$B$41+T42*$B$42+T44*$B$44+T40*$B$40</f>
        <v>87.954801428545665</v>
      </c>
      <c r="R4" s="83">
        <f>V26*$B$26+V27*$B$27+V28*$B$28+V29*$B$29+V30*$B$30+V31*$B$31+V32*$B$32+V33*$B$33+V34*$B$34+V35*$B$35+V39*$B$39+V41*$B$41+V42*$B$42+V44*$B$44+V40*$B$40</f>
        <v>88.852496664029758</v>
      </c>
      <c r="S4" s="83">
        <f>X26*$B$26+X27*$B$27+X28*$B$28+X29*$B$29+X30*$B$30+X31*$B$31+X32*$B$32+X33*$B$33+X34*$B$34+X35*$B$35+X39*$B$39+X41*$B$41+X42*$B$42+X44*$B$44+X40*$B$40</f>
        <v>86.495242443183713</v>
      </c>
      <c r="T4" s="83">
        <f>Z26*$B$26+Z27*$B$27+Z28*$B$28+Z29*$B$29+Z30*$B$30+Z31*$B$31+Z32*$B$32+Z33*$B$33+Z34*$B$34+Z35*$B$35+Z39*$B$39+Z41*$B$41+Z42*$B$42+Z44*$B$44+Z40*$B$40</f>
        <v>81.684790113705972</v>
      </c>
      <c r="U4" s="83">
        <f>AB26*$B$26+AB27*$B$27+AB28*$B$28+AB29*$B$29+AB30*$B$30+AB31*$B$31+AB32*$B$32+AB33*$B$33+AB34*$B$34+AB35*$B$35+AB39*$B$39+AB41*$B$41+AB42*$B$42+AB44*$B$44+AB40*$B$40</f>
        <v>78.858243797694527</v>
      </c>
      <c r="V4" s="83">
        <f>AD26*$B$26+AD27*$B$27+AD28*$B$28+AD29*$B$29+AD30*$B$30+AD31*$B$31+AD32*$B$32+AD33*$B$33+AD34*$B$34+AD35*$B$35+AD39*$B$39+AD41*$B$41+AD42*$B$42+AD44*$B$44+AD40*$B$40</f>
        <v>80.835537400387281</v>
      </c>
      <c r="W4" s="83">
        <f>AF26*$B$26+AF27*$B$27+AF28*$B$28+AF29*$B$29+AF30*$B$30+AF31*$B$31+AF32*$B$32+AF33*$B$33+AF34*$B$34+AF35*$B$35+AF39*$B$39+AF41*$B$41+AF42*$B$42+AF44*$B$44+AF40*$B$40</f>
        <v>82.606892535853035</v>
      </c>
      <c r="X4" s="83">
        <f>AH26*$B$26+AH27*$B$27+AH28*$B$28+AH29*$B$29+AH30*$B$30+AH31*$B$31+AH32*$B$32+AH33*$B$33+AH34*$B$34+AH35*$B$35+AH39*$B$39+AH41*$B$41+AH42*$B$42+AH44*$B$44+AH40*$B$40</f>
        <v>83.112120880553604</v>
      </c>
      <c r="Y4" s="83">
        <f>AJ26*$B$26+AJ27*$B$27+AJ28*$B$28+AJ29*$B$29+AJ30*$B$30+AJ31*$B$31+AJ32*$B$32+AJ33*$B$33+AJ34*$B$34+AJ35*$B$35+AJ39*$B$39+AJ41*$B$41+AJ42*$B$42+AJ44*$B$44+AJ40*$B$40</f>
        <v>82.512524508848344</v>
      </c>
      <c r="Z4" s="83">
        <f>AL26*$B$26+AL27*$B$27+AL28*$B$28+AL29*$B$29+AL30*$B$30+AL31*$B$31+AL32*$B$32+AL33*$B$33+AL34*$B$34+AL35*$B$35+AL39*$B$39+AL41*$B$41+AL42*$B$42+AL44*$B$44+AL40*$B$40</f>
        <v>81.382645744064959</v>
      </c>
      <c r="AA4" s="83">
        <f>AN26*$B$26+AN27*$B$27+AN28*$B$28+AN29*$B$29+AN30*$B$30+AN31*$B$31+AN32*$B$32+AN33*$B$33+AN34*$B$34+AN35*$B$35+AN39*$B$39+AN41*$B$41+AN42*$B$42+AN44*$B$44+AN40*$B$40</f>
        <v>80.536477257339868</v>
      </c>
      <c r="AB4" s="83">
        <f>AP26*$B$26+AP27*$B$27+AP28*$B$28+AP29*$B$29+AP30*$B$30+AP31*$B$31+AP32*$B$32+AP33*$B$33+AP34*$B$34+AP35*$B$35+AP39*$B$39+AP41*$B$41+AP42*$B$42+AP44*$B$44+AP40*$B$40</f>
        <v>83.889426473035769</v>
      </c>
      <c r="AR4" s="83"/>
    </row>
    <row r="5" spans="3:47" x14ac:dyDescent="0.2">
      <c r="G5" s="99"/>
      <c r="J5" s="97"/>
      <c r="K5" s="60" t="s">
        <v>45</v>
      </c>
      <c r="N5" s="83">
        <f>O26*$B$26+O27*$B$27+O28*$B$28+O29*$B$29+O30*$B$30+O31*$B$31+O32*$B$32+O33*$B$33+O34*$B$34+O35*$B$35+O39*$B$39+O41*$B$41+O42*$B$42+O44*$B$44+O40*$B$40</f>
        <v>60.867059646686897</v>
      </c>
      <c r="O5" s="83">
        <f>Q26*$B$26+Q27*$B$27+Q28*$B$28+Q29*$B$29+Q30*$B$30+Q31*$B$31+Q32*$B$32+Q33*$B$33+Q34*$B$34+Q35*$B$35+Q39*$B$39+Q41*$B$41+Q42*$B$42+Q44*$B$44+Q40*$B$40</f>
        <v>61.010954726806773</v>
      </c>
      <c r="P5" s="83">
        <f>S26*$B$26+S27*$B$27+S28*$B$28+S29*$B$29+S30*$B$30+S31*$B$31+S32*$B$32+S33*$B$33+S34*$B$34+S35*$B$35+S39*$B$39+S41*$B$41+S42*$B$42+S44*$B$44+S40*$B$40</f>
        <v>60.520298168454872</v>
      </c>
      <c r="Q5" s="83">
        <f>U26*$B$26+U27*$B$27+U28*$B$28+U29*$B$29+U30*$B$30+U31*$B$31+U32*$B$32+U33*$B$33+U34*$B$34+U35*$B$35+U39*$B$39+U41*$B$41+U42*$B$42+U44*$B$44+U40*$B$40</f>
        <v>61.078911260047214</v>
      </c>
      <c r="R5" s="83">
        <f>W26*$B$26+W27*$B$27+W28*$B$28+W29*$B$29+W30*$B$30+W31*$B$31+W32*$B$32+W33*$B$33+W34*$B$34+W35*$B$35+W39*$B$39+W41*$B$41+W42*$B$42+W44*$B$44+W40*$B$40</f>
        <v>61.666111195654508</v>
      </c>
      <c r="S5" s="83">
        <f>Y26*$B$26+Y27*$B$27+Y28*$B$28+Y29*$B$29+Y30*$B$30+Y31*$B$31+Y32*$B$32+Y33*$B$33+Y34*$B$34+Y35*$B$35+Y39*$B$39+Y41*$B$41+Y42*$B$42+Y44*$B$44+Y40*$B$40</f>
        <v>61.158890282108011</v>
      </c>
      <c r="T5" s="83">
        <f>AA26*$B$26+AA27*$B$27+AA28*$B$28+AA29*$B$29+AA30*$B$30+AA31*$B$31+AA32*$B$32+AA33*$B$33+AA34*$B$34+AA35*$B$35+AA39*$B$39+AA41*$B$41+AA42*$B$42+AA44*$B$44+AA40*$B$40</f>
        <v>60.811713772704621</v>
      </c>
      <c r="U5" s="83">
        <f>AC26*$B$26+AC27*$B$27+AC28*$B$28+AC29*$B$29+AC30*$B$30+AC31*$B$31+AC32*$B$32+AC33*$B$33+AC34*$B$34+AC35*$B$35+AC39*$B$39+AC41*$B$41+AC42*$B$42+AC44*$B$44+AC40*$B$40</f>
        <v>60.715774915599859</v>
      </c>
      <c r="V5" s="83">
        <f>AE26*$B$26+AE27*$B$27+AE28*$B$28+AE29*$B$29+AE30*$B$30+AE31*$B$31+AE32*$B$32+AE33*$B$33+AE34*$B$34+AE35*$B$35+AE39*$B$39+AE41*$B$41+AE42*$B$42+AE44*$B$44+AE40*$B$40</f>
        <v>60.715126667302442</v>
      </c>
      <c r="W5" s="83">
        <f>AG26*$B$26+AG27*$B$27+AG28*$B$28+AG29*$B$29+AG30*$B$30+AG31*$B$31+AG32*$B$32+AG33*$B$33+AG34*$B$34+AG35*$B$35+AG39*$B$39+AG41*$B$41+AG42*$B$42+AG44*$B$44+AG40*$B$40</f>
        <v>61.000153883306488</v>
      </c>
      <c r="X5" s="83">
        <f>AI26*$B$26+AI27*$B$27+AI28*$B$28+AI29*$B$29+AI30*$B$30+AI31*$B$31+AI32*$B$32+AI33*$B$33+AI34*$B$34+AI35*$B$35+AI39*$B$39+AI41*$B$41+AI42*$B$42+AI44*$B$44+AI40*$B$40</f>
        <v>62.104239266468319</v>
      </c>
      <c r="Y5" s="83">
        <f>AK26*$B$26+AK27*$B$27+AK28*$B$28+AK29*$B$29+AK30*$B$30+AK31*$B$31+AK32*$B$32+AK33*$B$33+AK34*$B$34+AK35*$B$35+AK39*$B$39+AK41*$B$41+AK42*$B$42+AK44*$B$44+AK40*$B$40</f>
        <v>62.271063852006073</v>
      </c>
      <c r="Z5" s="83">
        <f>AM26*$B$26+AM27*$B$27+AM28*$B$28+AM29*$B$29+AM30*$B$30+AM31*$B$31+AM32*$B$32+AM33*$B$33+AM34*$B$34+AM35*$B$35+AM39*$B$39+AM41*$B$41+AM42*$B$42+AM44*$B$44+AM40*$B$40</f>
        <v>61.99206821407487</v>
      </c>
      <c r="AA5" s="83">
        <f>AO26*$B$26+AO27*$B$27+AO28*$B$28+AO29*$B$29+AO30*$B$30+AO31*$B$31+AO32*$B$32+AO33*$B$33+AO34*$B$34+AO35*$B$35+AO39*$B$39+AO41*$B$41+AO42*$B$42+AO44*$B$44+AO40*$B$40</f>
        <v>61.205064053899932</v>
      </c>
      <c r="AB5" s="83">
        <f>AQ26*$B$26+AQ27*$B$27+AQ28*$B$28+AQ29*$B$29+AQ30*$B$30+AQ31*$B$31+AQ32*$B$32+AQ33*$B$33+AQ34*$B$34+AQ35*$B$35+AQ39*$B$39+AQ41*$B$41+AQ42*$B$42+AQ44*$B$44+AQ40*$B$40</f>
        <v>61.113279763792747</v>
      </c>
      <c r="AD5" s="83"/>
      <c r="AF5" s="83"/>
      <c r="AH5" s="83"/>
      <c r="AJ5" s="83"/>
      <c r="AL5" s="83"/>
      <c r="AN5" s="83"/>
      <c r="AP5" s="83"/>
      <c r="AR5" s="83"/>
      <c r="AS5" s="83"/>
    </row>
    <row r="6" spans="3:47" x14ac:dyDescent="0.2">
      <c r="G6" s="99"/>
      <c r="J6" s="97"/>
      <c r="K6" s="60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D6" s="83"/>
      <c r="AF6" s="83"/>
      <c r="AH6" s="83"/>
      <c r="AJ6" s="83"/>
      <c r="AL6" s="83"/>
      <c r="AN6" s="83"/>
      <c r="AP6" s="83"/>
      <c r="AR6" s="83"/>
      <c r="AS6" s="83"/>
    </row>
    <row r="7" spans="3:47" x14ac:dyDescent="0.2">
      <c r="G7" s="99"/>
      <c r="J7" s="97" t="s">
        <v>41</v>
      </c>
      <c r="K7" s="60" t="s">
        <v>39</v>
      </c>
      <c r="N7" s="61">
        <f>AVERAGE(N39:O39)*$D$39+AVERAGE(N40:O40)*$D$40+AVERAGE(N41:O41)*$D$41+AVERAGE(N42:O42)*$D$42+AVERAGE(N44:O44)*$D$44</f>
        <v>71.396364240139434</v>
      </c>
      <c r="O7" s="61">
        <f>AVERAGE(P39:Q39)*$D$39+AVERAGE(P40:Q40)*$D$40+AVERAGE(P41:Q41)*$D$41+AVERAGE(P42:Q42)*$D$42+AVERAGE(P44:Q44)*$D$44</f>
        <v>72.715045569367561</v>
      </c>
      <c r="P7" s="61">
        <f>AVERAGE(R39:S39)*$D$39+AVERAGE(R40:S40)*$D$40+AVERAGE(R41:S41)*$D$41+AVERAGE(R42:S42)*$D$42+AVERAGE(R44:S44)*$D$44</f>
        <v>73.885088988874472</v>
      </c>
      <c r="Q7" s="61">
        <f>AVERAGE(T39:U39)*$D$39+AVERAGE(T40:U40)*$D$40+AVERAGE(T41:U41)*$D$41+AVERAGE(T42:U42)*$D$42+AVERAGE(T44:U44)*$D$44</f>
        <v>74.960464638631464</v>
      </c>
      <c r="R7" s="61">
        <f>AVERAGE(V39:W39)*$D$39+AVERAGE(V40:W40)*$D$40+AVERAGE(V41:W41)*$D$41+AVERAGE(V42:W42)*$D$42+AVERAGE(V44:W44)*$D$44</f>
        <v>73.348311015732378</v>
      </c>
      <c r="S7" s="61">
        <f>AVERAGE(X39:Y39)*$D$39+AVERAGE(X40:Y40)*$D$40+AVERAGE(X41:Y41)*$D$41+AVERAGE(X42:Y42)*$D$42+AVERAGE(X44:Y44)*$D$44</f>
        <v>70.713931288918246</v>
      </c>
      <c r="T7" s="61">
        <f>AVERAGE(Z39:AA39)*$D$39+AVERAGE(Z40:AA40)*$D$40+AVERAGE(Z41:AA41)*$D$41+AVERAGE(Z42:AA42)*$D$42+AVERAGE(Z44:AA44)*$D$44</f>
        <v>69.01235881941939</v>
      </c>
      <c r="U7" s="84">
        <f>AVERAGE(AB39:AC39)*$D$39+AVERAGE(AB40:AC40)*$D$40+AVERAGE(AB41:AC41)*$D$41+AVERAGE(AB42:AC42)*$D$42+AVERAGE(AB44:AC44)*$D$44</f>
        <v>69.510488248708157</v>
      </c>
      <c r="V7" s="84">
        <f>AVERAGE(AD39:AE39)*$D$39+AVERAGE(AD40:AE40)*$D$40+AVERAGE(AD41:AE41)*$D$41+AVERAGE(AD42:AE42)*$D$42+AVERAGE(AD44:AE44)*$D$44</f>
        <v>69.549251775475014</v>
      </c>
      <c r="W7" s="84">
        <f>AVERAGE(AF39:AG39)*$D$39+AVERAGE(AF40:AG40)*$D$40+AVERAGE(AF41:AG41)*$D$41+AVERAGE(AF42:AG42)*$D$42+AVERAGE(AF44:AG44)*$D$44</f>
        <v>71.144186971111978</v>
      </c>
      <c r="X7" s="84">
        <f>AVERAGE(AH39:AI39)*$D$39+AVERAGE(AH40:AI40)*$D$40+AVERAGE(AH41:AI41)*$D$41+AVERAGE(AH42:AI42)*$D$42+AVERAGE(AH44:AI44)*$D$44</f>
        <v>72.183696982784483</v>
      </c>
      <c r="Y7" s="84">
        <f>AVERAGE(AJ39:AK39)*$D$39+AVERAGE(AJ40:AK40)*$D$40+AVERAGE(AJ41:AK41)*$D$41+AVERAGE(AJ42:AK42)*$D$42+AVERAGE(AJ44:AK44)*$D$44</f>
        <v>72.16763964355745</v>
      </c>
      <c r="Z7" s="84">
        <f>AVERAGE(AL39:AM39)*$D$39+AVERAGE(AL40:AM40)*$D$40+AVERAGE(AL41:AM41)*$D$41+AVERAGE(AL42:AM42)*$D$42+AVERAGE(AL44:AM44)*$D$44</f>
        <v>72.240651581707013</v>
      </c>
      <c r="AA7" s="84">
        <f>AVERAGE(AN39:AO39)*$D$39+AVERAGE(AN40:AO40)*$D$40+AVERAGE(AN41:AO41)*$D$41+AVERAGE(AN42:AO42)*$D$42+AVERAGE(AN44:AO44)*$D$44</f>
        <v>71.261252641676549</v>
      </c>
      <c r="AB7" s="84">
        <f>AVERAGE(AP39:AQ39)*$D$39+AVERAGE(AP40:AQ40)*$D$40+AVERAGE(AP41:AQ41)*$D$41+AVERAGE(AP42:AQ42)*$D$42+AVERAGE(AP44:AQ44)*$D$44</f>
        <v>73.235642251426626</v>
      </c>
      <c r="AC7" s="61"/>
      <c r="AD7" s="60"/>
      <c r="AE7" s="60"/>
      <c r="AF7" s="61"/>
      <c r="AG7" s="61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</row>
    <row r="8" spans="3:47" x14ac:dyDescent="0.2">
      <c r="G8" s="99"/>
      <c r="J8" s="97"/>
      <c r="K8" s="60" t="s">
        <v>46</v>
      </c>
      <c r="N8" s="83">
        <f>N39*$D$39+N40*$D$40+N41*$D$41+N42*$D$42+N44*$D$44</f>
        <v>79.805264855153141</v>
      </c>
      <c r="O8" s="83">
        <f>P39*$D$39+P40*$D$40+P41*$D$41+P42*$D$42+P44*$D$44</f>
        <v>82.407728749011454</v>
      </c>
      <c r="P8" s="83">
        <f>R39*$D$39+R40*$D$40+R41*$D$41+R42*$D$42+R44*$D$44</f>
        <v>83.386122649549691</v>
      </c>
      <c r="Q8" s="83">
        <f>T39*$D$39+T40*$D$40+T41*$D$41+T42*$D$42+T44*$D$44</f>
        <v>85.546327577337394</v>
      </c>
      <c r="R8" s="83">
        <f>V39*$D$39+V40*$D$40+V41*$D$41+V42*$D$42+V44*$D$44</f>
        <v>82.487751552890415</v>
      </c>
      <c r="S8" s="83">
        <f>X39*$D$39+X40*$D$40+X41*$D$41+X42*$D$42+X44*$D$44</f>
        <v>78.853371826076284</v>
      </c>
      <c r="T8" s="83">
        <f>Z39*$D$39+Z40*$D$40+Z41*$D$41+Z42*$D$42+Z44*$D$44</f>
        <v>76.109410631060882</v>
      </c>
      <c r="U8" s="83">
        <f>AB39*$D$39+AB40*$D$40+AB41*$D$41+AB42*$D$42+AB44*$D$44</f>
        <v>76.028172772014955</v>
      </c>
      <c r="V8" s="83">
        <f>AD39*$D$39+AD40*$D$40+AD41*$D$41+AD42*$D$42+AD44*$D$44</f>
        <v>76.559052065017923</v>
      </c>
      <c r="W8" s="83">
        <f>AF39*$D$39+AF40*$D$40+AF41*$D$41+AF42*$D$42+AF44*$D$44</f>
        <v>79.736478912170512</v>
      </c>
      <c r="X8" s="83">
        <f>AH39*$D$39+AH40*$D$40+AH41*$D$41+AH42*$D$42+AH44*$D$44</f>
        <v>80.205127417633463</v>
      </c>
      <c r="Y8" s="83">
        <f>AJ39*$D$39+AJ40*$D$40+AJ41*$D$41+AJ42*$D$42+AJ44*$D$44</f>
        <v>79.742561866079043</v>
      </c>
      <c r="Z8" s="83">
        <f>AL39*$D$39+AL40*$D$40+AL41*$D$41+AL42*$D$42+AL44*$D$44</f>
        <v>79.955459494322071</v>
      </c>
      <c r="AA8" s="83">
        <f>AN39*$D$39+AN40*$D$40+AN41*$D$41+AN42*$D$42+AN44*$D$44</f>
        <v>78.820415614130738</v>
      </c>
      <c r="AB8" s="83">
        <f>AP39*$D$39+AP40*$D$40+AP41*$D$41+AP42*$D$42+AP44*$D$44</f>
        <v>82.09872851099118</v>
      </c>
      <c r="AR8" s="83"/>
      <c r="AS8" s="83"/>
      <c r="AT8" s="83"/>
    </row>
    <row r="9" spans="3:47" x14ac:dyDescent="0.2">
      <c r="G9" s="99"/>
      <c r="J9" s="97"/>
      <c r="K9" s="60" t="s">
        <v>45</v>
      </c>
      <c r="N9" s="83">
        <f>O39*$D$39+O40*$D$40+O41*$D$41+O42*$D$42+O44*$D$44</f>
        <v>62.987463625125727</v>
      </c>
      <c r="O9" s="83">
        <f>Q39*$D$39+Q40*$D$40+Q41*$D$41+Q42*$D$42+Q44*$D$44</f>
        <v>63.022362389723668</v>
      </c>
      <c r="P9" s="83">
        <f>S39*$D$39+S40*$D$40+S41*$D$41+S42*$D$42+S44*$D$44</f>
        <v>64.384055328199253</v>
      </c>
      <c r="Q9" s="83">
        <f>U39*$D$39+U40*$D$40+U41*$D$41+U42*$D$42+U44*$D$44</f>
        <v>64.37460169992552</v>
      </c>
      <c r="R9" s="83">
        <f>W39*$D$39+W40*$D$40+W41*$D$41+W42*$D$42+W44*$D$44</f>
        <v>64.20887047857434</v>
      </c>
      <c r="S9" s="83">
        <f>Y39*$D$39+Y40*$D$40+Y41*$D$41+Y42*$D$42+Y44*$D$44</f>
        <v>62.574490751760209</v>
      </c>
      <c r="T9" s="83">
        <f>AA39*$D$39+AA40*$D$40+AA41*$D$41+AA42*$D$42+AA44*$D$44</f>
        <v>61.915307007777898</v>
      </c>
      <c r="U9" s="83">
        <f>AC39*$D$39+AC40*$D$40+AC41*$D$41+AC42*$D$42+AC44*$D$44</f>
        <v>62.992803725401373</v>
      </c>
      <c r="V9" s="83">
        <f>AE39*$D$39+AE40*$D$40+AE41*$D$41+AE42*$D$42+AE44*$D$44</f>
        <v>62.539451485932119</v>
      </c>
      <c r="W9" s="83">
        <f>AG39*$D$39+AG40*$D$40+AG41*$D$41+AG42*$D$42+AG44*$D$44</f>
        <v>62.551895030053437</v>
      </c>
      <c r="X9" s="83">
        <f>AI39*$D$39+AI40*$D$40+AI41*$D$41+AI42*$D$42+AI44*$D$44</f>
        <v>64.162266547935516</v>
      </c>
      <c r="Y9" s="83">
        <f>AK39*$D$39+AK40*$D$40+AK41*$D$41+AK42*$D$42+AK44*$D$44</f>
        <v>64.592717421035857</v>
      </c>
      <c r="Z9" s="83">
        <f>AM39*$D$39+AM40*$D$40+AM41*$D$41+AM42*$D$42+AM44*$D$44</f>
        <v>64.525843669091984</v>
      </c>
      <c r="AA9" s="83">
        <f>AO39*$D$39+AO40*$D$40+AO41*$D$41+AO42*$D$42+AO44*$D$44</f>
        <v>63.70208966922236</v>
      </c>
      <c r="AB9" s="83">
        <f>AQ39*$D$39+AQ40*$D$40+AQ41*$D$41+AQ42*$D$42+AQ44*$D$44</f>
        <v>64.3725559918621</v>
      </c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3:47" x14ac:dyDescent="0.2">
      <c r="G10" s="99"/>
      <c r="J10" s="97"/>
      <c r="K10" s="60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</row>
    <row r="11" spans="3:47" x14ac:dyDescent="0.2">
      <c r="G11" s="99"/>
      <c r="J11" s="97" t="s">
        <v>42</v>
      </c>
      <c r="K11" s="60" t="s">
        <v>39</v>
      </c>
      <c r="N11" s="61">
        <f>AVERAGE(N26:O26)*$F$26+AVERAGE(N27:O27)*$F$27+AVERAGE(N28:O28)*$F$28+AVERAGE(N29:O29)*$F$29+AVERAGE(N30:O30)*$F$30+AVERAGE(N31:O31)*$F$31+AVERAGE(N32:O32)*$F$32+AVERAGE(N33:O33)*$F$33+AVERAGE(N34:O34)*$F$34+AVERAGE(N35:O35)*$F$35</f>
        <v>70.543299452522831</v>
      </c>
      <c r="O11" s="61">
        <f>AVERAGE(P26:Q26)*$F$26+AVERAGE(P27:Q27)*$F$27+AVERAGE(P28:Q28)*$F$28+AVERAGE(P29:Q29)*$F$29+AVERAGE(P30:Q30)*$F$30+AVERAGE(P31:Q31)*$F$31+AVERAGE(P32:Q32)*$F$32+AVERAGE(P33:Q33)*$F$33+AVERAGE(P34:Q34)*$F$34+AVERAGE(P35:Q35)*$F$35</f>
        <v>71.465954809871718</v>
      </c>
      <c r="P11" s="61">
        <f>AVERAGE(R26:S26)*$F$26+AVERAGE(R27:S27)*$F$27+AVERAGE(R28:S28)*$F$28+AVERAGE(R29:S29)*$F$29+AVERAGE(R30:S30)*$F$30+AVERAGE(R31:S31)*$F$31+AVERAGE(R32:S32)*$F$32+AVERAGE(R33:S33)*$F$33+AVERAGE(R34:S34)*$F$34+AVERAGE(R35:S35)*$F$35</f>
        <v>72.53940458600529</v>
      </c>
      <c r="Q11" s="61">
        <f>AVERAGE(T26:U26)*$F$26+AVERAGE(T27:U27)*$F$27+AVERAGE(T28:U28)*$F$28+AVERAGE(T29:U29)*$F$29+AVERAGE(T30:U30)*$F$30+AVERAGE(T31:U31)*$F$31+AVERAGE(T32:U32)*$F$32+AVERAGE(T33:U33)*$F$33+AVERAGE(T34:U34)*$F$34+AVERAGE(T35:U35)*$F$35</f>
        <v>74.172807020808591</v>
      </c>
      <c r="R11" s="61">
        <f>AVERAGE(V26:W26)*$F$26+AVERAGE(V27:W27)*$F$27+AVERAGE(V28:W28)*$F$28+AVERAGE(V29:W29)*$F$29+AVERAGE(V30:W30)*$F$30+AVERAGE(V31:W31)*$F$31+AVERAGE(V32:W32)*$F$32+AVERAGE(V33:W33)*$F$33+AVERAGE(V34:W34)*$F$34+AVERAGE(V35:W35)*$F$35</f>
        <v>76.741412870738088</v>
      </c>
      <c r="S11" s="61">
        <f>AVERAGE(X26:Y26)*$F$26+AVERAGE(X27:Y27)*$F$27+AVERAGE(X28:Y28)*$F$28+AVERAGE(X29:Y29)*$F$29+AVERAGE(X30:Y30)*$F$30+AVERAGE(X31:Y31)*$F$31+AVERAGE(X32:Y32)*$F$32+AVERAGE(X33:Y33)*$F$33+AVERAGE(X34:Y34)*$F$34+AVERAGE(X35:Y35)*$F$35</f>
        <v>76.241520803016158</v>
      </c>
      <c r="T11" s="61">
        <f>AVERAGE(Z26:AA26)*$F$26+AVERAGE(Z27:AA27)*$F$27+AVERAGE(Z28:AA28)*$F$28+AVERAGE(Z29:AA29)*$F$29+AVERAGE(Z30:AA30)*$F$30+AVERAGE(Z31:AA31)*$F$31+AVERAGE(Z32:AA32)*$F$32+AVERAGE(Z33:AA33)*$F$33+AVERAGE(Z34:AA34)*$F$34+AVERAGE(Z35:AA35)*$F$35</f>
        <v>72.982343768027476</v>
      </c>
      <c r="U11" s="84">
        <f>AVERAGE(AB26:AC26)*$F$26+AVERAGE(AB27:AC27)*$F$27+AVERAGE(AB28:AC28)*$F$28+AVERAGE(AB29:AC29)*$F$29+AVERAGE(AB30:AC30)*$F$30+AVERAGE(AB31:AC31)*$F$31+AVERAGE(AB32:AC32)*$F$32+AVERAGE(AB33:AC33)*$F$33+AVERAGE(AB34:AC34)*$F$34+AVERAGE(AB35:AC35)*$F$35</f>
        <v>70.001470856424007</v>
      </c>
      <c r="V11" s="84">
        <f>AVERAGE(AD26:AE26)*$F$26+AVERAGE(AD27:AE27)*$F$27+AVERAGE(AD28:AE28)*$F$28+AVERAGE(AD29:AE29)*$F$29+AVERAGE(AD30:AE30)*$F$30+AVERAGE(AD31:AE31)*$F$31+AVERAGE(AD32:AE32)*$F$32+AVERAGE(AD33:AE33)*$F$33+AVERAGE(AD34:AE34)*$F$34+AVERAGE(AD35:AE35)*$F$35</f>
        <v>71.726243206653947</v>
      </c>
      <c r="W11" s="84">
        <f>AVERAGE(AF26:AG26)*$F$26+AVERAGE(AF27:AG27)*$F$27+AVERAGE(AF28:AG28)*$F$28+AVERAGE(AF29:AG29)*$F$29+AVERAGE(AF30:AG30)*$F$30+AVERAGE(AF31:AG31)*$F$31+AVERAGE(AF32:AG32)*$F$32+AVERAGE(AF33:AG33)*$F$33+AVERAGE(AF34:AG34)*$F$34+AVERAGE(AF35:AG35)*$F$35</f>
        <v>72.314884673494475</v>
      </c>
      <c r="X11" s="84">
        <f>AVERAGE(AH26:AI26)*$F$26+AVERAGE(AH27:AI27)*$F$27+AVERAGE(AH28:AI28)*$F$28+AVERAGE(AH29:AI29)*$F$29+AVERAGE(AH30:AI30)*$F$30+AVERAGE(AH31:AI31)*$F$31+AVERAGE(AH32:AI32)*$F$32+AVERAGE(AH33:AI33)*$F$33+AVERAGE(AH34:AI34)*$F$34+AVERAGE(AH35:AI35)*$F$35</f>
        <v>72.937396461169797</v>
      </c>
      <c r="Y11" s="84">
        <f>AVERAGE(AJ26:AK26)*$F$26+AVERAGE(AJ27:AK27)*$F$27+AVERAGE(AJ28:AK28)*$F$28+AVERAGE(AJ29:AK29)*$F$29+AVERAGE(AJ30:AK30)*$F$30+AVERAGE(AJ31:AK31)*$F$31+AVERAGE(AJ32:AK32)*$F$32+AVERAGE(AJ33:AK33)*$F$33+AVERAGE(AJ34:AK34)*$F$34+AVERAGE(AJ35:AK35)*$F$35</f>
        <v>72.565641734117278</v>
      </c>
      <c r="Z11" s="84">
        <f>AVERAGE(AL26:AM26)*$F$26+AVERAGE(AL27:AM27)*$F$27+AVERAGE(AL28:AM28)*$F$28+AVERAGE(AL29:AM29)*$F$29+AVERAGE(AL30:AM30)*$F$30+AVERAGE(AL31:AM31)*$F$31+AVERAGE(AL32:AM32)*$F$32+AVERAGE(AL33:AM33)*$F$33+AVERAGE(AL34:AM34)*$F$34+AVERAGE(AL35:AM35)*$F$35</f>
        <v>71.258238235895533</v>
      </c>
      <c r="AA11" s="84">
        <f>AVERAGE(AN26:AO26)*$F$26+AVERAGE(AN27:AO27)*$F$27+AVERAGE(AN28:AO28)*$F$28+AVERAGE(AN29:AO29)*$F$29+AVERAGE(AN30:AO30)*$F$30+AVERAGE(AN31:AO31)*$F$31+AVERAGE(AN32:AO32)*$F$32+AVERAGE(AN33:AO33)*$F$33+AVERAGE(AN34:AO34)*$F$34+AVERAGE(AN35:AO35)*$F$35</f>
        <v>70.567924507672274</v>
      </c>
      <c r="AB11" s="84">
        <f>AVERAGE(AP26:AQ26)*$F$26+AVERAGE(AP27:AQ27)*$F$27+AVERAGE(AP28:AQ28)*$F$28+AVERAGE(AP29:AQ29)*$F$29+AVERAGE(AP30:AQ30)*$F$30+AVERAGE(AP31:AQ31)*$F$31+AVERAGE(AP32:AQ32)*$F$32+AVERAGE(AP33:AQ33)*$F$33+AVERAGE(AP34:AQ34)*$F$34+AVERAGE(AP35:AQ35)*$F$35</f>
        <v>71.931860431547136</v>
      </c>
      <c r="AC11" s="61"/>
      <c r="AD11" s="61"/>
      <c r="AE11" s="61"/>
      <c r="AF11" s="61"/>
      <c r="AG11" s="61"/>
      <c r="AH11" s="61"/>
      <c r="AI11" s="61"/>
      <c r="AJ11" s="60"/>
      <c r="AK11" s="60"/>
      <c r="AL11" s="60"/>
      <c r="AM11" s="61"/>
      <c r="AN11" s="60"/>
      <c r="AO11" s="60"/>
      <c r="AP11" s="60"/>
      <c r="AQ11" s="60"/>
      <c r="AR11" s="60"/>
      <c r="AS11" s="60"/>
    </row>
    <row r="12" spans="3:47" x14ac:dyDescent="0.2">
      <c r="G12" s="99"/>
      <c r="J12" s="97"/>
      <c r="K12" s="60" t="s">
        <v>46</v>
      </c>
      <c r="N12" s="83">
        <f>N26*$F$26+N27*$F$27+N28*$F$28+N29*$F$29+N30*$F$30+N31*$F$31+N32*$F$32+N33*$F$33+N34*$F$34+N35*$F$35</f>
        <v>81.864061156661847</v>
      </c>
      <c r="O12" s="83">
        <f>P26*$F$26+P27*$F$27+P28*$F$28+P29*$F$29+P30*$F$30+P31*$F$31+P32*$F$32+P33*$F$33+P34*$F$34+P35*$F$35</f>
        <v>83.480942509313806</v>
      </c>
      <c r="P12" s="83">
        <f>R26*$F$26+R27*$F$27+R28*$F$28+R29*$F$29+R30*$F$30+R31*$F$31+R32*$F$32+R33*$F$33+R34*$F$34+R35*$F$35</f>
        <v>87.555125480577772</v>
      </c>
      <c r="Q12" s="83">
        <f>T26*$F$26+T27*$F$27+T28*$F$28+T29*$F$29+T30*$F$30+T31*$F$31+T32*$F$32+T33*$F$33+T34*$F$34+T35*$F$35</f>
        <v>89.82274170317136</v>
      </c>
      <c r="R12" s="83">
        <f>V26*$F$26+V27*$F$27+V28*$F$28+V29*$F$29+V30*$F$30+V31*$F$31+V32*$F$32+V33*$F$33+V34*$F$34+V35*$F$35</f>
        <v>93.788802584419784</v>
      </c>
      <c r="S12" s="83">
        <f>X26*$F$26+X27*$F$27+X28*$F$28+X29*$F$29+X30*$F$30+X31*$F$31+X32*$F$32+X33*$F$33+X34*$F$34+X35*$F$35</f>
        <v>92.422048703510043</v>
      </c>
      <c r="T12" s="83">
        <f>Z26*$F$26+Z27*$F$27+Z28*$F$28+Z29*$F$29+Z30*$F$30+Z31*$F$31+Z32*$F$32+Z33*$F$33+Z34*$F$34+Z35*$F$35</f>
        <v>86.008887664829331</v>
      </c>
      <c r="U12" s="83">
        <f>AB26*$F$26+AB27*$F$27+AB28*$F$28+AB29*$F$29+AB30*$F$30+AB31*$F$31+AB32*$F$32+AB33*$F$33+AB34*$F$34+AB35*$F$35</f>
        <v>81.053162229657545</v>
      </c>
      <c r="V12" s="83">
        <f>AD26*$F$26+AD27*$F$27+AD28*$F$28+AD29*$F$29+AD30*$F$30+AD31*$F$31+AD32*$F$32+AD33*$F$33+AD34*$F$34+AD35*$F$35</f>
        <v>84.152251504538754</v>
      </c>
      <c r="W12" s="83">
        <f>AF26*$F$26+AF27*$F$27+AF28*$F$28+AF29*$F$29+AF30*$F$30+AF31*$F$31+AF32*$F$32+AF33*$F$33+AF34*$F$34+AF35*$F$35</f>
        <v>84.833099480064163</v>
      </c>
      <c r="X12" s="83">
        <f>AH26*$F$26+AH27*$F$27+AH28*$F$28+AH29*$F$29+AH30*$F$30+AH31*$F$31+AH32*$F$32+AH33*$F$33+AH34*$F$34+AH35*$F$35</f>
        <v>85.366698053869371</v>
      </c>
      <c r="Y12" s="83">
        <f>AJ26*$F$26+AJ27*$F$27+AJ28*$F$28+AJ29*$F$29+AJ30*$F$30+AJ31*$F$31+AJ32*$F$32+AJ33*$F$33+AJ34*$F$34+AJ35*$F$35</f>
        <v>84.66082467704058</v>
      </c>
      <c r="Z12" s="83">
        <f>AL26*$F$26+AL27*$F$27+AL28*$F$28+AL29*$F$29+AL30*$F$30+AL31*$F$31+AL32*$F$32+AL33*$F$33+AL34*$F$34+AL35*$F$35</f>
        <v>82.489528708125079</v>
      </c>
      <c r="AA12" s="83">
        <f>AN26*$F$26+AN27*$F$27+AN28*$F$28+AN29*$F$29+AN30*$F$30+AN31*$F$31+AN32*$F$32+AN33*$F$33+AN34*$F$34+AN35*$F$35</f>
        <v>81.867403335479565</v>
      </c>
      <c r="AB12" s="83">
        <f>AP26*$F$26+AP27*$F$27+AP28*$F$28+AP29*$F$29+AP30*$F$30+AP31*$F$31+AP32*$F$32+AP33*$F$33+AP34*$F$34+AP35*$F$35</f>
        <v>85.27823824747756</v>
      </c>
      <c r="AR12" s="83"/>
      <c r="AS12" s="83"/>
    </row>
    <row r="13" spans="3:47" x14ac:dyDescent="0.2">
      <c r="G13" s="99"/>
      <c r="J13" s="97"/>
      <c r="K13" s="60" t="s">
        <v>45</v>
      </c>
      <c r="N13" s="83">
        <f>O26*$F$26+O27*$F$27+O28*$F$28+O29*$F$29+O30*$F$30+O31*$F$31+O32*$F$32+O33*$F$33+O34*$F$34+O35*$F$35</f>
        <v>59.222537748383814</v>
      </c>
      <c r="O13" s="83">
        <f>Q26*$F$26+Q27*$F$27+Q28*$F$28+Q29*$F$29+Q30*$F$30+Q31*$F$31+Q32*$F$32+Q33*$F$33+Q34*$F$34+Q35*$F$35</f>
        <v>59.450967110429609</v>
      </c>
      <c r="P13" s="83">
        <f>S26*$F$26+S27*$F$27+S28*$F$28+S29*$F$29+S30*$F$30+S31*$F$31+S32*$F$32+S33*$F$33+S34*$F$34+S35*$F$35</f>
        <v>57.523683691432787</v>
      </c>
      <c r="Q13" s="83">
        <f>U26*$F$26+U27*$F$27+U28*$F$28+U29*$F$29+U30*$F$30+U31*$F$31+U32*$F$32+U33*$F$33+U34*$F$34+U35*$F$35</f>
        <v>58.52287233844585</v>
      </c>
      <c r="R13" s="83">
        <f>W26*$F$26+W27*$F$27+W28*$F$28+W29*$F$29+W30*$F$30+W31*$F$31+W32*$F$32+W33*$F$33+W34*$F$34+W35*$F$35</f>
        <v>59.694023157056357</v>
      </c>
      <c r="S13" s="83">
        <f>Y26*$F$26+Y27*$F$27+Y28*$F$28+Y29*$F$29+Y30*$F$30+Y31*$F$31+Y32*$F$32+Y33*$F$33+Y34*$F$34+Y35*$F$35</f>
        <v>60.060992902522266</v>
      </c>
      <c r="T13" s="83">
        <f>AA26*$F$26+AA27*$F$27+AA28*$F$28+AA29*$F$29+AA30*$F$30+AA31*$F$31+AA32*$F$32+AA33*$F$33+AA34*$F$34+AA35*$F$35</f>
        <v>59.955799871225622</v>
      </c>
      <c r="U13" s="83">
        <f>AC26*$F$26+AC27*$F$27+AC28*$F$28+AC29*$F$29+AC30*$F$30+AC31*$F$31+AC32*$F$32+AC33*$F$33+AC34*$F$34+AC35*$F$35</f>
        <v>58.949779483190483</v>
      </c>
      <c r="V13" s="83">
        <f>AE26*$F$26+AE27*$F$27+AE28*$F$28+AE29*$F$29+AE30*$F$30+AE31*$F$31+AE32*$F$32+AE33*$F$33+AE34*$F$34+AE35*$F$35</f>
        <v>59.300234908769148</v>
      </c>
      <c r="W13" s="83">
        <f>AG26*$F$26+AG27*$F$27+AG28*$F$28+AG29*$F$29+AG30*$F$30+AG31*$F$31+AG32*$F$32+AG33*$F$33+AG34*$F$34+AG35*$F$35</f>
        <v>59.796669866924788</v>
      </c>
      <c r="X13" s="83">
        <f>AI26*$F$26+AI27*$F$27+AI28*$F$28+AI29*$F$29+AI30*$F$30+AI31*$F$31+AI32*$F$32+AI33*$F$33+AI34*$F$34+AI35*$F$35</f>
        <v>60.508094868470245</v>
      </c>
      <c r="Y13" s="83">
        <f>AK26*$F$26+AK27*$F$27+AK28*$F$28+AK29*$F$29+AK30*$F$30+AK31*$F$31+AK32*$F$32+AK33*$F$33+AK34*$F$34+AK35*$F$35</f>
        <v>60.470458791193991</v>
      </c>
      <c r="Z13" s="83">
        <f>AM26*$F$26+AM27*$F$27+AM28*$F$28+AM29*$F$29+AM30*$F$30+AM31*$F$31+AM32*$F$32+AM33*$F$33+AM34*$F$34+AM35*$F$35</f>
        <v>60.02694776366598</v>
      </c>
      <c r="AA13" s="83">
        <f>AO26*$F$26+AO27*$F$27+AO28*$F$28+AO29*$F$29+AO30*$F$30+AO31*$F$31+AO32*$F$32+AO33*$F$33+AO34*$F$34+AO35*$F$35</f>
        <v>59.268445679864961</v>
      </c>
      <c r="AB13" s="83">
        <f>AQ26*$F$26+AQ27*$F$27+AQ28*$F$28+AQ29*$F$29+AQ30*$F$30+AQ31*$F$31+AQ32*$F$32+AQ33*$F$33+AQ34*$F$34+AQ35*$F$35</f>
        <v>58.585482615616733</v>
      </c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</row>
    <row r="14" spans="3:47" x14ac:dyDescent="0.2">
      <c r="G14" s="99"/>
      <c r="J14" s="97"/>
      <c r="K14" s="60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</row>
    <row r="15" spans="3:47" x14ac:dyDescent="0.2">
      <c r="G15" s="99"/>
      <c r="J15" s="97" t="s">
        <v>43</v>
      </c>
      <c r="K15" s="60" t="s">
        <v>39</v>
      </c>
      <c r="N15" s="61">
        <f>AVERAGE(N26:O26)*$H$26+AVERAGE(N27:O27)*$H$27+AVERAGE(N28:O28)*$H$28+AVERAGE(N29:O29)*$H$29+AVERAGE(N30:O30)*$H$30+AVERAGE(N31:O31)*$H$31+AVERAGE(N32:O32)*$H$32+AVERAGE(N33:O33)*$H$33+AVERAGE(N34:O34)*$H$34+AVERAGE(N35:O35)*$H$35+AVERAGE(N39:O39)*$H$39+AVERAGE(N40:O40)*$H$40+AVERAGE(N41:O41)*$H$41+AVERAGE(N42:O42)*$H$42+AVERAGE(N44:O44)*$H$44+AVERAGE(N37:O37)*$H$37+AVERAGE(N38:O38)*$H$38</f>
        <v>70.728992204633585</v>
      </c>
      <c r="O15" s="61">
        <f>AVERAGE(P26:Q26)*$H$26+AVERAGE(P27:Q27)*$H$27+AVERAGE(P28:Q28)*$H$28+AVERAGE(P29:Q29)*$H$29+AVERAGE(P30:Q30)*$H$30+AVERAGE(P31:Q31)*$H$31+AVERAGE(P32:Q32)*$H$32+AVERAGE(P33:Q33)*$H$33+AVERAGE(P34:Q34)*$H$34+AVERAGE(P35:Q35)*$H$35+AVERAGE(P39:Q39)*$H$39+AVERAGE(P40:Q40)*$H$40+AVERAGE(P41:Q41)*$H$41+AVERAGE(P42:Q42)*$H$42+AVERAGE(P44:Q44)*$H$44+AVERAGE(P37:Q37)*$H$37+AVERAGE(P38:Q38)*$H$38</f>
        <v>72.260598486677466</v>
      </c>
      <c r="P15" s="61">
        <f>AVERAGE(R26:S26)*$H$26+AVERAGE(R27:S27)*$H$27+AVERAGE(R28:S28)*$H$28+AVERAGE(R29:S29)*$H$29+AVERAGE(R30:S30)*$H$30+AVERAGE(R31:S31)*$H$31+AVERAGE(R32:S32)*$H$32+AVERAGE(R33:S33)*$H$33+AVERAGE(R34:S34)*$H$34+AVERAGE(R35:S35)*$H$35+AVERAGE(R39:S39)*$H$39+AVERAGE(R40:S40)*$H$40+AVERAGE(R41:S41)*$H$41+AVERAGE(R42:S42)*$H$42+AVERAGE(R44:S44)*$H$44+AVERAGE(R37:S37)*$H$37+AVERAGE(R38:S38)*$H$38</f>
        <v>73.496076130054462</v>
      </c>
      <c r="Q15" s="61">
        <f>AVERAGE(T26:U26)*$H$26+AVERAGE(T27:U27)*$H$27+AVERAGE(T28:U28)*$H$28+AVERAGE(T29:U29)*$H$29+AVERAGE(T30:U30)*$H$30+AVERAGE(T31:U31)*$H$31+AVERAGE(T32:U32)*$H$32+AVERAGE(T33:U33)*$H$33+AVERAGE(T34:U34)*$H$34+AVERAGE(T35:U35)*$H$35+AVERAGE(T39:U39)*$H$39+AVERAGE(T40:U40)*$H$40+AVERAGE(T41:U41)*$H$41+AVERAGE(T42:U42)*$H$42+AVERAGE(T44:U44)*$H$44+AVERAGE(T37:U37)*$H$37+AVERAGE(T38:U38)*$H$38</f>
        <v>74.982892548760958</v>
      </c>
      <c r="R15" s="61">
        <f>AVERAGE(V26:W26)*$H$26+AVERAGE(V27:W27)*$H$27+AVERAGE(V28:W28)*$H$28+AVERAGE(V29:W29)*$H$29+AVERAGE(V30:W30)*$H$30+AVERAGE(V31:W31)*$H$31+AVERAGE(V32:W32)*$H$32+AVERAGE(V33:W33)*$H$33+AVERAGE(V34:W34)*$H$34+AVERAGE(V35:W35)*$H$35+AVERAGE(V39:W39)*$H$39+AVERAGE(V40:W40)*$H$40+AVERAGE(V41:W41)*$H$41+AVERAGE(V42:W42)*$H$42+AVERAGE(V44:W44)*$H$44+AVERAGE(V37:W37)*$H$37+AVERAGE(V38:W38)*$H$38</f>
        <v>75.463055426827609</v>
      </c>
      <c r="S15" s="61">
        <f>AVERAGE(X26:Y26)*$H$26+AVERAGE(X27:Y27)*$H$27+AVERAGE(X28:Y28)*$H$28+AVERAGE(X29:Y29)*$H$29+AVERAGE(X30:Y30)*$H$30+AVERAGE(X31:Y31)*$H$31+AVERAGE(X32:Y32)*$H$32+AVERAGE(X33:Y33)*$H$33+AVERAGE(X34:Y34)*$H$34+AVERAGE(X35:Y35)*$H$35+AVERAGE(X39:Y39)*$H$39+AVERAGE(X40:Y40)*$H$40+AVERAGE(X41:Y41)*$H$41+AVERAGE(X42:Y42)*$H$42+AVERAGE(X44:Y44)*$H$44+AVERAGE(X37:Y37)*$H$37+AVERAGE(X38:Y38)*$H$38</f>
        <v>73.690635913424302</v>
      </c>
      <c r="T15" s="61">
        <f>AVERAGE(Z26:AA26)*$H$26+AVERAGE(Z27:AA27)*$H$27+AVERAGE(Z28:AA28)*$H$28+AVERAGE(Z29:AA29)*$H$29+AVERAGE(Z30:AA30)*$H$30+AVERAGE(Z31:AA31)*$H$31+AVERAGE(Z32:AA32)*$H$32+AVERAGE(Z33:AA33)*$H$33+AVERAGE(Z34:AA34)*$H$34+AVERAGE(Z35:AA35)*$H$35+AVERAGE(Z39:AA39)*$H$39+AVERAGE(Z40:AA40)*$H$40+AVERAGE(Z41:AA41)*$H$41+AVERAGE(Z42:AA42)*$H$42+AVERAGE(Z44:AA44)*$H$44+AVERAGE(Z37:AA37)*$H$37+AVERAGE(Z38:AA38)*$H$38</f>
        <v>71.006088667583811</v>
      </c>
      <c r="U15" s="84">
        <f>AVERAGE(AB26:AC26)*$H$26+AVERAGE(AB27:AC27)*$H$27+AVERAGE(AB28:AC28)*$H$28+AVERAGE(AB29:AC29)*$H$29+AVERAGE(AB30:AC30)*$H$30+AVERAGE(AB31:AC31)*$H$31+AVERAGE(AB32:AC32)*$H$32+AVERAGE(AB33:AC33)*$H$33+AVERAGE(AB34:AC34)*$H$34+AVERAGE(AB35:AC35)*$H$35+AVERAGE(AB39:AC39)*$H$39+AVERAGE(AB40:AC40)*$H$40+AVERAGE(AB41:AC41)*$H$41+AVERAGE(AB42:AC42)*$H$42+AVERAGE(AB44:AC44)*$H$44+AVERAGE(AB37:AC37)*$H$37+AVERAGE(AB38:AC38)*$H$38</f>
        <v>69.558574556738961</v>
      </c>
      <c r="V15" s="84">
        <f>AVERAGE(AD26:AE26)*$H$26+AVERAGE(AD27:AE27)*$H$27+AVERAGE(AD28:AE28)*$H$28+AVERAGE(AD29:AE29)*$H$29+AVERAGE(AD30:AE30)*$H$30+AVERAGE(AD31:AE31)*$H$31+AVERAGE(AD32:AE32)*$H$32+AVERAGE(AD33:AE33)*$H$33+AVERAGE(AD34:AE34)*$H$34+AVERAGE(AD35:AE35)*$H$35+AVERAGE(AD39:AE39)*$H$39+AVERAGE(AD40:AE40)*$H$40+AVERAGE(AD41:AE41)*$H$41+AVERAGE(AD42:AE42)*$H$42+AVERAGE(AD44:AE44)*$H$44+AVERAGE(AD37:AE37)*$H$37+AVERAGE(AD38:AE38)*$H$38</f>
        <v>70.430914207802758</v>
      </c>
      <c r="W15" s="84">
        <f>AVERAGE(AF26:AG26)*$H$26+AVERAGE(AF27:AG27)*$H$27+AVERAGE(AF28:AG28)*$H$28+AVERAGE(AF29:AG29)*$H$29+AVERAGE(AF30:AG30)*$H$30+AVERAGE(AF31:AG31)*$H$31+AVERAGE(AF32:AG32)*$H$32+AVERAGE(AF33:AG33)*$H$33+AVERAGE(AF34:AG34)*$H$34+AVERAGE(AF35:AG35)*$H$35+AVERAGE(AF39:AG39)*$H$39+AVERAGE(AF40:AG40)*$H$40+AVERAGE(AF41:AG41)*$H$41+AVERAGE(AF42:AG42)*$H$42+AVERAGE(AF44:AG44)*$H$44+AVERAGE(AF37:AG37)*$H$37+AVERAGE(AF38:AG38)*$H$38</f>
        <v>71.638401681685565</v>
      </c>
      <c r="X15" s="84">
        <f>AVERAGE(AH26:AI26)*$H$26+AVERAGE(AH27:AI27)*$H$27+AVERAGE(AH28:AI28)*$H$28+AVERAGE(AH29:AI29)*$H$29+AVERAGE(AH30:AI30)*$H$30+AVERAGE(AH31:AI31)*$H$31+AVERAGE(AH32:AI32)*$H$32+AVERAGE(AH33:AI33)*$H$33+AVERAGE(AH34:AI34)*$H$34+AVERAGE(AH35:AI35)*$H$35+AVERAGE(AH39:AI39)*$H$39+AVERAGE(AH40:AI40)*$H$40+AVERAGE(AH41:AI41)*$H$41+AVERAGE(AH42:AI42)*$H$42+AVERAGE(AH44:AI44)*$H$44+AVERAGE(AH37:AI37)*$H$37+AVERAGE(AH38:AI38)*$H$38</f>
        <v>72.556708961787592</v>
      </c>
      <c r="Y15" s="84">
        <f>AVERAGE(AJ26:AK26)*$H$26+AVERAGE(AJ27:AK27)*$H$27+AVERAGE(AJ28:AK28)*$H$28+AVERAGE(AJ29:AK29)*$H$29+AVERAGE(AJ30:AK30)*$H$30+AVERAGE(AJ31:AK31)*$H$31+AVERAGE(AJ32:AK32)*$H$32+AVERAGE(AJ33:AK33)*$H$33+AVERAGE(AJ34:AK34)*$H$34+AVERAGE(AJ35:AK35)*$H$35+AVERAGE(AJ39:AK39)*$H$39+AVERAGE(AJ40:AK40)*$H$40+AVERAGE(AJ41:AK41)*$H$41+AVERAGE(AJ42:AK42)*$H$42+AVERAGE(AJ44:AK44)*$H$44+AVERAGE(AJ37:AK37)*$H$37+AVERAGE(AJ38:AK38)*$H$38</f>
        <v>72.382302347768984</v>
      </c>
      <c r="Z15" s="84">
        <f>AVERAGE(AL26:AM26)*$H$26+AVERAGE(AL27:AM27)*$H$27+AVERAGE(AL28:AM28)*$H$28+AVERAGE(AL29:AM29)*$H$29+AVERAGE(AL30:AM30)*$H$30+AVERAGE(AL31:AM31)*$H$31+AVERAGE(AL32:AM32)*$H$32+AVERAGE(AL33:AM33)*$H$33+AVERAGE(AL34:AM34)*$H$34+AVERAGE(AL35:AM35)*$H$35+AVERAGE(AL39:AM39)*$H$39+AVERAGE(AL40:AM40)*$H$40+AVERAGE(AL41:AM41)*$H$41+AVERAGE(AL42:AM42)*$H$42+AVERAGE(AL44:AM44)*$H$44+AVERAGE(AL37:AM37)*$H$37+AVERAGE(AL38:AM38)*$H$38</f>
        <v>71.835774805518</v>
      </c>
      <c r="AA15" s="84">
        <f>AVERAGE(AN26:AO26)*$H$26+AVERAGE(AN27:AO27)*$H$27+AVERAGE(AN28:AO28)*$H$28+AVERAGE(AN29:AO29)*$H$29+AVERAGE(AN30:AO30)*$H$30+AVERAGE(AN31:AO31)*$H$31+AVERAGE(AN32:AO32)*$H$32+AVERAGE(AN33:AO33)*$H$33+AVERAGE(AN34:AO34)*$H$34+AVERAGE(AN35:AO35)*$H$35+AVERAGE(AN39:AO39)*$H$39+AVERAGE(AN40:AO40)*$H$40+AVERAGE(AN41:AO41)*$H$41+AVERAGE(AN42:AO42)*$H$42+AVERAGE(AN44:AO44)*$H$44+AVERAGE(AN37:AO37)*$H$37+AVERAGE(AN38:AO38)*$H$38</f>
        <v>71.307867254376163</v>
      </c>
      <c r="AB15" s="84">
        <f>AVERAGE(AP26:AQ26)*$H$26+AVERAGE(AP27:AQ27)*$H$27+AVERAGE(AP28:AQ28)*$H$28+AVERAGE(AP29:AQ29)*$H$29+AVERAGE(AP30:AQ30)*$H$30+AVERAGE(AP31:AQ31)*$H$31+AVERAGE(AP32:AQ32)*$H$32+AVERAGE(AP33:AQ33)*$H$33+AVERAGE(AP34:AQ34)*$H$34+AVERAGE(AP35:AQ35)*$H$35+AVERAGE(AP39:AQ39)*$H$39+AVERAGE(AP40:AQ40)*$H$40+AVERAGE(AP41:AQ41)*$H$41+AVERAGE(AP42:AQ42)*$H$42+AVERAGE(AP44:AQ44)*$H$44+AVERAGE(AP37:AQ37)*$H$37+AVERAGE(AP38:AQ38)*$H$38</f>
        <v>72.794868019264655</v>
      </c>
      <c r="AC15" s="61"/>
      <c r="AD15" s="60"/>
      <c r="AE15" s="60"/>
      <c r="AF15" s="60"/>
      <c r="AG15" s="60"/>
      <c r="AH15" s="60"/>
      <c r="AI15" s="60"/>
      <c r="AJ15" s="61"/>
      <c r="AK15" s="61"/>
      <c r="AL15" s="60"/>
      <c r="AM15" s="60"/>
      <c r="AN15" s="60"/>
      <c r="AO15" s="60"/>
      <c r="AP15" s="60"/>
      <c r="AQ15" s="60"/>
      <c r="AR15" s="60"/>
      <c r="AS15" s="60"/>
    </row>
    <row r="16" spans="3:47" x14ac:dyDescent="0.2">
      <c r="G16" s="99"/>
      <c r="J16" s="97"/>
      <c r="K16" s="60" t="s">
        <v>46</v>
      </c>
      <c r="N16" s="83">
        <f>N26*$H$26+N27*$H$27+N28*$H$28+N29*$H$29+N30*$H$30+N31*$H$31+N32*$H$32+N33*$H$33+N34*$H$34+N35*$H$35+N37*$H$37+N38*$H$38+N39*$H$39+N40*$H$40+N41*$H$41+N42*$H$42+N44*$H$44</f>
        <v>80.783158014600019</v>
      </c>
      <c r="O16" s="83">
        <f>P26*$H$26+P27*$H$27+P28*$H$28+P29*$H$29+P30*$H$30+P31*$H$31+P32*$H$32+P33*$H$33+P34*$H$34+P35*$H$35+P37*$H$37+P38*$H$38+P39*$H$39+P40*$H$40+P41*$H$41+P42*$H$42+P44*$H$44</f>
        <v>83.27587058620594</v>
      </c>
      <c r="P16" s="83">
        <f>R26*$H$26+R27*$H$27+R28*$H$28+R29*$H$29+R30*$H$30+R31*$H$31+R32*$H$32+R33*$H$33+R34*$H$34+R35*$H$35+R37*$H$37+R38*$H$38+R39*$H$39+R40*$H$40+R41*$H$41+R42*$H$42+R44*$H$44</f>
        <v>86.184789092940747</v>
      </c>
      <c r="Q16" s="83">
        <f>T26*$H$26+T27*$H$27+T28*$H$28+T29*$H$29+T30*$H$30+T31*$H$31+T32*$H$32+T33*$H$33+T34*$H$34+T35*$H$35+T37*$H$37+T38*$H$38+T39*$H$39+T40*$H$40+T41*$H$41+T42*$H$42+T44*$H$44</f>
        <v>88.168670063958132</v>
      </c>
      <c r="R16" s="83">
        <f>V26*$H$26+V27*$H$27+V28*$H$28+V29*$H$29+V30*$H$30+V31*$H$31+V32*$H$32+V33*$H$33+V34*$H$34+V35*$H$35+V37*$H$37+V38*$H$38+V39*$H$39+V40*$H$40+V41*$H$41+V42*$H$42+V44*$H$44</f>
        <v>88.655713800354789</v>
      </c>
      <c r="S16" s="83">
        <f>X26*$H$26+X27*$H$27+X28*$H$28+X29*$H$29+X30*$H$30+X31*$H$31+X32*$H$32+X33*$H$33+X34*$H$34+X35*$H$35+X37*$H$37+X38*$H$38+X39*$H$39+X40*$H$40+X41*$H$41+X42*$H$42+X44*$H$44</f>
        <v>85.822707744800709</v>
      </c>
      <c r="T16" s="83">
        <f>Z26*$H$26+Z27*$H$27+Z28*$H$28+Z29*$H$29+Z30*$H$30+Z31*$H$31+Z32*$H$32+Z33*$H$33+Z34*$H$34+Z35*$H$35+Z37*$H$37+Z38*$H$38+Z39*$H$39+Z40*$H$40+Z41*$H$41+Z42*$H$42+Z44*$H$44</f>
        <v>80.884943797369473</v>
      </c>
      <c r="U16" s="83">
        <f>AB26*$H$26+AB27*$H$27+AB28*$H$28+AB29*$H$29+AB30*$H$30+AB31*$H$31+AB32*$H$32+AB33*$H$33+AB34*$H$34+AB35*$H$35+AB37*$H$37+AB38*$H$38+AB39*$H$39+AB40*$H$40+AB41*$H$41+AB42*$H$42+AB44*$H$44</f>
        <v>78.218749054954785</v>
      </c>
      <c r="V16" s="83">
        <f>AD26*$H$26+AD27*$H$27+AD28*$H$28+AD29*$H$29+AD30*$H$30+AD31*$H$31+AD32*$H$32+AD33*$H$33+AD34*$H$34+AD35*$H$35+AD37*$H$37+AD38*$H$38+AD39*$H$39+AD40*$H$40+AD41*$H$41+AD42*$H$42+AD44*$H$44</f>
        <v>79.92145586717011</v>
      </c>
      <c r="W16" s="83">
        <f>AF26*$H$26+AF27*$H$27+AF28*$H$28+AF29*$H$29+AF30*$H$30+AF31*$H$31+AF32*$H$32+AF33*$H$33+AF34*$H$34+AF35*$H$35+AF37*$H$37+AF38*$H$38+AF39*$H$39+AF40*$H$40+AF41*$H$41+AF42*$H$42+AF44*$H$44</f>
        <v>82.149194403338797</v>
      </c>
      <c r="X16" s="83">
        <f>AH26*$H$26+AH27*$H$27+AH28*$H$28+AH29*$H$29+AH30*$H$30+AH31*$H$31+AH32*$H$32+AH33*$H$33+AH34*$H$34+AH35*$H$35+AH37*$H$37+AH38*$H$38+AH39*$H$39+AH40*$H$40+AH41*$H$41+AH42*$H$42+AH44*$H$44</f>
        <v>82.901916344724782</v>
      </c>
      <c r="Y16" s="83">
        <f>AJ26*$H$26+AJ27*$H$27+AJ28*$H$28+AJ29*$H$29+AJ30*$H$30+AJ31*$H$31+AJ32*$H$32+AJ33*$H$33+AJ34*$H$34+AJ35*$H$35+AJ37*$H$37+AJ38*$H$38+AJ39*$H$39+AJ40*$H$40+AJ41*$H$41+AJ42*$H$42+AJ44*$H$44</f>
        <v>82.267135876509485</v>
      </c>
      <c r="Z16" s="83">
        <f>AL26*$H$26+AL27*$H$27+AL28*$H$28+AL29*$H$29+AL30*$H$30+AL31*$H$31+AL32*$H$32+AL33*$H$33+AL34*$H$34+AL35*$H$35+AL37*$H$37+AL38*$H$38+AL39*$H$39+AL40*$H$40+AL41*$H$41+AL42*$H$42+AL44*$H$44</f>
        <v>81.398950740062261</v>
      </c>
      <c r="AA16" s="83">
        <f>AN26*$H$26+AN27*$H$27+AN28*$H$28+AN29*$H$29+AN30*$H$30+AN31*$H$31+AN32*$H$32+AN33*$H$33+AN34*$H$34+AN35*$H$35+AN37*$H$37+AN38*$H$38+AN39*$H$39+AN40*$H$40+AN41*$H$41+AN42*$H$42+AN44*$H$44</f>
        <v>81.019954455367611</v>
      </c>
      <c r="AB16" s="83">
        <f>AP26*$H$26+AP27*$H$27+AP28*$H$28+AP29*$H$29+AP30*$H$30+AP31*$H$31+AP32*$H$32+AP33*$H$33+AP34*$H$34+AP35*$H$35+AP37*$H$37+AP38*$H$38+AP39*$H$39+AP40*$H$40+AP41*$H$41+AP42*$H$42+AP44*$H$44</f>
        <v>84.06793394659833</v>
      </c>
      <c r="AR16" s="83"/>
      <c r="AS16" s="83"/>
    </row>
    <row r="17" spans="1:47" x14ac:dyDescent="0.2">
      <c r="G17" s="99"/>
      <c r="J17" s="97"/>
      <c r="K17" s="60" t="s">
        <v>45</v>
      </c>
      <c r="N17" s="83">
        <f>O26*$H$26+O27*$H$27+O28*$H$28+O29*$H$29+O30*$H$30+O31*$H$31+O32*$H$32+O33*$H$33+O34*$H$34+O35*$H$35+O37*$H$37+O38*$H$38+O39*$H$39+O40*$H$40+O41*$H$41+O42*$H$42+O44*$H$44</f>
        <v>60.674826394667086</v>
      </c>
      <c r="O17" s="83">
        <f>Q26*$H$26+Q27*$H$27+Q28*$H$28+Q29*$H$29+Q30*$H$30+Q31*$H$31+Q32*$H$32+Q33*$H$33+Q34*$H$34+Q35*$H$35+Q37*$H$37+Q38*$H$38+Q39*$H$39+Q40*$H$40+Q41*$H$41+Q42*$H$42+Q44*$H$44</f>
        <v>61.245326387148978</v>
      </c>
      <c r="P17" s="83">
        <f>S26*$H$26+S27*$H$27+S28*$H$28+S29*$H$29+S30*$H$30+S31*$H$31+S32*$H$32+S33*$H$33+S34*$H$34+S35*$H$35+S37*$H$37+S38*$H$38+S39*$H$39+S40*$H$40+S41*$H$41+S42*$H$42+S44*$H$44</f>
        <v>60.80736316716812</v>
      </c>
      <c r="Q17" s="83">
        <f>U26*$H$26+U27*$H$27+U28*$H$28+U29*$H$29+U30*$H$30+U31*$H$31+U32*$H$32+U33*$H$33+U34*$H$34+U35*$H$35+U37*$H$37+U38*$H$38+U39*$H$39+U40*$H$40+U41*$H$41+U42*$H$42+U44*$H$44</f>
        <v>61.797115033563792</v>
      </c>
      <c r="R17" s="83">
        <f>W26*$H$26+W27*$H$27+W28*$H$28+W29*$H$29+W30*$H$30+W31*$H$31+W32*$H$32+W33*$H$33+W34*$H$34+W35*$H$35+W37*$H$37+W38*$H$38+W39*$H$39+W40*$H$40+W41*$H$41+W42*$H$42+W44*$H$44</f>
        <v>62.270397053300464</v>
      </c>
      <c r="S17" s="83">
        <f>Y26*$H$26+Y27*$H$27+Y28*$H$28+Y29*$H$29+Y30*$H$30+Y31*$H$31+Y32*$H$32+Y33*$H$33+Y34*$H$34+Y35*$H$35+Y37*$H$37+Y38*$H$38+Y39*$H$39+Y40*$H$40+Y41*$H$41+Y42*$H$42+Y44*$H$44</f>
        <v>61.558564082047916</v>
      </c>
      <c r="T17" s="83">
        <f>AA26*$H$26+AA27*$H$27+AA28*$H$28+AA29*$H$29+AA30*$H$30+AA31*$H$31+AA32*$H$32+AA33*$H$33+AA34*$H$34+AA35*$H$35+AA37*$H$37+AA38*$H$38+AA39*$H$39+AA40*$H$40+AA41*$H$41+AA42*$H$42+AA44*$H$44</f>
        <v>61.127233537798176</v>
      </c>
      <c r="U17" s="83">
        <f>AC26*$H$26+AC27*$H$27+AC28*$H$28+AC29*$H$29+AC30*$H$30+AC31*$H$31+AC32*$H$32+AC33*$H$33+AC34*$H$34+AC35*$H$35+AC37*$H$37+AC38*$H$38+AC39*$H$39+AC40*$H$40+AC41*$H$41+AC42*$H$42+AC44*$H$44</f>
        <v>60.898400058523102</v>
      </c>
      <c r="V17" s="83">
        <f>AE26*$H$26+AE27*$H$27+AE28*$H$28+AE29*$H$29+AE30*$H$30+AE31*$H$31+AE32*$H$32+AE33*$H$33+AE34*$H$34+AE35*$H$35+AE37*$H$37+AE38*$H$38+AE39*$H$39+AE40*$H$40+AE41*$H$41+AE42*$H$42+AE44*$H$44</f>
        <v>60.940372548435406</v>
      </c>
      <c r="W17" s="83">
        <f>AG26*$H$26+AG27*$H$27+AG28*$H$28+AG29*$H$29+AG30*$H$30+AG31*$H$31+AG32*$H$32+AG33*$H$33+AG34*$H$34+AG35*$H$35+AG37*$H$37+AG38*$H$38+AG39*$H$39+AG40*$H$40+AG41*$H$41+AG42*$H$42+AG44*$H$44</f>
        <v>61.127608960032326</v>
      </c>
      <c r="X17" s="83">
        <f>AI26*$H$26+AI27*$H$27+AI28*$H$28+AI29*$H$29+AI30*$H$30+AI31*$H$31+AI32*$H$32+AI33*$H$33+AI34*$H$34+AI35*$H$35+AI37*$H$37+AI38*$H$38+AI39*$H$39+AI40*$H$40+AI41*$H$41+AI42*$H$42+AI44*$H$44</f>
        <v>62.211501578850402</v>
      </c>
      <c r="Y17" s="83">
        <f>AK26*$H$26+AK27*$H$27+AK28*$H$28+AK29*$H$29+AK30*$H$30+AK31*$H$31+AK32*$H$32+AK33*$H$33+AK34*$H$34+AK35*$H$35+AK37*$H$37+AK38*$H$38+AK39*$H$39+AK40*$H$40+AK41*$H$41+AK42*$H$42+AK44*$H$44</f>
        <v>62.497468819028512</v>
      </c>
      <c r="Z17" s="83">
        <f>AM26*$H$26+AM27*$H$27+AM28*$H$28+AM29*$H$29+AM30*$H$30+AM31*$H$31+AM32*$H$32+AM33*$H$33+AM34*$H$34+AM35*$H$35+AM37*$H$37+AM38*$H$38+AM39*$H$39+AM40*$H$40+AM41*$H$41+AM42*$H$42+AM44*$H$44</f>
        <v>62.272598870973695</v>
      </c>
      <c r="AA17" s="83">
        <f>AO26*$H$26+AO27*$H$27+AO28*$H$28+AO29*$H$29+AO30*$H$30+AO31*$H$31+AO32*$H$32+AO33*$H$33+AO34*$H$34+AO35*$H$35+AO37*$H$37+AO38*$H$38+AO39*$H$39+AO40*$H$40+AO41*$H$41+AO42*$H$42+AO44*$H$44</f>
        <v>61.595780053384729</v>
      </c>
      <c r="AB17" s="83">
        <f>AQ26*$H$26+AQ27*$H$27+AQ28*$H$28+AQ29*$H$29+AQ30*$H$30+AQ31*$H$31+AQ32*$H$32+AQ33*$H$33+AQ34*$H$34+AQ35*$H$35+AQ37*$H$37+AQ38*$H$38+AQ39*$H$39+AQ40*$H$40+AQ41*$H$41+AQ42*$H$42+AQ44*$H$44</f>
        <v>61.521802091930937</v>
      </c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</row>
    <row r="18" spans="1:47" x14ac:dyDescent="0.2">
      <c r="G18" s="99"/>
      <c r="J18" s="97"/>
      <c r="K18" s="60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</row>
    <row r="19" spans="1:47" x14ac:dyDescent="0.2">
      <c r="G19" s="99"/>
      <c r="J19" s="97" t="s">
        <v>44</v>
      </c>
      <c r="K19" s="60" t="s">
        <v>39</v>
      </c>
      <c r="N19" s="61">
        <f>AVERAGE(N37:O37)*$J$37+AVERAGE(N38:O38)*$J$38+AVERAGE(N39:O39)*$J$39+AVERAGE(N40:O40)*$J$40+AVERAGE(N41:O41)*$J$41+AVERAGE(N42:O42)*$J$42+AVERAGE(N44:O44)*$J$44</f>
        <v>70.88335722345343</v>
      </c>
      <c r="O19" s="61">
        <f>AVERAGE(P37:Q37)*$J$37+AVERAGE(P38:Q38)*$J$38+AVERAGE(P39:Q39)*$J$39+AVERAGE(P40:Q40)*$J$40+AVERAGE(P41:Q41)*$J$41+AVERAGE(P42:Q42)*$J$42+AVERAGE(P44:Q44)*$J$44</f>
        <v>72.921179929576482</v>
      </c>
      <c r="P19" s="61">
        <f>AVERAGE(R37:S37)*$J$37+AVERAGE(R38:S38)*$J$38+AVERAGE(R39:S39)*$J$39+AVERAGE(R40:S40)*$J$40+AVERAGE(R41:S41)*$J$41+AVERAGE(R42:S42)*$J$42+AVERAGE(R44:S44)*$J$44</f>
        <v>74.291350147068883</v>
      </c>
      <c r="Q19" s="61">
        <f>AVERAGE(T37:U37)*$J$37+AVERAGE(T38:U38)*$J$38+AVERAGE(T39:U39)*$J$39+AVERAGE(T40:U40)*$J$40+AVERAGE(T41:U41)*$J$41+AVERAGE(T42:U42)*$J$42+AVERAGE(T44:U44)*$J$44</f>
        <v>75.656310688923412</v>
      </c>
      <c r="R19" s="61">
        <f>AVERAGE(V37:W37)*$J$37+AVERAGE(V38:W38)*$J$38+AVERAGE(V39:W39)*$J$39+AVERAGE(V40:W40)*$J$40+AVERAGE(V41:W41)*$J$41+AVERAGE(V42:W42)*$J$42+AVERAGE(V44:W44)*$J$44</f>
        <v>74.40036628767335</v>
      </c>
      <c r="S19" s="61">
        <f>AVERAGE(X37:Y37)*$J$37+AVERAGE(X38:Y38)*$J$38+AVERAGE(X39:Y39)*$J$39+AVERAGE(X40:Y40)*$J$40+AVERAGE(X41:Y41)*$J$41+AVERAGE(X42:Y42)*$J$42+AVERAGE(X44:Y44)*$J$44</f>
        <v>71.570104069756468</v>
      </c>
      <c r="T19" s="61">
        <f>AVERAGE(Z37:AA37)*$J$37+AVERAGE(Z38:AA38)*$J$38+AVERAGE(Z39:AA39)*$J$39+AVERAGE(Z40:AA40)*$J$40+AVERAGE(Z41:AA41)*$J$41+AVERAGE(Z42:AA42)*$J$42+AVERAGE(Z44:AA44)*$J$44</f>
        <v>69.363242340491283</v>
      </c>
      <c r="U19" s="84">
        <f>AVERAGE(AB37:AC37)*$J$37+AVERAGE(AB38:AC38)*$J$38+AVERAGE(AB39:AC39)*$J$39+AVERAGE(AB40:AC40)*$J$40+AVERAGE(AB41:AC41)*$J$41+AVERAGE(AB42:AC42)*$J$42+AVERAGE(AB44:AC44)*$J$44</f>
        <v>69.190398120884524</v>
      </c>
      <c r="V19" s="84">
        <f>AVERAGE(AD37:AE37)*$J$37+AVERAGE(AD38:AE38)*$J$38+AVERAGE(AD39:AE39)*$J$39+AVERAGE(AD40:AE40)*$J$40+AVERAGE(AD41:AE41)*$J$41+AVERAGE(AD42:AE42)*$J$42+AVERAGE(AD44:AE44)*$J$44</f>
        <v>69.354116739873973</v>
      </c>
      <c r="W19" s="84">
        <f>AVERAGE(AF37:AG37)*$J$37+AVERAGE(AF38:AG38)*$J$38+AVERAGE(AF39:AG39)*$J$39+AVERAGE(AF40:AG40)*$J$40+AVERAGE(AF41:AG41)*$J$41+AVERAGE(AF42:AG42)*$J$42+AVERAGE(AF44:AG44)*$J$44</f>
        <v>71.076046347000101</v>
      </c>
      <c r="X19" s="84">
        <f>AVERAGE(AH37:AI37)*$J$37+AVERAGE(AH38:AI38)*$J$38+AVERAGE(AH39:AI39)*$J$39+AVERAGE(AH40:AI40)*$J$40+AVERAGE(AH41:AI41)*$J$41+AVERAGE(AH42:AI42)*$J$42+AVERAGE(AH44:AI44)*$J$44</f>
        <v>72.240246243998925</v>
      </c>
      <c r="Y19" s="84">
        <f>AVERAGE(AJ37:AK37)*$J$37+AVERAGE(AJ38:AK38)*$J$38+AVERAGE(AJ39:AK39)*$J$39+AVERAGE(AJ40:AK40)*$J$40+AVERAGE(AJ41:AK41)*$J$41+AVERAGE(AJ42:AK42)*$J$42+AVERAGE(AJ44:AK44)*$J$44</f>
        <v>72.229893664595409</v>
      </c>
      <c r="Z19" s="84">
        <f>AVERAGE(AL37:AM37)*$J$37+AVERAGE(AL38:AM38)*$J$38+AVERAGE(AL39:AM39)*$J$39+AVERAGE(AL40:AM40)*$J$40+AVERAGE(AL41:AM41)*$J$41+AVERAGE(AL42:AM42)*$J$42+AVERAGE(AL44:AM44)*$J$44</f>
        <v>72.315876707318452</v>
      </c>
      <c r="AA19" s="84">
        <f>AVERAGE(AN37:AO37)*$J$37+AVERAGE(AN38:AO38)*$J$38+AVERAGE(AN39:AO39)*$J$39+AVERAGE(AN40:AO40)*$J$40+AVERAGE(AN41:AO41)*$J$41+AVERAGE(AN42:AO42)*$J$42+AVERAGE(AN44:AO44)*$J$44</f>
        <v>71.922976216477451</v>
      </c>
      <c r="AB19" s="84">
        <f>AVERAGE(AP37:AQ37)*$J$37+AVERAGE(AP38:AQ38)*$J$38+AVERAGE(AP39:AQ39)*$J$39+AVERAGE(AP40:AQ40)*$J$40+AVERAGE(AP41:AQ41)*$J$41+AVERAGE(AP42:AQ42)*$J$42+AVERAGE(AP44:AQ44)*$J$44</f>
        <v>73.512279878399823</v>
      </c>
      <c r="AC19" s="61"/>
      <c r="AD19" s="60"/>
      <c r="AE19" s="60"/>
      <c r="AF19" s="61"/>
      <c r="AG19" s="61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7" x14ac:dyDescent="0.2">
      <c r="G20" s="75"/>
      <c r="J20" s="98"/>
      <c r="K20" s="60" t="s">
        <v>46</v>
      </c>
      <c r="N20" s="83">
        <f>N37*$J$37+N38*$J$38+N39*$J$39+N40*$J$40+N41*$J$41+N42*$J$42+N44*$J$44</f>
        <v>79.88461118404139</v>
      </c>
      <c r="O20" s="83">
        <f>P37*$J$37+P38*$J$38+P39*$J$39+P40*$J$40+P41*$J$41+P42*$J$42+P44*$J$44</f>
        <v>83.105395805095</v>
      </c>
      <c r="P20" s="83">
        <f>R37*$J$37+R38*$J$38+R39*$J$39+R40*$J$40+R41*$J$41+R42*$J$42+R44*$J$44</f>
        <v>85.045638534490422</v>
      </c>
      <c r="Q20" s="83">
        <f>T37*$J$37+T38*$J$38+T39*$J$39+T40*$J$40+T41*$J$41+T42*$J$42+T44*$J$44</f>
        <v>86.793652478111369</v>
      </c>
      <c r="R20" s="83">
        <f>V37*$J$37+V38*$J$38+V39*$J$39+V40*$J$40+V41*$J$41+V42*$J$42+V44*$J$44</f>
        <v>84.388614854652872</v>
      </c>
      <c r="S20" s="83">
        <f>X37*$J$37+X38*$J$38+X39*$J$39+X40*$J$40+X41*$J$41+X42*$J$42+X44*$J$44</f>
        <v>80.33672415249373</v>
      </c>
      <c r="T20" s="83">
        <f>Z37*$J$37+Z38*$J$38+Z39*$J$39+Z40*$J$40+Z41*$J$41+Z42*$J$42+Z44*$J$44</f>
        <v>76.625446953568812</v>
      </c>
      <c r="U20" s="83">
        <f>AB37*$J$37+AB38*$J$38+AB39*$J$39+AB40*$J$40+AB41*$J$41+AB42*$J$42+AB44*$J$44</f>
        <v>75.86252223359061</v>
      </c>
      <c r="V20" s="83">
        <f>AD37*$J$37+AD38*$J$38+AD39*$J$39+AD40*$J$40+AD41*$J$41+AD42*$J$42+AD44*$J$44</f>
        <v>76.404426576786605</v>
      </c>
      <c r="W20" s="83">
        <f>AF37*$J$37+AF38*$J$38+AF39*$J$39+AF40*$J$40+AF41*$J$41+AF42*$J$42+AF44*$J$44</f>
        <v>79.918083856641957</v>
      </c>
      <c r="X20" s="83">
        <f>AH37*$J$37+AH38*$J$38+AH39*$J$39+AH40*$J$40+AH41*$J$41+AH42*$J$42+AH44*$J$44</f>
        <v>80.852961441562755</v>
      </c>
      <c r="Y20" s="83">
        <f>AJ37*$J$37+AJ38*$J$38+AJ39*$J$39+AJ40*$J$40+AJ41*$J$41+AJ42*$J$42+AJ44*$J$44</f>
        <v>80.277279985297753</v>
      </c>
      <c r="Z20" s="83">
        <f>AL37*$J$37+AL38*$J$38+AL39*$J$39+AL40*$J$40+AL41*$J$41+AL42*$J$42+AL44*$J$44</f>
        <v>80.492361297819812</v>
      </c>
      <c r="AA20" s="83">
        <f>AN37*$J$37+AN38*$J$38+AN39*$J$39+AN40*$J$40+AN41*$J$41+AN42*$J$42+AN44*$J$44</f>
        <v>80.315476435410517</v>
      </c>
      <c r="AB20" s="83">
        <f>AP37*$J$37+AP38*$J$38+AP39*$J$39+AP40*$J$40+AP41*$J$41+AP42*$J$42+AP44*$J$44</f>
        <v>83.061816884627291</v>
      </c>
      <c r="AR20" s="83"/>
      <c r="AS20" s="83"/>
    </row>
    <row r="21" spans="1:47" x14ac:dyDescent="0.2">
      <c r="J21" s="98"/>
      <c r="K21" s="60" t="s">
        <v>45</v>
      </c>
      <c r="N21" s="83">
        <f>O37*$J$37+O38*$J$38+O39*$J$39+O40*$J$40+O41*$J$41+O42*$J$42+O44*$J$44</f>
        <v>61.882103262865471</v>
      </c>
      <c r="O21" s="83">
        <f>Q37*$J$37+Q38*$J$38+Q39*$J$39+Q40*$J$40+Q41*$J$41+Q42*$J$42+Q44*$J$44</f>
        <v>62.736964054057985</v>
      </c>
      <c r="P21" s="83">
        <f>S37*$J$37+S38*$J$38+S39*$J$39+S40*$J$40+S41*$J$41+S42*$J$42+S44*$J$44</f>
        <v>63.537061759647344</v>
      </c>
      <c r="Q21" s="83">
        <f>U37*$J$37+U38*$J$38+U39*$J$39+U40*$J$40+U41*$J$41+U42*$J$42+U44*$J$44</f>
        <v>64.518968899735441</v>
      </c>
      <c r="R21" s="83">
        <f>W37*$J$37+W38*$J$38+W39*$J$39+W40*$J$40+W41*$J$41+W42*$J$42+W44*$J$44</f>
        <v>64.412117720693814</v>
      </c>
      <c r="S21" s="83">
        <f>Y37*$J$37+Y38*$J$38+Y39*$J$39+Y40*$J$40+Y41*$J$41+Y42*$J$42+Y44*$J$44</f>
        <v>62.803483987019206</v>
      </c>
      <c r="T21" s="83">
        <f>AA37*$J$37+AA38*$J$38+AA39*$J$39+AA40*$J$40+AA41*$J$41+AA42*$J$42+AA44*$J$44</f>
        <v>62.101037727413782</v>
      </c>
      <c r="U21" s="83">
        <f>AC37*$J$37+AC38*$J$38+AC39*$J$39+AC40*$J$40+AC41*$J$41+AC42*$J$42+AC44*$J$44</f>
        <v>62.51827400817843</v>
      </c>
      <c r="V21" s="83">
        <f>AE37*$J$37+AE38*$J$38+AE39*$J$39+AE40*$J$40+AE41*$J$41+AE42*$J$42+AE44*$J$44</f>
        <v>62.30380690296132</v>
      </c>
      <c r="W21" s="83">
        <f>AG37*$J$37+AG38*$J$38+AG39*$J$39+AG40*$J$40+AG41*$J$41+AG42*$J$42+AG44*$J$44</f>
        <v>62.23400883735826</v>
      </c>
      <c r="X21" s="83">
        <f>AI37*$J$37+AI38*$J$38+AI39*$J$39+AI40*$J$40+AI41*$J$41+AI42*$J$42+AI44*$J$44</f>
        <v>63.627531046435124</v>
      </c>
      <c r="Y21" s="83">
        <f>AK37*$J$37+AK38*$J$38+AK39*$J$39+AK40*$J$40+AK41*$J$41+AK42*$J$42+AK44*$J$44</f>
        <v>64.182507343893079</v>
      </c>
      <c r="Z21" s="83">
        <f>AM37*$J$37+AM38*$J$38+AM39*$J$39+AM40*$J$40+AM41*$J$41+AM42*$J$42+AM44*$J$44</f>
        <v>64.139392116817064</v>
      </c>
      <c r="AA21" s="83">
        <f>AO37*$J$37+AO38*$J$38+AO39*$J$39+AO40*$J$40+AO41*$J$41+AO42*$J$42+AO44*$J$44</f>
        <v>63.530475997544372</v>
      </c>
      <c r="AB21" s="83">
        <f>AQ37*$J$37+AQ38*$J$38+AQ39*$J$39+AQ40*$J$40+AQ41*$J$41+AQ42*$J$42+AQ44*$J$44</f>
        <v>63.962742872172377</v>
      </c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</row>
    <row r="22" spans="1:47" x14ac:dyDescent="0.2">
      <c r="J22" s="98"/>
      <c r="K22" s="60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</row>
    <row r="23" spans="1:47" ht="27" x14ac:dyDescent="0.2">
      <c r="A23" s="77" t="s">
        <v>36</v>
      </c>
      <c r="B23" s="95"/>
      <c r="C23" s="76" t="s">
        <v>36</v>
      </c>
      <c r="D23" s="95"/>
      <c r="E23" s="76" t="s">
        <v>36</v>
      </c>
      <c r="F23" s="95"/>
      <c r="G23" s="76" t="s">
        <v>36</v>
      </c>
      <c r="H23" s="95"/>
      <c r="I23" s="77" t="s">
        <v>36</v>
      </c>
      <c r="J23" s="95"/>
      <c r="K23" s="1">
        <v>37133</v>
      </c>
      <c r="L23" s="2" t="s">
        <v>0</v>
      </c>
      <c r="M23" s="3"/>
      <c r="N23" s="4">
        <v>37126</v>
      </c>
      <c r="O23" s="5">
        <v>37126</v>
      </c>
      <c r="P23" s="4">
        <v>37127</v>
      </c>
      <c r="Q23" s="5">
        <v>37127</v>
      </c>
      <c r="R23" s="4">
        <v>37128</v>
      </c>
      <c r="S23" s="5">
        <v>37128</v>
      </c>
      <c r="T23" s="4">
        <v>37129</v>
      </c>
      <c r="U23" s="5">
        <v>37129</v>
      </c>
      <c r="V23" s="4">
        <v>37130</v>
      </c>
      <c r="W23" s="5">
        <v>37130</v>
      </c>
      <c r="X23" s="4">
        <v>37131</v>
      </c>
      <c r="Y23" s="5">
        <v>37131</v>
      </c>
      <c r="Z23" s="4">
        <v>37132</v>
      </c>
      <c r="AA23" s="5">
        <v>37132</v>
      </c>
      <c r="AB23" s="6">
        <v>37133</v>
      </c>
      <c r="AC23" s="7">
        <v>37133</v>
      </c>
      <c r="AD23" s="4">
        <v>37134</v>
      </c>
      <c r="AE23" s="5">
        <v>37134</v>
      </c>
      <c r="AF23" s="4">
        <v>37135</v>
      </c>
      <c r="AG23" s="5">
        <v>37135</v>
      </c>
      <c r="AH23" s="4">
        <v>37136</v>
      </c>
      <c r="AI23" s="5">
        <v>37136</v>
      </c>
      <c r="AJ23" s="4">
        <v>37137</v>
      </c>
      <c r="AK23" s="5">
        <v>37137</v>
      </c>
      <c r="AL23" s="4">
        <v>37138</v>
      </c>
      <c r="AM23" s="5">
        <v>37138</v>
      </c>
      <c r="AN23" s="4">
        <v>37139</v>
      </c>
      <c r="AO23" s="5">
        <v>37139</v>
      </c>
      <c r="AP23" s="4">
        <v>37140</v>
      </c>
      <c r="AQ23" s="5">
        <v>37140</v>
      </c>
      <c r="AR23" s="2" t="s">
        <v>0</v>
      </c>
      <c r="AS23" s="3"/>
      <c r="AT23" s="60"/>
      <c r="AU23" s="60"/>
    </row>
    <row r="24" spans="1:47" x14ac:dyDescent="0.2">
      <c r="A24" s="70" t="s">
        <v>40</v>
      </c>
      <c r="B24" s="96"/>
      <c r="C24" s="69" t="s">
        <v>41</v>
      </c>
      <c r="D24" s="96"/>
      <c r="E24" s="69" t="s">
        <v>42</v>
      </c>
      <c r="F24" s="96"/>
      <c r="G24" s="69" t="s">
        <v>43</v>
      </c>
      <c r="H24" s="96"/>
      <c r="I24" s="70" t="s">
        <v>44</v>
      </c>
      <c r="J24" s="96"/>
      <c r="K24" s="8" t="s">
        <v>1</v>
      </c>
      <c r="L24" s="9" t="s">
        <v>2</v>
      </c>
      <c r="M24" s="10" t="s">
        <v>3</v>
      </c>
      <c r="N24" s="11" t="s">
        <v>2</v>
      </c>
      <c r="O24" s="12" t="s">
        <v>3</v>
      </c>
      <c r="P24" s="11" t="s">
        <v>2</v>
      </c>
      <c r="Q24" s="12" t="s">
        <v>3</v>
      </c>
      <c r="R24" s="11" t="s">
        <v>2</v>
      </c>
      <c r="S24" s="12" t="s">
        <v>3</v>
      </c>
      <c r="T24" s="11" t="s">
        <v>2</v>
      </c>
      <c r="U24" s="12" t="s">
        <v>3</v>
      </c>
      <c r="V24" s="11" t="s">
        <v>2</v>
      </c>
      <c r="W24" s="12" t="s">
        <v>3</v>
      </c>
      <c r="X24" s="11" t="s">
        <v>2</v>
      </c>
      <c r="Y24" s="12" t="s">
        <v>3</v>
      </c>
      <c r="Z24" s="11" t="s">
        <v>2</v>
      </c>
      <c r="AA24" s="12" t="s">
        <v>3</v>
      </c>
      <c r="AB24" s="13" t="s">
        <v>2</v>
      </c>
      <c r="AC24" s="14" t="s">
        <v>3</v>
      </c>
      <c r="AD24" s="15" t="s">
        <v>2</v>
      </c>
      <c r="AE24" s="16" t="s">
        <v>3</v>
      </c>
      <c r="AF24" s="15" t="s">
        <v>2</v>
      </c>
      <c r="AG24" s="16" t="s">
        <v>3</v>
      </c>
      <c r="AH24" s="15" t="s">
        <v>2</v>
      </c>
      <c r="AI24" s="16" t="s">
        <v>3</v>
      </c>
      <c r="AJ24" s="15" t="s">
        <v>2</v>
      </c>
      <c r="AK24" s="16" t="s">
        <v>3</v>
      </c>
      <c r="AL24" s="15" t="s">
        <v>2</v>
      </c>
      <c r="AM24" s="16" t="s">
        <v>3</v>
      </c>
      <c r="AN24" s="15" t="s">
        <v>2</v>
      </c>
      <c r="AO24" s="16" t="s">
        <v>3</v>
      </c>
      <c r="AP24" s="15" t="s">
        <v>2</v>
      </c>
      <c r="AQ24" s="17" t="s">
        <v>3</v>
      </c>
      <c r="AR24" s="9" t="s">
        <v>2</v>
      </c>
      <c r="AS24" s="10" t="s">
        <v>3</v>
      </c>
    </row>
    <row r="25" spans="1:47" x14ac:dyDescent="0.2">
      <c r="A25" s="55"/>
      <c r="B25" s="89"/>
      <c r="C25" s="68"/>
      <c r="D25" s="89"/>
      <c r="E25" s="68"/>
      <c r="F25" s="89"/>
      <c r="G25" s="68"/>
      <c r="H25" s="89"/>
      <c r="I25" s="55"/>
      <c r="J25" s="55"/>
      <c r="K25" s="62" t="s">
        <v>4</v>
      </c>
      <c r="L25" s="18">
        <v>63</v>
      </c>
      <c r="M25" s="19">
        <v>53</v>
      </c>
      <c r="N25" s="11">
        <v>66</v>
      </c>
      <c r="O25" s="12">
        <v>52</v>
      </c>
      <c r="P25" s="11">
        <v>60</v>
      </c>
      <c r="Q25" s="12">
        <v>49</v>
      </c>
      <c r="R25" s="11">
        <v>62</v>
      </c>
      <c r="S25" s="12">
        <v>51</v>
      </c>
      <c r="T25" s="11">
        <v>64</v>
      </c>
      <c r="U25" s="12">
        <v>50</v>
      </c>
      <c r="V25" s="11">
        <v>66</v>
      </c>
      <c r="W25" s="12">
        <v>48</v>
      </c>
      <c r="X25" s="11">
        <v>64</v>
      </c>
      <c r="Y25" s="12">
        <v>53</v>
      </c>
      <c r="Z25" s="11">
        <v>60</v>
      </c>
      <c r="AA25" s="12">
        <v>55</v>
      </c>
      <c r="AB25" s="20">
        <v>64</v>
      </c>
      <c r="AC25" s="21">
        <v>54</v>
      </c>
      <c r="AD25" s="11">
        <v>65</v>
      </c>
      <c r="AE25" s="12">
        <v>53</v>
      </c>
      <c r="AF25" s="11">
        <v>64</v>
      </c>
      <c r="AG25" s="12">
        <v>52</v>
      </c>
      <c r="AH25" s="11">
        <v>66</v>
      </c>
      <c r="AI25" s="12">
        <v>54</v>
      </c>
      <c r="AJ25" s="11">
        <v>66</v>
      </c>
      <c r="AK25" s="12">
        <v>54</v>
      </c>
      <c r="AL25" s="11">
        <v>67</v>
      </c>
      <c r="AM25" s="12">
        <v>53</v>
      </c>
      <c r="AN25" s="11">
        <v>67</v>
      </c>
      <c r="AO25" s="12">
        <v>51</v>
      </c>
      <c r="AP25" s="11">
        <v>67</v>
      </c>
      <c r="AQ25" s="17">
        <v>50</v>
      </c>
      <c r="AR25" s="18">
        <v>63</v>
      </c>
      <c r="AS25" s="19">
        <v>52</v>
      </c>
      <c r="AT25" s="80"/>
      <c r="AU25" s="80"/>
    </row>
    <row r="26" spans="1:47" x14ac:dyDescent="0.2">
      <c r="A26" s="56">
        <v>350700</v>
      </c>
      <c r="B26" s="92">
        <f>A26/$A$47</f>
        <v>1.4702164827743199E-2</v>
      </c>
      <c r="C26" s="93">
        <v>350700</v>
      </c>
      <c r="D26" s="92"/>
      <c r="E26" s="93">
        <v>350700</v>
      </c>
      <c r="F26" s="92">
        <f>E26/$F$47</f>
        <v>2.6104724084157403E-2</v>
      </c>
      <c r="G26" s="93">
        <v>350700</v>
      </c>
      <c r="H26" s="92">
        <f>G26/$G$47</f>
        <v>1.1849916599496302E-2</v>
      </c>
      <c r="I26" s="56">
        <v>350700</v>
      </c>
      <c r="J26" s="58"/>
      <c r="K26" s="62" t="s">
        <v>5</v>
      </c>
      <c r="L26" s="18">
        <v>94</v>
      </c>
      <c r="M26" s="19">
        <v>62</v>
      </c>
      <c r="N26" s="11">
        <v>86</v>
      </c>
      <c r="O26" s="12">
        <v>63</v>
      </c>
      <c r="P26" s="11">
        <v>93</v>
      </c>
      <c r="Q26" s="12">
        <v>63</v>
      </c>
      <c r="R26" s="11">
        <v>98</v>
      </c>
      <c r="S26" s="12">
        <v>59</v>
      </c>
      <c r="T26" s="11">
        <v>102</v>
      </c>
      <c r="U26" s="12">
        <v>65</v>
      </c>
      <c r="V26" s="11">
        <v>107</v>
      </c>
      <c r="W26" s="12">
        <v>64</v>
      </c>
      <c r="X26" s="11">
        <v>106</v>
      </c>
      <c r="Y26" s="12">
        <v>80</v>
      </c>
      <c r="Z26" s="11">
        <v>103</v>
      </c>
      <c r="AA26" s="12">
        <v>68</v>
      </c>
      <c r="AB26" s="20">
        <v>95</v>
      </c>
      <c r="AC26" s="21">
        <v>67</v>
      </c>
      <c r="AD26" s="11">
        <v>97</v>
      </c>
      <c r="AE26" s="12">
        <v>64</v>
      </c>
      <c r="AF26" s="11">
        <v>96</v>
      </c>
      <c r="AG26" s="12">
        <v>62</v>
      </c>
      <c r="AH26" s="11">
        <v>95</v>
      </c>
      <c r="AI26" s="12">
        <v>62</v>
      </c>
      <c r="AJ26" s="11">
        <v>92</v>
      </c>
      <c r="AK26" s="12">
        <v>61</v>
      </c>
      <c r="AL26" s="11">
        <v>85</v>
      </c>
      <c r="AM26" s="12">
        <v>61</v>
      </c>
      <c r="AN26" s="11">
        <v>87</v>
      </c>
      <c r="AO26" s="12">
        <v>59</v>
      </c>
      <c r="AP26" s="11">
        <v>91</v>
      </c>
      <c r="AQ26" s="17">
        <v>61</v>
      </c>
      <c r="AR26" s="18">
        <v>92</v>
      </c>
      <c r="AS26" s="19">
        <v>61</v>
      </c>
      <c r="AT26" s="80"/>
      <c r="AU26" s="80"/>
    </row>
    <row r="27" spans="1:47" x14ac:dyDescent="0.2">
      <c r="A27" s="56">
        <v>2178800</v>
      </c>
      <c r="B27" s="92">
        <f t="shared" ref="B27:B44" si="0">A27/$A$47</f>
        <v>9.1340395570820881E-2</v>
      </c>
      <c r="C27" s="93">
        <v>2178800</v>
      </c>
      <c r="D27" s="92"/>
      <c r="E27" s="93">
        <v>2178800</v>
      </c>
      <c r="F27" s="92">
        <f t="shared" ref="F27:F35" si="1">E27/$F$47</f>
        <v>0.1621812741219337</v>
      </c>
      <c r="G27" s="93">
        <v>2178800</v>
      </c>
      <c r="H27" s="92">
        <f t="shared" ref="H27:H44" si="2">G27/$G$47</f>
        <v>7.3620183310472043E-2</v>
      </c>
      <c r="I27" s="56">
        <v>2178800</v>
      </c>
      <c r="J27" s="58"/>
      <c r="K27" s="62" t="s">
        <v>6</v>
      </c>
      <c r="L27" s="18">
        <v>91</v>
      </c>
      <c r="M27" s="19">
        <v>58</v>
      </c>
      <c r="N27" s="11">
        <v>86</v>
      </c>
      <c r="O27" s="12">
        <v>57</v>
      </c>
      <c r="P27" s="11">
        <v>92</v>
      </c>
      <c r="Q27" s="12">
        <v>60</v>
      </c>
      <c r="R27" s="11">
        <v>96</v>
      </c>
      <c r="S27" s="12">
        <v>58</v>
      </c>
      <c r="T27" s="11">
        <v>99</v>
      </c>
      <c r="U27" s="12">
        <v>59</v>
      </c>
      <c r="V27" s="11">
        <v>103</v>
      </c>
      <c r="W27" s="12">
        <v>58</v>
      </c>
      <c r="X27" s="11">
        <v>102</v>
      </c>
      <c r="Y27" s="12">
        <v>58</v>
      </c>
      <c r="Z27" s="11">
        <v>91</v>
      </c>
      <c r="AA27" s="12">
        <v>60</v>
      </c>
      <c r="AB27" s="20">
        <v>85</v>
      </c>
      <c r="AC27" s="21">
        <v>57.9</v>
      </c>
      <c r="AD27" s="11">
        <v>91</v>
      </c>
      <c r="AE27" s="12">
        <v>58</v>
      </c>
      <c r="AF27" s="11">
        <v>91</v>
      </c>
      <c r="AG27" s="12">
        <v>60</v>
      </c>
      <c r="AH27" s="11">
        <v>91</v>
      </c>
      <c r="AI27" s="12">
        <v>60</v>
      </c>
      <c r="AJ27" s="11">
        <v>89</v>
      </c>
      <c r="AK27" s="12">
        <v>60</v>
      </c>
      <c r="AL27" s="11">
        <v>86</v>
      </c>
      <c r="AM27" s="12">
        <v>59</v>
      </c>
      <c r="AN27" s="11">
        <v>87</v>
      </c>
      <c r="AO27" s="12">
        <v>59</v>
      </c>
      <c r="AP27" s="11">
        <v>93</v>
      </c>
      <c r="AQ27" s="17">
        <v>58</v>
      </c>
      <c r="AR27" s="18">
        <v>89</v>
      </c>
      <c r="AS27" s="19">
        <v>57</v>
      </c>
      <c r="AT27" s="80"/>
      <c r="AU27" s="80"/>
    </row>
    <row r="28" spans="1:47" x14ac:dyDescent="0.2">
      <c r="A28" s="56">
        <v>537050</v>
      </c>
      <c r="B28" s="92">
        <f t="shared" si="0"/>
        <v>2.2514392987566252E-2</v>
      </c>
      <c r="C28" s="93">
        <v>537050</v>
      </c>
      <c r="D28" s="92"/>
      <c r="E28" s="93">
        <v>537050</v>
      </c>
      <c r="F28" s="92">
        <f t="shared" si="1"/>
        <v>3.9975882718553561E-2</v>
      </c>
      <c r="G28" s="93">
        <v>537050</v>
      </c>
      <c r="H28" s="92">
        <f t="shared" si="2"/>
        <v>1.8146557484344138E-2</v>
      </c>
      <c r="I28" s="56">
        <v>537050</v>
      </c>
      <c r="J28" s="58"/>
      <c r="K28" s="62" t="s">
        <v>7</v>
      </c>
      <c r="L28" s="18">
        <v>92</v>
      </c>
      <c r="M28" s="19">
        <v>60</v>
      </c>
      <c r="N28" s="11">
        <v>87</v>
      </c>
      <c r="O28" s="12">
        <v>56</v>
      </c>
      <c r="P28" s="11">
        <v>90</v>
      </c>
      <c r="Q28" s="12">
        <v>60</v>
      </c>
      <c r="R28" s="11">
        <v>98</v>
      </c>
      <c r="S28" s="12">
        <v>56</v>
      </c>
      <c r="T28" s="11">
        <v>99</v>
      </c>
      <c r="U28" s="12">
        <v>59</v>
      </c>
      <c r="V28" s="11">
        <v>102</v>
      </c>
      <c r="W28" s="12">
        <v>60</v>
      </c>
      <c r="X28" s="11">
        <v>103</v>
      </c>
      <c r="Y28" s="12">
        <v>62</v>
      </c>
      <c r="Z28" s="11">
        <v>94</v>
      </c>
      <c r="AA28" s="12">
        <v>62</v>
      </c>
      <c r="AB28" s="20">
        <v>87</v>
      </c>
      <c r="AC28" s="21">
        <v>57</v>
      </c>
      <c r="AD28" s="11">
        <v>92</v>
      </c>
      <c r="AE28" s="12">
        <v>57</v>
      </c>
      <c r="AF28" s="11">
        <v>93</v>
      </c>
      <c r="AG28" s="12">
        <v>59</v>
      </c>
      <c r="AH28" s="11">
        <v>92</v>
      </c>
      <c r="AI28" s="12">
        <v>59</v>
      </c>
      <c r="AJ28" s="11">
        <v>91</v>
      </c>
      <c r="AK28" s="12">
        <v>59</v>
      </c>
      <c r="AL28" s="11">
        <v>88</v>
      </c>
      <c r="AM28" s="12">
        <v>60</v>
      </c>
      <c r="AN28" s="11">
        <v>87</v>
      </c>
      <c r="AO28" s="12">
        <v>59</v>
      </c>
      <c r="AP28" s="11">
        <v>92</v>
      </c>
      <c r="AQ28" s="17">
        <v>59</v>
      </c>
      <c r="AR28" s="18">
        <v>90</v>
      </c>
      <c r="AS28" s="19">
        <v>59</v>
      </c>
      <c r="AT28" s="80"/>
      <c r="AU28" s="80"/>
    </row>
    <row r="29" spans="1:47" x14ac:dyDescent="0.2">
      <c r="A29" s="56">
        <v>856200</v>
      </c>
      <c r="B29" s="92">
        <f t="shared" si="0"/>
        <v>3.5893907971239598E-2</v>
      </c>
      <c r="C29" s="93">
        <v>856200</v>
      </c>
      <c r="D29" s="92"/>
      <c r="E29" s="93">
        <v>856200</v>
      </c>
      <c r="F29" s="92">
        <f t="shared" si="1"/>
        <v>6.3732149303836805E-2</v>
      </c>
      <c r="G29" s="93">
        <v>856200</v>
      </c>
      <c r="H29" s="92">
        <f t="shared" si="2"/>
        <v>2.8930420851122709E-2</v>
      </c>
      <c r="I29" s="56">
        <v>856200</v>
      </c>
      <c r="J29" s="58"/>
      <c r="K29" s="62" t="s">
        <v>8</v>
      </c>
      <c r="L29" s="18">
        <v>84</v>
      </c>
      <c r="M29" s="19">
        <v>53</v>
      </c>
      <c r="N29" s="11">
        <v>82</v>
      </c>
      <c r="O29" s="12">
        <v>52</v>
      </c>
      <c r="P29" s="11">
        <v>88</v>
      </c>
      <c r="Q29" s="12">
        <v>54</v>
      </c>
      <c r="R29" s="11">
        <v>92</v>
      </c>
      <c r="S29" s="12">
        <v>50</v>
      </c>
      <c r="T29" s="11">
        <v>94</v>
      </c>
      <c r="U29" s="12">
        <v>48</v>
      </c>
      <c r="V29" s="11">
        <v>99</v>
      </c>
      <c r="W29" s="12">
        <v>50</v>
      </c>
      <c r="X29" s="11">
        <v>98</v>
      </c>
      <c r="Y29" s="12">
        <v>52</v>
      </c>
      <c r="Z29" s="11">
        <v>87</v>
      </c>
      <c r="AA29" s="12">
        <v>52</v>
      </c>
      <c r="AB29" s="20">
        <v>78</v>
      </c>
      <c r="AC29" s="21">
        <v>52</v>
      </c>
      <c r="AD29" s="11">
        <v>82</v>
      </c>
      <c r="AE29" s="12">
        <v>52</v>
      </c>
      <c r="AF29" s="11">
        <v>82</v>
      </c>
      <c r="AG29" s="12">
        <v>53</v>
      </c>
      <c r="AH29" s="11">
        <v>82</v>
      </c>
      <c r="AI29" s="12">
        <v>53</v>
      </c>
      <c r="AJ29" s="11">
        <v>82</v>
      </c>
      <c r="AK29" s="12">
        <v>53</v>
      </c>
      <c r="AL29" s="11">
        <v>79</v>
      </c>
      <c r="AM29" s="12">
        <v>52</v>
      </c>
      <c r="AN29" s="11">
        <v>83</v>
      </c>
      <c r="AO29" s="12">
        <v>53</v>
      </c>
      <c r="AP29" s="11">
        <v>85</v>
      </c>
      <c r="AQ29" s="17">
        <v>52</v>
      </c>
      <c r="AR29" s="18">
        <v>83</v>
      </c>
      <c r="AS29" s="19">
        <v>52</v>
      </c>
      <c r="AT29" s="80"/>
      <c r="AU29" s="80"/>
    </row>
    <row r="30" spans="1:47" x14ac:dyDescent="0.2">
      <c r="A30" s="56">
        <v>1549400</v>
      </c>
      <c r="B30" s="92">
        <f t="shared" si="0"/>
        <v>6.495447443428945E-2</v>
      </c>
      <c r="C30" s="93">
        <v>1549400</v>
      </c>
      <c r="D30" s="92"/>
      <c r="E30" s="93">
        <v>1549400</v>
      </c>
      <c r="F30" s="92">
        <f t="shared" si="1"/>
        <v>0.11533122183060587</v>
      </c>
      <c r="G30" s="93">
        <v>1549400</v>
      </c>
      <c r="H30" s="92">
        <f t="shared" si="2"/>
        <v>5.2353181577586456E-2</v>
      </c>
      <c r="I30" s="56">
        <v>1549400</v>
      </c>
      <c r="J30" s="58"/>
      <c r="K30" s="62" t="s">
        <v>9</v>
      </c>
      <c r="L30" s="18">
        <v>73</v>
      </c>
      <c r="M30" s="19">
        <v>55</v>
      </c>
      <c r="N30" s="11">
        <v>76</v>
      </c>
      <c r="O30" s="12">
        <v>61</v>
      </c>
      <c r="P30" s="11">
        <v>68</v>
      </c>
      <c r="Q30" s="12">
        <v>56</v>
      </c>
      <c r="R30" s="11">
        <v>70</v>
      </c>
      <c r="S30" s="12">
        <v>54</v>
      </c>
      <c r="T30" s="11">
        <v>73</v>
      </c>
      <c r="U30" s="12">
        <v>56</v>
      </c>
      <c r="V30" s="11">
        <v>79</v>
      </c>
      <c r="W30" s="12">
        <v>56</v>
      </c>
      <c r="X30" s="11">
        <v>74</v>
      </c>
      <c r="Y30" s="12">
        <v>55</v>
      </c>
      <c r="Z30" s="11">
        <v>73</v>
      </c>
      <c r="AA30" s="12">
        <v>56</v>
      </c>
      <c r="AB30" s="20">
        <v>72</v>
      </c>
      <c r="AC30" s="21">
        <v>57</v>
      </c>
      <c r="AD30" s="11">
        <v>72</v>
      </c>
      <c r="AE30" s="12">
        <v>58</v>
      </c>
      <c r="AF30" s="11">
        <v>73</v>
      </c>
      <c r="AG30" s="12">
        <v>57</v>
      </c>
      <c r="AH30" s="11">
        <v>74</v>
      </c>
      <c r="AI30" s="12">
        <v>58</v>
      </c>
      <c r="AJ30" s="11">
        <v>72</v>
      </c>
      <c r="AK30" s="12">
        <v>58</v>
      </c>
      <c r="AL30" s="11">
        <v>72</v>
      </c>
      <c r="AM30" s="12">
        <v>58</v>
      </c>
      <c r="AN30" s="11">
        <v>71</v>
      </c>
      <c r="AO30" s="12">
        <v>58</v>
      </c>
      <c r="AP30" s="11">
        <v>73</v>
      </c>
      <c r="AQ30" s="17">
        <v>57</v>
      </c>
      <c r="AR30" s="18">
        <v>74</v>
      </c>
      <c r="AS30" s="19">
        <v>55</v>
      </c>
      <c r="AT30" s="80"/>
      <c r="AU30" s="80"/>
    </row>
    <row r="31" spans="1:47" x14ac:dyDescent="0.2">
      <c r="A31" s="56">
        <v>1477900</v>
      </c>
      <c r="B31" s="92">
        <f t="shared" si="0"/>
        <v>6.1957027085605E-2</v>
      </c>
      <c r="C31" s="93">
        <v>1477900</v>
      </c>
      <c r="D31" s="92"/>
      <c r="E31" s="93">
        <v>1477900</v>
      </c>
      <c r="F31" s="92">
        <f t="shared" si="1"/>
        <v>0.11000904398054241</v>
      </c>
      <c r="G31" s="93">
        <v>1477900</v>
      </c>
      <c r="H31" s="92">
        <f t="shared" si="2"/>
        <v>4.9937244774438512E-2</v>
      </c>
      <c r="I31" s="56">
        <v>1477900</v>
      </c>
      <c r="J31" s="58"/>
      <c r="K31" s="62" t="s">
        <v>10</v>
      </c>
      <c r="L31" s="18">
        <v>88.325431034482762</v>
      </c>
      <c r="M31" s="19">
        <v>58.89088883677298</v>
      </c>
      <c r="N31" s="11">
        <v>82</v>
      </c>
      <c r="O31" s="12">
        <v>58</v>
      </c>
      <c r="P31" s="11">
        <v>88</v>
      </c>
      <c r="Q31" s="12">
        <v>60</v>
      </c>
      <c r="R31" s="11">
        <v>94</v>
      </c>
      <c r="S31" s="12">
        <v>57</v>
      </c>
      <c r="T31" s="11">
        <v>94</v>
      </c>
      <c r="U31" s="12">
        <v>56</v>
      </c>
      <c r="V31" s="11">
        <v>99</v>
      </c>
      <c r="W31" s="12">
        <v>59</v>
      </c>
      <c r="X31" s="11">
        <v>97</v>
      </c>
      <c r="Y31" s="12">
        <v>59</v>
      </c>
      <c r="Z31" s="11">
        <v>83</v>
      </c>
      <c r="AA31" s="12">
        <v>56</v>
      </c>
      <c r="AB31" s="20">
        <v>82</v>
      </c>
      <c r="AC31" s="100">
        <v>59</v>
      </c>
      <c r="AD31" s="11">
        <v>83</v>
      </c>
      <c r="AE31" s="22">
        <v>59.438907129455906</v>
      </c>
      <c r="AF31" s="11">
        <v>86</v>
      </c>
      <c r="AG31" s="22">
        <v>59.844469738629741</v>
      </c>
      <c r="AH31" s="11">
        <v>87</v>
      </c>
      <c r="AI31" s="22">
        <v>60.940506323995592</v>
      </c>
      <c r="AJ31" s="11">
        <v>86</v>
      </c>
      <c r="AK31" s="22">
        <v>60.392488031312666</v>
      </c>
      <c r="AL31" s="11">
        <v>82</v>
      </c>
      <c r="AM31" s="22">
        <v>60.463715873067216</v>
      </c>
      <c r="AN31" s="11">
        <v>81</v>
      </c>
      <c r="AO31" s="22">
        <v>59.367679287701364</v>
      </c>
      <c r="AP31" s="11">
        <v>87</v>
      </c>
      <c r="AQ31" s="22">
        <v>58.342870544090054</v>
      </c>
      <c r="AR31" s="18">
        <v>86.823831839943068</v>
      </c>
      <c r="AS31" s="19">
        <v>57.866080093161671</v>
      </c>
      <c r="AT31" s="80"/>
      <c r="AU31" s="81"/>
    </row>
    <row r="32" spans="1:47" x14ac:dyDescent="0.2">
      <c r="A32" s="56">
        <v>2466500</v>
      </c>
      <c r="B32" s="92">
        <f t="shared" si="0"/>
        <v>0.10340145294447847</v>
      </c>
      <c r="C32" s="93">
        <v>2466500</v>
      </c>
      <c r="D32" s="92"/>
      <c r="E32" s="93">
        <v>2466500</v>
      </c>
      <c r="F32" s="92">
        <f t="shared" si="1"/>
        <v>0.18359652681372748</v>
      </c>
      <c r="G32" s="93">
        <v>2466500</v>
      </c>
      <c r="H32" s="92">
        <f t="shared" si="2"/>
        <v>8.3341372377124689E-2</v>
      </c>
      <c r="I32" s="56">
        <v>2466500</v>
      </c>
      <c r="J32" s="58"/>
      <c r="K32" s="62" t="s">
        <v>11</v>
      </c>
      <c r="L32" s="18">
        <v>82</v>
      </c>
      <c r="M32" s="19">
        <v>57</v>
      </c>
      <c r="N32" s="11">
        <v>79</v>
      </c>
      <c r="O32" s="12">
        <v>61</v>
      </c>
      <c r="P32" s="11">
        <v>79</v>
      </c>
      <c r="Q32" s="12">
        <v>60</v>
      </c>
      <c r="R32" s="11">
        <v>82</v>
      </c>
      <c r="S32" s="12">
        <v>56</v>
      </c>
      <c r="T32" s="11">
        <v>83</v>
      </c>
      <c r="U32" s="12">
        <v>56</v>
      </c>
      <c r="V32" s="11">
        <v>88</v>
      </c>
      <c r="W32" s="12">
        <v>58</v>
      </c>
      <c r="X32" s="11">
        <v>89</v>
      </c>
      <c r="Y32" s="12">
        <v>57</v>
      </c>
      <c r="Z32" s="11">
        <v>81</v>
      </c>
      <c r="AA32" s="12">
        <v>57</v>
      </c>
      <c r="AB32" s="20">
        <v>75</v>
      </c>
      <c r="AC32" s="21">
        <v>56</v>
      </c>
      <c r="AD32" s="11">
        <v>81</v>
      </c>
      <c r="AE32" s="12">
        <v>58</v>
      </c>
      <c r="AF32" s="11">
        <v>81</v>
      </c>
      <c r="AG32" s="12">
        <v>57</v>
      </c>
      <c r="AH32" s="11">
        <v>82</v>
      </c>
      <c r="AI32" s="12">
        <v>59</v>
      </c>
      <c r="AJ32" s="11">
        <v>82</v>
      </c>
      <c r="AK32" s="12">
        <v>58</v>
      </c>
      <c r="AL32" s="11">
        <v>81</v>
      </c>
      <c r="AM32" s="12">
        <v>59</v>
      </c>
      <c r="AN32" s="11">
        <v>79</v>
      </c>
      <c r="AO32" s="12">
        <v>57</v>
      </c>
      <c r="AP32" s="11">
        <v>81</v>
      </c>
      <c r="AQ32" s="17">
        <v>56</v>
      </c>
      <c r="AR32" s="18">
        <v>81</v>
      </c>
      <c r="AS32" s="19">
        <v>56</v>
      </c>
      <c r="AT32" s="80"/>
      <c r="AU32" s="80"/>
    </row>
    <row r="33" spans="1:47" x14ac:dyDescent="0.2">
      <c r="A33" s="56">
        <v>1522000</v>
      </c>
      <c r="B33" s="92">
        <f t="shared" si="0"/>
        <v>6.3805802303464929E-2</v>
      </c>
      <c r="C33" s="93">
        <v>1522000</v>
      </c>
      <c r="D33" s="92"/>
      <c r="E33" s="93">
        <v>1522000</v>
      </c>
      <c r="F33" s="92">
        <f t="shared" si="1"/>
        <v>0.11329167395519694</v>
      </c>
      <c r="G33" s="93">
        <v>1522000</v>
      </c>
      <c r="H33" s="92">
        <f t="shared" si="2"/>
        <v>5.1427354047429062E-2</v>
      </c>
      <c r="I33" s="56">
        <v>1522000</v>
      </c>
      <c r="J33" s="58"/>
      <c r="K33" s="62" t="s">
        <v>12</v>
      </c>
      <c r="L33" s="18">
        <v>95</v>
      </c>
      <c r="M33" s="19">
        <v>63</v>
      </c>
      <c r="N33" s="11">
        <v>88</v>
      </c>
      <c r="O33" s="12">
        <v>61</v>
      </c>
      <c r="P33" s="11">
        <v>92</v>
      </c>
      <c r="Q33" s="12">
        <v>63</v>
      </c>
      <c r="R33" s="11">
        <v>97</v>
      </c>
      <c r="S33" s="12">
        <v>65</v>
      </c>
      <c r="T33" s="11">
        <v>101</v>
      </c>
      <c r="U33" s="12">
        <v>67</v>
      </c>
      <c r="V33" s="11">
        <v>101</v>
      </c>
      <c r="W33" s="12">
        <v>70</v>
      </c>
      <c r="X33" s="11">
        <v>101</v>
      </c>
      <c r="Y33" s="12">
        <v>72</v>
      </c>
      <c r="Z33" s="11">
        <v>99</v>
      </c>
      <c r="AA33" s="12">
        <v>70</v>
      </c>
      <c r="AB33" s="20">
        <v>93</v>
      </c>
      <c r="AC33" s="21">
        <v>66</v>
      </c>
      <c r="AD33" s="11">
        <v>94</v>
      </c>
      <c r="AE33" s="12">
        <v>64</v>
      </c>
      <c r="AF33" s="11">
        <v>95</v>
      </c>
      <c r="AG33" s="12">
        <v>66</v>
      </c>
      <c r="AH33" s="11">
        <v>96</v>
      </c>
      <c r="AI33" s="12">
        <v>66</v>
      </c>
      <c r="AJ33" s="11">
        <v>96</v>
      </c>
      <c r="AK33" s="12">
        <v>66</v>
      </c>
      <c r="AL33" s="11">
        <v>94</v>
      </c>
      <c r="AM33" s="12">
        <v>66</v>
      </c>
      <c r="AN33" s="11">
        <v>92</v>
      </c>
      <c r="AO33" s="12">
        <v>64</v>
      </c>
      <c r="AP33" s="11">
        <v>93</v>
      </c>
      <c r="AQ33" s="17">
        <v>63</v>
      </c>
      <c r="AR33" s="18">
        <v>92</v>
      </c>
      <c r="AS33" s="19">
        <v>61</v>
      </c>
      <c r="AT33" s="80"/>
      <c r="AU33" s="80"/>
    </row>
    <row r="34" spans="1:47" x14ac:dyDescent="0.2">
      <c r="A34" s="56">
        <v>1040500</v>
      </c>
      <c r="B34" s="92">
        <f t="shared" si="0"/>
        <v>4.3620195332953519E-2</v>
      </c>
      <c r="C34" s="93">
        <v>1040500</v>
      </c>
      <c r="D34" s="92"/>
      <c r="E34" s="93">
        <v>1040500</v>
      </c>
      <c r="F34" s="92">
        <f t="shared" si="1"/>
        <v>7.7450714027846534E-2</v>
      </c>
      <c r="G34" s="93">
        <v>1040500</v>
      </c>
      <c r="H34" s="92">
        <f t="shared" si="2"/>
        <v>3.5157793617838329E-2</v>
      </c>
      <c r="I34" s="56">
        <v>1040500</v>
      </c>
      <c r="J34" s="58"/>
      <c r="K34" s="62" t="s">
        <v>13</v>
      </c>
      <c r="L34" s="18">
        <v>95</v>
      </c>
      <c r="M34" s="19">
        <v>68</v>
      </c>
      <c r="N34" s="11">
        <v>85</v>
      </c>
      <c r="O34" s="12">
        <v>60</v>
      </c>
      <c r="P34" s="11">
        <v>89</v>
      </c>
      <c r="Q34" s="12">
        <v>64</v>
      </c>
      <c r="R34" s="11">
        <v>94</v>
      </c>
      <c r="S34" s="12">
        <v>68</v>
      </c>
      <c r="T34" s="11">
        <v>98</v>
      </c>
      <c r="U34" s="12">
        <v>71</v>
      </c>
      <c r="V34" s="11">
        <v>100</v>
      </c>
      <c r="W34" s="12">
        <v>73</v>
      </c>
      <c r="X34" s="11">
        <v>100</v>
      </c>
      <c r="Y34" s="12">
        <v>72</v>
      </c>
      <c r="Z34" s="11">
        <v>101</v>
      </c>
      <c r="AA34" s="12">
        <v>72</v>
      </c>
      <c r="AB34" s="20">
        <v>92</v>
      </c>
      <c r="AC34" s="21">
        <v>66</v>
      </c>
      <c r="AD34" s="11">
        <v>93</v>
      </c>
      <c r="AE34" s="12">
        <v>66</v>
      </c>
      <c r="AF34" s="11">
        <v>93</v>
      </c>
      <c r="AG34" s="12">
        <v>66</v>
      </c>
      <c r="AH34" s="11">
        <v>94</v>
      </c>
      <c r="AI34" s="12">
        <v>66</v>
      </c>
      <c r="AJ34" s="11">
        <v>95</v>
      </c>
      <c r="AK34" s="12">
        <v>69</v>
      </c>
      <c r="AL34" s="11">
        <v>92</v>
      </c>
      <c r="AM34" s="12">
        <v>66</v>
      </c>
      <c r="AN34" s="11">
        <v>89</v>
      </c>
      <c r="AO34" s="12">
        <v>63</v>
      </c>
      <c r="AP34" s="11">
        <v>93</v>
      </c>
      <c r="AQ34" s="17">
        <v>66</v>
      </c>
      <c r="AR34" s="18">
        <v>92</v>
      </c>
      <c r="AS34" s="19">
        <v>65</v>
      </c>
      <c r="AT34" s="80"/>
      <c r="AU34" s="80"/>
    </row>
    <row r="35" spans="1:47" x14ac:dyDescent="0.2">
      <c r="A35" s="56">
        <v>1455300</v>
      </c>
      <c r="B35" s="92">
        <f t="shared" si="0"/>
        <v>6.1009582189377465E-2</v>
      </c>
      <c r="C35" s="93">
        <v>1455300</v>
      </c>
      <c r="D35" s="92"/>
      <c r="E35" s="93">
        <v>1455300</v>
      </c>
      <c r="F35" s="92">
        <f t="shared" si="1"/>
        <v>0.10832678916359928</v>
      </c>
      <c r="G35" s="93">
        <v>1455300</v>
      </c>
      <c r="H35" s="92">
        <f t="shared" si="2"/>
        <v>4.9173606008688246E-2</v>
      </c>
      <c r="I35" s="56">
        <v>1455300</v>
      </c>
      <c r="J35" s="58"/>
      <c r="K35" s="62" t="s">
        <v>14</v>
      </c>
      <c r="L35" s="18">
        <v>72</v>
      </c>
      <c r="M35" s="19">
        <v>57</v>
      </c>
      <c r="N35" s="11">
        <v>75</v>
      </c>
      <c r="O35" s="12">
        <v>61</v>
      </c>
      <c r="P35" s="11">
        <v>70</v>
      </c>
      <c r="Q35" s="12">
        <v>56</v>
      </c>
      <c r="R35" s="11">
        <v>73</v>
      </c>
      <c r="S35" s="12">
        <v>53</v>
      </c>
      <c r="T35" s="11">
        <v>75</v>
      </c>
      <c r="U35" s="12">
        <v>54</v>
      </c>
      <c r="V35" s="11">
        <v>79</v>
      </c>
      <c r="W35" s="12">
        <v>54</v>
      </c>
      <c r="X35" s="11">
        <v>74</v>
      </c>
      <c r="Y35" s="12">
        <v>53</v>
      </c>
      <c r="Z35" s="11">
        <v>72</v>
      </c>
      <c r="AA35" s="12">
        <v>56</v>
      </c>
      <c r="AB35" s="20">
        <v>70</v>
      </c>
      <c r="AC35" s="21">
        <v>58</v>
      </c>
      <c r="AD35" s="11">
        <v>72</v>
      </c>
      <c r="AE35" s="12">
        <v>59</v>
      </c>
      <c r="AF35" s="11">
        <v>73</v>
      </c>
      <c r="AG35" s="12">
        <v>60</v>
      </c>
      <c r="AH35" s="11">
        <v>73</v>
      </c>
      <c r="AI35" s="12">
        <v>61</v>
      </c>
      <c r="AJ35" s="11">
        <v>73</v>
      </c>
      <c r="AK35" s="12">
        <v>61</v>
      </c>
      <c r="AL35" s="11">
        <v>72</v>
      </c>
      <c r="AM35" s="12">
        <v>59</v>
      </c>
      <c r="AN35" s="11">
        <v>72</v>
      </c>
      <c r="AO35" s="12">
        <v>61</v>
      </c>
      <c r="AP35" s="11">
        <v>75</v>
      </c>
      <c r="AQ35" s="17">
        <v>59</v>
      </c>
      <c r="AR35" s="18">
        <v>72</v>
      </c>
      <c r="AS35" s="19">
        <v>57</v>
      </c>
      <c r="AT35" s="80"/>
      <c r="AU35" s="80"/>
    </row>
    <row r="36" spans="1:47" x14ac:dyDescent="0.2">
      <c r="A36" s="55"/>
      <c r="B36" s="92"/>
      <c r="C36" s="68"/>
      <c r="D36" s="92"/>
      <c r="E36" s="68"/>
      <c r="F36" s="92"/>
      <c r="G36" s="68"/>
      <c r="H36" s="92"/>
      <c r="I36" s="55"/>
      <c r="J36" s="58"/>
      <c r="K36" s="8" t="s">
        <v>15</v>
      </c>
      <c r="L36" s="18"/>
      <c r="M36" s="19"/>
      <c r="N36" s="11"/>
      <c r="O36" s="12"/>
      <c r="P36" s="11"/>
      <c r="Q36" s="12"/>
      <c r="R36" s="11"/>
      <c r="S36" s="12"/>
      <c r="T36" s="11"/>
      <c r="U36" s="12"/>
      <c r="V36" s="11"/>
      <c r="W36" s="12"/>
      <c r="X36" s="11"/>
      <c r="Y36" s="12"/>
      <c r="Z36" s="11"/>
      <c r="AA36" s="12"/>
      <c r="AB36" s="20"/>
      <c r="AC36" s="23"/>
      <c r="AD36" s="11"/>
      <c r="AE36" s="12"/>
      <c r="AF36" s="11"/>
      <c r="AG36" s="12"/>
      <c r="AH36" s="11"/>
      <c r="AI36" s="12"/>
      <c r="AJ36" s="11"/>
      <c r="AK36" s="12"/>
      <c r="AL36" s="11"/>
      <c r="AM36" s="12"/>
      <c r="AN36" s="11"/>
      <c r="AO36" s="12"/>
      <c r="AP36" s="11"/>
      <c r="AQ36" s="17"/>
      <c r="AR36" s="18"/>
      <c r="AS36" s="19"/>
      <c r="AT36" s="80"/>
      <c r="AU36" s="80"/>
    </row>
    <row r="37" spans="1:47" x14ac:dyDescent="0.2">
      <c r="A37" s="55"/>
      <c r="B37" s="92"/>
      <c r="C37" s="93"/>
      <c r="D37" s="92"/>
      <c r="E37" s="68"/>
      <c r="F37" s="92"/>
      <c r="G37" s="93">
        <v>4483870</v>
      </c>
      <c r="H37" s="92">
        <f t="shared" si="2"/>
        <v>0.15150694480462928</v>
      </c>
      <c r="I37" s="56">
        <v>4483870</v>
      </c>
      <c r="J37" s="58">
        <f>I37/$J$47</f>
        <v>0.27745355349164447</v>
      </c>
      <c r="K37" s="62" t="s">
        <v>16</v>
      </c>
      <c r="L37" s="18">
        <v>88.4</v>
      </c>
      <c r="M37" s="19">
        <v>48.15</v>
      </c>
      <c r="N37" s="11">
        <v>82</v>
      </c>
      <c r="O37" s="12">
        <v>59</v>
      </c>
      <c r="P37" s="11">
        <v>87</v>
      </c>
      <c r="Q37" s="12">
        <v>62</v>
      </c>
      <c r="R37" s="11">
        <v>92</v>
      </c>
      <c r="S37" s="12">
        <v>62</v>
      </c>
      <c r="T37" s="11">
        <v>93</v>
      </c>
      <c r="U37" s="12">
        <v>65</v>
      </c>
      <c r="V37" s="11">
        <v>92</v>
      </c>
      <c r="W37" s="12">
        <v>65</v>
      </c>
      <c r="X37" s="11">
        <v>85</v>
      </c>
      <c r="Y37" s="12">
        <v>63</v>
      </c>
      <c r="Z37" s="11">
        <v>78</v>
      </c>
      <c r="AA37" s="12">
        <v>62</v>
      </c>
      <c r="AB37" s="20">
        <v>76</v>
      </c>
      <c r="AC37" s="21">
        <v>61</v>
      </c>
      <c r="AD37" s="11">
        <v>77</v>
      </c>
      <c r="AE37" s="12">
        <v>61</v>
      </c>
      <c r="AF37" s="11">
        <v>82</v>
      </c>
      <c r="AG37" s="12">
        <v>61</v>
      </c>
      <c r="AH37" s="11">
        <v>84</v>
      </c>
      <c r="AI37" s="12">
        <v>62</v>
      </c>
      <c r="AJ37" s="11">
        <v>83</v>
      </c>
      <c r="AK37" s="12">
        <v>63</v>
      </c>
      <c r="AL37" s="11">
        <v>83</v>
      </c>
      <c r="AM37" s="12">
        <v>63</v>
      </c>
      <c r="AN37" s="11">
        <v>85</v>
      </c>
      <c r="AO37" s="12">
        <v>63</v>
      </c>
      <c r="AP37" s="11">
        <v>87</v>
      </c>
      <c r="AQ37" s="17">
        <v>63</v>
      </c>
      <c r="AR37" s="18">
        <v>99.75</v>
      </c>
      <c r="AS37" s="19">
        <v>52</v>
      </c>
      <c r="AT37" s="80"/>
      <c r="AU37" s="80"/>
    </row>
    <row r="38" spans="1:47" x14ac:dyDescent="0.2">
      <c r="A38" s="55"/>
      <c r="B38" s="92"/>
      <c r="C38" s="93"/>
      <c r="D38" s="92"/>
      <c r="E38" s="68"/>
      <c r="F38" s="92"/>
      <c r="G38" s="93">
        <v>1257645</v>
      </c>
      <c r="H38" s="92">
        <f t="shared" si="2"/>
        <v>4.2494976794335691E-2</v>
      </c>
      <c r="I38" s="56">
        <v>1257645</v>
      </c>
      <c r="J38" s="58">
        <f t="shared" ref="J38:J44" si="3">I38/$J$47</f>
        <v>7.7820738398080042E-2</v>
      </c>
      <c r="K38" s="62" t="s">
        <v>17</v>
      </c>
      <c r="L38" s="18">
        <v>77</v>
      </c>
      <c r="M38" s="19">
        <v>64</v>
      </c>
      <c r="N38" s="11">
        <v>73</v>
      </c>
      <c r="O38" s="12">
        <v>63</v>
      </c>
      <c r="P38" s="11">
        <v>75</v>
      </c>
      <c r="Q38" s="12">
        <v>63</v>
      </c>
      <c r="R38" s="11">
        <v>74</v>
      </c>
      <c r="S38" s="12">
        <v>62</v>
      </c>
      <c r="T38" s="11">
        <v>75</v>
      </c>
      <c r="U38" s="12">
        <v>64</v>
      </c>
      <c r="V38" s="11">
        <v>73</v>
      </c>
      <c r="W38" s="12">
        <v>64</v>
      </c>
      <c r="X38" s="11">
        <v>76</v>
      </c>
      <c r="Y38" s="12">
        <v>64</v>
      </c>
      <c r="Z38" s="11">
        <v>76</v>
      </c>
      <c r="AA38" s="12">
        <v>64</v>
      </c>
      <c r="AB38" s="20">
        <v>74</v>
      </c>
      <c r="AC38" s="21">
        <v>64</v>
      </c>
      <c r="AD38" s="11">
        <v>73</v>
      </c>
      <c r="AE38" s="12">
        <v>65</v>
      </c>
      <c r="AF38" s="11">
        <v>74</v>
      </c>
      <c r="AG38" s="12">
        <v>64</v>
      </c>
      <c r="AH38" s="11">
        <v>75</v>
      </c>
      <c r="AI38" s="12">
        <v>65</v>
      </c>
      <c r="AJ38" s="11">
        <v>75</v>
      </c>
      <c r="AK38" s="12">
        <v>65</v>
      </c>
      <c r="AL38" s="11">
        <v>76</v>
      </c>
      <c r="AM38" s="12">
        <v>65</v>
      </c>
      <c r="AN38" s="11">
        <v>76</v>
      </c>
      <c r="AO38" s="12">
        <v>64</v>
      </c>
      <c r="AP38" s="11">
        <v>77</v>
      </c>
      <c r="AQ38" s="17">
        <v>64</v>
      </c>
      <c r="AR38" s="18">
        <v>77</v>
      </c>
      <c r="AS38" s="19">
        <v>64</v>
      </c>
      <c r="AT38" s="80"/>
      <c r="AU38" s="80"/>
    </row>
    <row r="39" spans="1:47" x14ac:dyDescent="0.2">
      <c r="A39" s="56">
        <v>1855500</v>
      </c>
      <c r="B39" s="92">
        <f t="shared" si="0"/>
        <v>7.7786902873902206E-2</v>
      </c>
      <c r="C39" s="93">
        <v>1855500</v>
      </c>
      <c r="D39" s="92">
        <f>C39/$D$47</f>
        <v>0.17808332245606223</v>
      </c>
      <c r="E39" s="93">
        <v>1855500</v>
      </c>
      <c r="F39" s="92"/>
      <c r="G39" s="93">
        <v>1855500</v>
      </c>
      <c r="H39" s="92">
        <f t="shared" si="2"/>
        <v>6.2696094241133135E-2</v>
      </c>
      <c r="I39" s="56">
        <v>1855500</v>
      </c>
      <c r="J39" s="58">
        <f t="shared" si="3"/>
        <v>0.11481489617311524</v>
      </c>
      <c r="K39" s="62" t="s">
        <v>18</v>
      </c>
      <c r="L39" s="18">
        <v>93</v>
      </c>
      <c r="M39" s="19">
        <v>60</v>
      </c>
      <c r="N39" s="11">
        <v>86</v>
      </c>
      <c r="O39" s="12">
        <v>57</v>
      </c>
      <c r="P39" s="11">
        <v>91</v>
      </c>
      <c r="Q39" s="12">
        <v>61</v>
      </c>
      <c r="R39" s="11">
        <v>97</v>
      </c>
      <c r="S39" s="12">
        <v>64</v>
      </c>
      <c r="T39" s="11">
        <v>99</v>
      </c>
      <c r="U39" s="12">
        <v>66</v>
      </c>
      <c r="V39" s="11">
        <v>99</v>
      </c>
      <c r="W39" s="12">
        <v>66</v>
      </c>
      <c r="X39" s="11">
        <v>95</v>
      </c>
      <c r="Y39" s="12">
        <v>64</v>
      </c>
      <c r="Z39" s="11">
        <v>82</v>
      </c>
      <c r="AA39" s="12">
        <v>59</v>
      </c>
      <c r="AB39" s="20">
        <v>81</v>
      </c>
      <c r="AC39" s="21">
        <v>66</v>
      </c>
      <c r="AD39" s="11">
        <v>85</v>
      </c>
      <c r="AE39" s="12">
        <v>58</v>
      </c>
      <c r="AF39" s="11">
        <v>88</v>
      </c>
      <c r="AG39" s="12">
        <v>58</v>
      </c>
      <c r="AH39" s="11">
        <v>89</v>
      </c>
      <c r="AI39" s="12">
        <v>61</v>
      </c>
      <c r="AJ39" s="11">
        <v>87</v>
      </c>
      <c r="AK39" s="12">
        <v>62</v>
      </c>
      <c r="AL39" s="11">
        <v>89</v>
      </c>
      <c r="AM39" s="12">
        <v>62</v>
      </c>
      <c r="AN39" s="11">
        <v>87</v>
      </c>
      <c r="AO39" s="12">
        <v>62</v>
      </c>
      <c r="AP39" s="11">
        <v>91</v>
      </c>
      <c r="AQ39" s="17">
        <v>62</v>
      </c>
      <c r="AR39" s="18">
        <v>90</v>
      </c>
      <c r="AS39" s="19">
        <v>59</v>
      </c>
      <c r="AT39" s="80"/>
      <c r="AU39" s="80"/>
    </row>
    <row r="40" spans="1:47" x14ac:dyDescent="0.2">
      <c r="A40" s="56">
        <v>1300680</v>
      </c>
      <c r="B40" s="92">
        <f t="shared" si="0"/>
        <v>5.4527549894921652E-2</v>
      </c>
      <c r="C40" s="93">
        <v>1300680</v>
      </c>
      <c r="D40" s="92">
        <f>C40/$D$47</f>
        <v>0.12483396165569982</v>
      </c>
      <c r="E40" s="68"/>
      <c r="F40" s="92"/>
      <c r="G40" s="93">
        <v>1300680</v>
      </c>
      <c r="H40" s="92">
        <f t="shared" si="2"/>
        <v>4.3949100435223411E-2</v>
      </c>
      <c r="I40" s="56">
        <v>1300680</v>
      </c>
      <c r="J40" s="58">
        <f t="shared" si="3"/>
        <v>8.0483664324682042E-2</v>
      </c>
      <c r="K40" s="62" t="s">
        <v>19</v>
      </c>
      <c r="L40" s="18">
        <v>84</v>
      </c>
      <c r="M40" s="19">
        <v>65</v>
      </c>
      <c r="N40" s="11">
        <v>80</v>
      </c>
      <c r="O40" s="12">
        <v>64</v>
      </c>
      <c r="P40" s="11">
        <v>85</v>
      </c>
      <c r="Q40" s="12">
        <v>63</v>
      </c>
      <c r="R40" s="11">
        <v>82</v>
      </c>
      <c r="S40" s="12">
        <v>65</v>
      </c>
      <c r="T40" s="11">
        <v>83</v>
      </c>
      <c r="U40" s="12">
        <v>65</v>
      </c>
      <c r="V40" s="11">
        <v>76</v>
      </c>
      <c r="W40" s="12">
        <v>65</v>
      </c>
      <c r="X40" s="11">
        <v>72</v>
      </c>
      <c r="Y40" s="12">
        <v>63</v>
      </c>
      <c r="Z40" s="11">
        <v>72</v>
      </c>
      <c r="AA40" s="12">
        <v>64</v>
      </c>
      <c r="AB40" s="20">
        <v>74</v>
      </c>
      <c r="AC40" s="21">
        <v>62</v>
      </c>
      <c r="AD40" s="11">
        <v>75</v>
      </c>
      <c r="AE40" s="12">
        <v>63</v>
      </c>
      <c r="AF40" s="11">
        <v>80</v>
      </c>
      <c r="AG40" s="12">
        <v>64</v>
      </c>
      <c r="AH40" s="11">
        <v>81</v>
      </c>
      <c r="AI40" s="12">
        <v>66</v>
      </c>
      <c r="AJ40" s="11">
        <v>81</v>
      </c>
      <c r="AK40" s="12">
        <v>67</v>
      </c>
      <c r="AL40" s="11">
        <v>79</v>
      </c>
      <c r="AM40" s="12">
        <v>65</v>
      </c>
      <c r="AN40" s="11">
        <v>81</v>
      </c>
      <c r="AO40" s="12">
        <v>64</v>
      </c>
      <c r="AP40" s="11">
        <v>83</v>
      </c>
      <c r="AQ40" s="17">
        <v>66</v>
      </c>
      <c r="AR40" s="18">
        <v>83</v>
      </c>
      <c r="AS40" s="19">
        <v>64</v>
      </c>
      <c r="AT40" s="80"/>
      <c r="AU40" s="80"/>
    </row>
    <row r="41" spans="1:47" x14ac:dyDescent="0.2">
      <c r="A41" s="56">
        <v>1726800</v>
      </c>
      <c r="B41" s="92">
        <f t="shared" si="0"/>
        <v>7.2391497646270189E-2</v>
      </c>
      <c r="C41" s="93">
        <v>1726800</v>
      </c>
      <c r="D41" s="92">
        <f>C41/$D$47</f>
        <v>0.16573122135118742</v>
      </c>
      <c r="E41" s="93">
        <v>1726800</v>
      </c>
      <c r="F41" s="92"/>
      <c r="G41" s="93">
        <v>1726800</v>
      </c>
      <c r="H41" s="92">
        <f t="shared" si="2"/>
        <v>5.8347407995466824E-2</v>
      </c>
      <c r="I41" s="56">
        <v>1726800</v>
      </c>
      <c r="J41" s="58">
        <f t="shared" si="3"/>
        <v>0.10685117904162512</v>
      </c>
      <c r="K41" s="62" t="s">
        <v>20</v>
      </c>
      <c r="L41" s="18">
        <v>89</v>
      </c>
      <c r="M41" s="19">
        <v>59</v>
      </c>
      <c r="N41" s="11">
        <v>87</v>
      </c>
      <c r="O41" s="12">
        <v>59</v>
      </c>
      <c r="P41" s="11">
        <v>92</v>
      </c>
      <c r="Q41" s="12">
        <v>62</v>
      </c>
      <c r="R41" s="11">
        <v>97</v>
      </c>
      <c r="S41" s="12">
        <v>64</v>
      </c>
      <c r="T41" s="11">
        <v>99</v>
      </c>
      <c r="U41" s="12">
        <v>65</v>
      </c>
      <c r="V41" s="11">
        <v>97</v>
      </c>
      <c r="W41" s="12">
        <v>64</v>
      </c>
      <c r="X41" s="11">
        <v>92</v>
      </c>
      <c r="Y41" s="12">
        <v>61</v>
      </c>
      <c r="Z41" s="11">
        <v>83</v>
      </c>
      <c r="AA41" s="12">
        <v>60</v>
      </c>
      <c r="AB41" s="20">
        <v>82</v>
      </c>
      <c r="AC41" s="21">
        <v>59</v>
      </c>
      <c r="AD41" s="11">
        <v>85</v>
      </c>
      <c r="AE41" s="12">
        <v>60</v>
      </c>
      <c r="AF41" s="11">
        <v>86</v>
      </c>
      <c r="AG41" s="12">
        <v>61</v>
      </c>
      <c r="AH41" s="11">
        <v>87</v>
      </c>
      <c r="AI41" s="12">
        <v>62</v>
      </c>
      <c r="AJ41" s="11">
        <v>88</v>
      </c>
      <c r="AK41" s="12">
        <v>62</v>
      </c>
      <c r="AL41" s="11">
        <v>87</v>
      </c>
      <c r="AM41" s="12">
        <v>63</v>
      </c>
      <c r="AN41" s="11">
        <v>84</v>
      </c>
      <c r="AO41" s="12">
        <v>62</v>
      </c>
      <c r="AP41" s="11">
        <v>90</v>
      </c>
      <c r="AQ41" s="17">
        <v>63</v>
      </c>
      <c r="AR41" s="18">
        <v>87</v>
      </c>
      <c r="AS41" s="19">
        <v>58</v>
      </c>
      <c r="AT41" s="80"/>
      <c r="AU41" s="80"/>
    </row>
    <row r="42" spans="1:47" x14ac:dyDescent="0.2">
      <c r="A42" s="56">
        <v>2700900</v>
      </c>
      <c r="B42" s="92">
        <f t="shared" si="0"/>
        <v>0.11322804956729857</v>
      </c>
      <c r="C42" s="93">
        <v>2700900</v>
      </c>
      <c r="D42" s="92">
        <f>C42/$D$47</f>
        <v>0.25922136654356154</v>
      </c>
      <c r="E42" s="93">
        <v>2700900</v>
      </c>
      <c r="F42" s="92"/>
      <c r="G42" s="93">
        <v>2700900</v>
      </c>
      <c r="H42" s="92">
        <f t="shared" si="2"/>
        <v>9.1261590372339788E-2</v>
      </c>
      <c r="I42" s="56">
        <v>2700900</v>
      </c>
      <c r="J42" s="58">
        <f t="shared" si="3"/>
        <v>0.16712667910211101</v>
      </c>
      <c r="K42" s="62" t="s">
        <v>21</v>
      </c>
      <c r="L42" s="18">
        <v>80.989674754775422</v>
      </c>
      <c r="M42" s="19">
        <v>64.945609619686792</v>
      </c>
      <c r="N42" s="11">
        <v>78</v>
      </c>
      <c r="O42" s="12">
        <v>66</v>
      </c>
      <c r="P42" s="11">
        <v>79</v>
      </c>
      <c r="Q42" s="12">
        <v>63</v>
      </c>
      <c r="R42" s="11">
        <v>79</v>
      </c>
      <c r="S42" s="12">
        <v>65</v>
      </c>
      <c r="T42" s="11">
        <v>80</v>
      </c>
      <c r="U42" s="12">
        <v>64</v>
      </c>
      <c r="V42" s="11">
        <v>76</v>
      </c>
      <c r="W42" s="12">
        <v>64</v>
      </c>
      <c r="X42" s="11">
        <v>73</v>
      </c>
      <c r="Y42" s="12">
        <v>63</v>
      </c>
      <c r="Z42" s="11">
        <v>75</v>
      </c>
      <c r="AA42" s="12">
        <v>63</v>
      </c>
      <c r="AB42" s="20">
        <v>74</v>
      </c>
      <c r="AC42" s="21">
        <v>65</v>
      </c>
      <c r="AD42" s="11">
        <v>73</v>
      </c>
      <c r="AE42" s="22">
        <v>64.476735931853383</v>
      </c>
      <c r="AF42" s="11">
        <v>77</v>
      </c>
      <c r="AG42" s="22">
        <v>64.453622440199624</v>
      </c>
      <c r="AH42" s="11">
        <v>77</v>
      </c>
      <c r="AI42" s="22">
        <v>65.952697470314916</v>
      </c>
      <c r="AJ42" s="11">
        <v>77</v>
      </c>
      <c r="AK42" s="22">
        <v>66.444684649802099</v>
      </c>
      <c r="AL42" s="11">
        <v>77</v>
      </c>
      <c r="AM42" s="22">
        <v>65.460710290827734</v>
      </c>
      <c r="AN42" s="11">
        <v>76</v>
      </c>
      <c r="AO42" s="22">
        <v>64.453622440199624</v>
      </c>
      <c r="AP42" s="11">
        <v>79</v>
      </c>
      <c r="AQ42" s="22">
        <v>65.437596799173974</v>
      </c>
      <c r="AR42" s="18">
        <v>80.497687575288239</v>
      </c>
      <c r="AS42" s="19">
        <v>64.453622440199624</v>
      </c>
      <c r="AT42" s="80"/>
      <c r="AU42" s="81"/>
    </row>
    <row r="43" spans="1:47" x14ac:dyDescent="0.2">
      <c r="A43" s="55"/>
      <c r="B43" s="92"/>
      <c r="C43" s="68"/>
      <c r="D43" s="92"/>
      <c r="E43" s="68"/>
      <c r="F43" s="92"/>
      <c r="G43" s="68"/>
      <c r="H43" s="92"/>
      <c r="I43" s="55"/>
      <c r="J43" s="58"/>
      <c r="K43" s="8" t="s">
        <v>22</v>
      </c>
      <c r="L43" s="18"/>
      <c r="M43" s="19"/>
      <c r="N43" s="11"/>
      <c r="O43" s="12"/>
      <c r="P43" s="11"/>
      <c r="Q43" s="12"/>
      <c r="R43" s="11"/>
      <c r="S43" s="12"/>
      <c r="T43" s="11"/>
      <c r="U43" s="12"/>
      <c r="V43" s="11"/>
      <c r="W43" s="12"/>
      <c r="X43" s="11"/>
      <c r="Y43" s="12"/>
      <c r="Z43" s="11"/>
      <c r="AA43" s="12"/>
      <c r="AB43" s="20"/>
      <c r="AC43" s="21"/>
      <c r="AD43" s="11"/>
      <c r="AE43" s="12"/>
      <c r="AF43" s="11"/>
      <c r="AG43" s="12"/>
      <c r="AH43" s="11"/>
      <c r="AI43" s="12"/>
      <c r="AJ43" s="11"/>
      <c r="AK43" s="12"/>
      <c r="AL43" s="11"/>
      <c r="AM43" s="12"/>
      <c r="AN43" s="11"/>
      <c r="AO43" s="12"/>
      <c r="AP43" s="11"/>
      <c r="AQ43" s="17"/>
      <c r="AR43" s="18"/>
      <c r="AS43" s="19"/>
      <c r="AT43" s="80"/>
      <c r="AU43" s="80"/>
    </row>
    <row r="44" spans="1:47" x14ac:dyDescent="0.2">
      <c r="A44" s="56">
        <v>2835400</v>
      </c>
      <c r="B44" s="92">
        <f t="shared" si="0"/>
        <v>0.11886660437006863</v>
      </c>
      <c r="C44" s="93">
        <v>2835400</v>
      </c>
      <c r="D44" s="92">
        <f>C44/$D$47</f>
        <v>0.27213012799348901</v>
      </c>
      <c r="E44" s="93">
        <v>2835400</v>
      </c>
      <c r="F44" s="92"/>
      <c r="G44" s="93">
        <v>2835400</v>
      </c>
      <c r="H44" s="92">
        <f t="shared" si="2"/>
        <v>9.5806254708331387E-2</v>
      </c>
      <c r="I44" s="56">
        <v>2835400</v>
      </c>
      <c r="J44" s="58">
        <f t="shared" si="3"/>
        <v>0.17544928946874211</v>
      </c>
      <c r="K44" s="62" t="s">
        <v>23</v>
      </c>
      <c r="L44" s="18">
        <v>78</v>
      </c>
      <c r="M44" s="19">
        <v>67</v>
      </c>
      <c r="N44" s="11">
        <v>73</v>
      </c>
      <c r="O44" s="12">
        <v>66</v>
      </c>
      <c r="P44" s="11">
        <v>73</v>
      </c>
      <c r="Q44" s="12">
        <v>65</v>
      </c>
      <c r="R44" s="11">
        <v>71</v>
      </c>
      <c r="S44" s="12">
        <v>64</v>
      </c>
      <c r="T44" s="11">
        <v>75</v>
      </c>
      <c r="U44" s="12">
        <v>63</v>
      </c>
      <c r="V44" s="11">
        <v>72</v>
      </c>
      <c r="W44" s="12">
        <v>63</v>
      </c>
      <c r="X44" s="11">
        <v>69</v>
      </c>
      <c r="Y44" s="12">
        <v>62</v>
      </c>
      <c r="Z44" s="11">
        <v>71</v>
      </c>
      <c r="AA44" s="12">
        <v>63</v>
      </c>
      <c r="AB44" s="20">
        <v>72</v>
      </c>
      <c r="AC44" s="21">
        <v>62</v>
      </c>
      <c r="AD44" s="11">
        <v>70</v>
      </c>
      <c r="AE44" s="12">
        <v>65</v>
      </c>
      <c r="AF44" s="11">
        <v>73</v>
      </c>
      <c r="AG44" s="12">
        <v>64</v>
      </c>
      <c r="AH44" s="11">
        <v>73</v>
      </c>
      <c r="AI44" s="12">
        <v>65</v>
      </c>
      <c r="AJ44" s="11">
        <v>72</v>
      </c>
      <c r="AK44" s="12">
        <v>65</v>
      </c>
      <c r="AL44" s="11">
        <v>73</v>
      </c>
      <c r="AM44" s="12">
        <v>66</v>
      </c>
      <c r="AN44" s="11">
        <v>72</v>
      </c>
      <c r="AO44" s="12">
        <v>65</v>
      </c>
      <c r="AP44" s="11">
        <v>74</v>
      </c>
      <c r="AQ44" s="17">
        <v>65</v>
      </c>
      <c r="AR44" s="18">
        <v>78</v>
      </c>
      <c r="AS44" s="19">
        <v>67</v>
      </c>
      <c r="AT44" s="80"/>
      <c r="AU44" s="80"/>
    </row>
    <row r="45" spans="1:47" x14ac:dyDescent="0.2">
      <c r="A45" s="55"/>
      <c r="B45" s="90"/>
      <c r="C45" s="68"/>
      <c r="D45" s="92"/>
      <c r="E45" s="68"/>
      <c r="F45" s="90"/>
      <c r="G45" s="68"/>
      <c r="H45" s="90"/>
      <c r="I45" s="55"/>
      <c r="J45" s="56"/>
      <c r="K45" s="62" t="s">
        <v>24</v>
      </c>
      <c r="L45" s="18">
        <v>78</v>
      </c>
      <c r="M45" s="19">
        <v>67</v>
      </c>
      <c r="N45" s="11">
        <v>78</v>
      </c>
      <c r="O45" s="12">
        <v>64</v>
      </c>
      <c r="P45" s="11">
        <v>80</v>
      </c>
      <c r="Q45" s="12">
        <v>63</v>
      </c>
      <c r="R45" s="11">
        <v>78</v>
      </c>
      <c r="S45" s="12">
        <v>63</v>
      </c>
      <c r="T45" s="11">
        <v>82</v>
      </c>
      <c r="U45" s="12">
        <v>62</v>
      </c>
      <c r="V45" s="11">
        <v>78</v>
      </c>
      <c r="W45" s="12">
        <v>61</v>
      </c>
      <c r="X45" s="11">
        <v>73</v>
      </c>
      <c r="Y45" s="12">
        <v>60</v>
      </c>
      <c r="Z45" s="11">
        <v>73</v>
      </c>
      <c r="AA45" s="12">
        <v>62</v>
      </c>
      <c r="AB45" s="20">
        <v>75</v>
      </c>
      <c r="AC45" s="21">
        <v>62</v>
      </c>
      <c r="AD45" s="11">
        <v>73</v>
      </c>
      <c r="AE45" s="12">
        <v>62</v>
      </c>
      <c r="AF45" s="11">
        <v>76</v>
      </c>
      <c r="AG45" s="12">
        <v>60</v>
      </c>
      <c r="AH45" s="11">
        <v>75</v>
      </c>
      <c r="AI45" s="12">
        <v>62</v>
      </c>
      <c r="AJ45" s="11">
        <v>75</v>
      </c>
      <c r="AK45" s="12">
        <v>62</v>
      </c>
      <c r="AL45" s="11">
        <v>76</v>
      </c>
      <c r="AM45" s="12">
        <v>61</v>
      </c>
      <c r="AN45" s="11">
        <v>75</v>
      </c>
      <c r="AO45" s="12">
        <v>61</v>
      </c>
      <c r="AP45" s="11">
        <v>77</v>
      </c>
      <c r="AQ45" s="17">
        <v>62</v>
      </c>
      <c r="AR45" s="18">
        <v>78</v>
      </c>
      <c r="AS45" s="19">
        <v>66</v>
      </c>
      <c r="AT45" s="80"/>
      <c r="AU45" s="80"/>
    </row>
    <row r="46" spans="1:47" x14ac:dyDescent="0.2">
      <c r="A46" s="55"/>
      <c r="B46" s="90"/>
      <c r="C46" s="68"/>
      <c r="D46" s="92"/>
      <c r="E46" s="68"/>
      <c r="F46" s="90"/>
      <c r="G46" s="68"/>
      <c r="H46" s="90"/>
      <c r="I46" s="55"/>
      <c r="J46" s="56"/>
      <c r="K46" s="63" t="s">
        <v>25</v>
      </c>
      <c r="L46" s="24">
        <v>78</v>
      </c>
      <c r="M46" s="25">
        <v>67</v>
      </c>
      <c r="N46" s="11">
        <v>78</v>
      </c>
      <c r="O46" s="12">
        <v>64</v>
      </c>
      <c r="P46" s="11">
        <v>80</v>
      </c>
      <c r="Q46" s="12">
        <v>63</v>
      </c>
      <c r="R46" s="11">
        <v>78</v>
      </c>
      <c r="S46" s="12">
        <v>63</v>
      </c>
      <c r="T46" s="11">
        <v>82</v>
      </c>
      <c r="U46" s="12">
        <v>62</v>
      </c>
      <c r="V46" s="11">
        <v>78</v>
      </c>
      <c r="W46" s="12">
        <v>61</v>
      </c>
      <c r="X46" s="11">
        <v>73</v>
      </c>
      <c r="Y46" s="12">
        <v>60</v>
      </c>
      <c r="Z46" s="11">
        <v>73</v>
      </c>
      <c r="AA46" s="12">
        <v>62</v>
      </c>
      <c r="AB46" s="26">
        <v>75</v>
      </c>
      <c r="AC46" s="27">
        <v>62</v>
      </c>
      <c r="AD46" s="28">
        <v>73</v>
      </c>
      <c r="AE46" s="29">
        <v>62</v>
      </c>
      <c r="AF46" s="28">
        <v>76</v>
      </c>
      <c r="AG46" s="29">
        <v>60</v>
      </c>
      <c r="AH46" s="28">
        <v>75</v>
      </c>
      <c r="AI46" s="29">
        <v>62</v>
      </c>
      <c r="AJ46" s="28">
        <v>75</v>
      </c>
      <c r="AK46" s="29">
        <v>62</v>
      </c>
      <c r="AL46" s="28">
        <v>76</v>
      </c>
      <c r="AM46" s="29">
        <v>61</v>
      </c>
      <c r="AN46" s="28">
        <v>75</v>
      </c>
      <c r="AO46" s="29">
        <v>61</v>
      </c>
      <c r="AP46" s="28">
        <v>77</v>
      </c>
      <c r="AQ46" s="30">
        <v>62</v>
      </c>
      <c r="AR46" s="24">
        <v>78</v>
      </c>
      <c r="AS46" s="25">
        <v>66</v>
      </c>
      <c r="AT46" s="80"/>
      <c r="AU46" s="80"/>
    </row>
    <row r="47" spans="1:47" x14ac:dyDescent="0.2">
      <c r="A47" s="57">
        <f>SUM(A44,A42,A41,A40,A39,A26:A35)</f>
        <v>23853630</v>
      </c>
      <c r="B47" s="91">
        <f>SUM(B26:B46)</f>
        <v>1</v>
      </c>
      <c r="C47" s="94">
        <f>SUM(C44,C42,C41,C39,C26:C35)</f>
        <v>22552950</v>
      </c>
      <c r="D47" s="91">
        <f>SUM(C37:C44)</f>
        <v>10419280</v>
      </c>
      <c r="E47" s="94">
        <f>SUM(E44,E42,E41,E39,E26:E35)</f>
        <v>22552950</v>
      </c>
      <c r="F47" s="91">
        <f>SUM(E26:E35)</f>
        <v>13434350</v>
      </c>
      <c r="G47" s="94">
        <f>SUM(G26:G46)</f>
        <v>29595145</v>
      </c>
      <c r="H47" s="91">
        <f>SUM(H26:H46)</f>
        <v>0.99999999999999978</v>
      </c>
      <c r="I47" s="57">
        <f>SUM(I44,I42,I41,I39,I26:I35)</f>
        <v>22552950</v>
      </c>
      <c r="J47" s="57">
        <f>SUM(I37:I44)</f>
        <v>16160795</v>
      </c>
      <c r="K47" s="31" t="s">
        <v>26</v>
      </c>
      <c r="L47" s="32"/>
      <c r="M47" s="34"/>
      <c r="N47" s="35">
        <v>5.5800742946304593</v>
      </c>
      <c r="O47" s="34">
        <v>166.85064131010495</v>
      </c>
      <c r="P47" s="33">
        <v>6.6018008216785802</v>
      </c>
      <c r="Q47" s="34">
        <v>173.45244213178353</v>
      </c>
      <c r="R47" s="33">
        <v>7.7108664843895411</v>
      </c>
      <c r="S47" s="34">
        <v>181.16330861617308</v>
      </c>
      <c r="T47" s="33">
        <v>9.3583606510442792</v>
      </c>
      <c r="U47" s="34">
        <v>190.52166926721736</v>
      </c>
      <c r="V47" s="33">
        <v>11.905109724150776</v>
      </c>
      <c r="W47" s="34">
        <v>202.42677899136814</v>
      </c>
      <c r="X47" s="33">
        <v>11.482091987918182</v>
      </c>
      <c r="Y47" s="34">
        <v>213.90887097928632</v>
      </c>
      <c r="Z47" s="33">
        <v>8.1752186609788566</v>
      </c>
      <c r="AA47" s="36">
        <v>222.08408964026518</v>
      </c>
      <c r="AB47" s="33">
        <v>5.078292798144787</v>
      </c>
      <c r="AC47" s="36">
        <v>227.16238243840996</v>
      </c>
      <c r="AD47" s="35">
        <v>6.8328643101844762</v>
      </c>
      <c r="AE47" s="34">
        <v>233.99524674859444</v>
      </c>
      <c r="AF47" s="33">
        <v>7.4565377065548546</v>
      </c>
      <c r="AG47" s="34">
        <v>7.4565377065548546</v>
      </c>
      <c r="AH47" s="33">
        <v>8.0359009940389967</v>
      </c>
      <c r="AI47" s="34">
        <v>15.492438700593851</v>
      </c>
      <c r="AJ47" s="33">
        <v>7.6592166161400002</v>
      </c>
      <c r="AK47" s="34">
        <v>23.151655316733851</v>
      </c>
      <c r="AL47" s="33">
        <v>6.3636294748130524</v>
      </c>
      <c r="AM47" s="34">
        <v>29.515284791546904</v>
      </c>
      <c r="AN47" s="33">
        <v>5.6614116416140803</v>
      </c>
      <c r="AO47" s="34">
        <v>35.176696433160984</v>
      </c>
      <c r="AP47" s="33">
        <v>7.0690170053506023</v>
      </c>
      <c r="AQ47" s="36">
        <v>42.245713438511586</v>
      </c>
      <c r="AR47" s="101"/>
      <c r="AS47" s="102"/>
    </row>
    <row r="48" spans="1:47" x14ac:dyDescent="0.2">
      <c r="A48" s="54"/>
      <c r="B48" s="54"/>
      <c r="E48" s="54"/>
      <c r="F48" s="54"/>
      <c r="G48" s="54"/>
      <c r="H48" s="54"/>
      <c r="I48" s="54"/>
      <c r="J48" s="54"/>
      <c r="K48" s="37" t="s">
        <v>27</v>
      </c>
      <c r="L48" s="38"/>
      <c r="M48" s="40"/>
      <c r="N48" s="41">
        <v>7.4319932147100509</v>
      </c>
      <c r="O48" s="40">
        <v>179.27830782885036</v>
      </c>
      <c r="P48" s="39">
        <v>8.8622328471019376</v>
      </c>
      <c r="Q48" s="40">
        <v>188.14054067595231</v>
      </c>
      <c r="R48" s="39">
        <v>8.1300692843952653</v>
      </c>
      <c r="S48" s="40">
        <v>196.27060996034757</v>
      </c>
      <c r="T48" s="39">
        <v>7.2249416665473758</v>
      </c>
      <c r="U48" s="40">
        <v>203.49555162689495</v>
      </c>
      <c r="V48" s="39">
        <v>6.4998031693316349</v>
      </c>
      <c r="W48" s="40">
        <v>209.99535479622659</v>
      </c>
      <c r="X48" s="39">
        <v>1.8836444450806649</v>
      </c>
      <c r="Y48" s="40">
        <v>211.87899924130727</v>
      </c>
      <c r="Z48" s="39">
        <v>1.81860801351332</v>
      </c>
      <c r="AA48" s="42">
        <v>213.69760725482058</v>
      </c>
      <c r="AB48" s="41">
        <v>6.5</v>
      </c>
      <c r="AC48" s="42">
        <v>220.19760725482058</v>
      </c>
      <c r="AD48" s="41">
        <v>5</v>
      </c>
      <c r="AE48" s="40">
        <v>225.19760725482058</v>
      </c>
      <c r="AF48" s="39">
        <v>4</v>
      </c>
      <c r="AG48" s="40">
        <v>4</v>
      </c>
      <c r="AH48" s="39">
        <v>4</v>
      </c>
      <c r="AI48" s="40">
        <v>8</v>
      </c>
      <c r="AJ48" s="39">
        <v>4</v>
      </c>
      <c r="AK48" s="40">
        <v>12</v>
      </c>
      <c r="AL48" s="39">
        <v>6</v>
      </c>
      <c r="AM48" s="40">
        <v>18</v>
      </c>
      <c r="AN48" s="39">
        <v>7.5</v>
      </c>
      <c r="AO48" s="40">
        <v>25.5</v>
      </c>
      <c r="AP48" s="39">
        <v>8</v>
      </c>
      <c r="AQ48" s="42">
        <v>33.5</v>
      </c>
      <c r="AR48" s="103"/>
      <c r="AS48" s="104"/>
    </row>
    <row r="49" spans="1:45" x14ac:dyDescent="0.2">
      <c r="K49" s="43" t="s">
        <v>28</v>
      </c>
      <c r="L49" s="44"/>
      <c r="M49" s="46"/>
      <c r="N49" s="64">
        <v>6.29060575631775</v>
      </c>
      <c r="O49" s="65">
        <v>227.29161625482158</v>
      </c>
      <c r="P49" s="66">
        <v>8.6315195428703504</v>
      </c>
      <c r="Q49" s="65">
        <v>235.92313579769194</v>
      </c>
      <c r="R49" s="66">
        <v>10.525934158482585</v>
      </c>
      <c r="S49" s="65">
        <v>246.44906995617453</v>
      </c>
      <c r="T49" s="66">
        <v>11.75158698822858</v>
      </c>
      <c r="U49" s="65">
        <v>258.20065694440308</v>
      </c>
      <c r="V49" s="66">
        <v>10.430295957655801</v>
      </c>
      <c r="W49" s="65">
        <v>268.63095290205888</v>
      </c>
      <c r="X49" s="66">
        <v>7.6720907185592049</v>
      </c>
      <c r="Y49" s="65">
        <v>276.3030436206181</v>
      </c>
      <c r="Z49" s="66">
        <v>4.8437909824225347</v>
      </c>
      <c r="AA49" s="67">
        <v>281.14683460304065</v>
      </c>
      <c r="AB49" s="45">
        <v>4.8491244972676952</v>
      </c>
      <c r="AC49" s="67">
        <v>285.99595910030837</v>
      </c>
      <c r="AD49" s="64">
        <v>4.8733498070638461</v>
      </c>
      <c r="AE49" s="65">
        <v>290.86930890737221</v>
      </c>
      <c r="AF49" s="66">
        <v>6.6448684906883955</v>
      </c>
      <c r="AG49" s="65">
        <v>6.6448684906883955</v>
      </c>
      <c r="AH49" s="66">
        <v>7.9180023513765576</v>
      </c>
      <c r="AI49" s="65">
        <v>14.562870842064953</v>
      </c>
      <c r="AJ49" s="66">
        <v>8.0274692219555703</v>
      </c>
      <c r="AK49" s="65">
        <v>22.590340064020523</v>
      </c>
      <c r="AL49" s="66">
        <v>7.9008913671209484</v>
      </c>
      <c r="AM49" s="65">
        <v>30.491231431141472</v>
      </c>
      <c r="AN49" s="66">
        <v>7.4266553111790472</v>
      </c>
      <c r="AO49" s="65">
        <v>37.917886742320519</v>
      </c>
      <c r="AP49" s="66">
        <v>9.260408777828161</v>
      </c>
      <c r="AQ49" s="67">
        <v>47.17829552014868</v>
      </c>
      <c r="AR49" s="103"/>
      <c r="AS49" s="104"/>
    </row>
    <row r="50" spans="1:45" x14ac:dyDescent="0.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47" t="s">
        <v>29</v>
      </c>
      <c r="L50" s="48"/>
      <c r="M50" s="50"/>
      <c r="N50" s="51">
        <v>10.882417544897912</v>
      </c>
      <c r="O50" s="50">
        <v>280.73103952872299</v>
      </c>
      <c r="P50" s="49">
        <v>11.269253093434234</v>
      </c>
      <c r="Q50" s="50">
        <v>292.00029262215725</v>
      </c>
      <c r="R50" s="49">
        <v>10.032984448347046</v>
      </c>
      <c r="S50" s="50">
        <v>302.03327707050431</v>
      </c>
      <c r="T50" s="49">
        <v>6.7409867122839149</v>
      </c>
      <c r="U50" s="50">
        <v>308.77426378278824</v>
      </c>
      <c r="V50" s="49">
        <v>6.647935273817299</v>
      </c>
      <c r="W50" s="50">
        <v>315.42219905660556</v>
      </c>
      <c r="X50" s="49">
        <v>1.9563736914077205</v>
      </c>
      <c r="Y50" s="50">
        <v>317.37857274801331</v>
      </c>
      <c r="Z50" s="49">
        <v>5.8897477627646291</v>
      </c>
      <c r="AA50" s="52">
        <v>323.26832051077793</v>
      </c>
      <c r="AB50" s="51">
        <v>5</v>
      </c>
      <c r="AC50" s="52">
        <v>328.26832051077793</v>
      </c>
      <c r="AD50" s="51">
        <v>2.5</v>
      </c>
      <c r="AE50" s="50">
        <v>330.76832051077793</v>
      </c>
      <c r="AF50" s="49">
        <v>4.5</v>
      </c>
      <c r="AG50" s="50">
        <v>4.5</v>
      </c>
      <c r="AH50" s="49">
        <v>4.5</v>
      </c>
      <c r="AI50" s="50">
        <v>9</v>
      </c>
      <c r="AJ50" s="49">
        <v>7</v>
      </c>
      <c r="AK50" s="50">
        <v>16</v>
      </c>
      <c r="AL50" s="49">
        <v>9</v>
      </c>
      <c r="AM50" s="50">
        <v>25</v>
      </c>
      <c r="AN50" s="49">
        <v>12.5</v>
      </c>
      <c r="AO50" s="50">
        <v>37.5</v>
      </c>
      <c r="AP50" s="49">
        <v>14.5</v>
      </c>
      <c r="AQ50" s="52">
        <v>52</v>
      </c>
      <c r="AR50" s="103"/>
      <c r="AS50" s="104"/>
    </row>
    <row r="51" spans="1:45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31" t="s">
        <v>30</v>
      </c>
      <c r="L51" s="32"/>
      <c r="M51" s="34"/>
      <c r="N51" s="35">
        <v>4.5</v>
      </c>
      <c r="O51" s="34">
        <v>120</v>
      </c>
      <c r="P51" s="33">
        <v>4</v>
      </c>
      <c r="Q51" s="34">
        <v>124</v>
      </c>
      <c r="R51" s="33">
        <v>2.5</v>
      </c>
      <c r="S51" s="34">
        <v>126.5</v>
      </c>
      <c r="T51" s="33">
        <v>4</v>
      </c>
      <c r="U51" s="34">
        <v>130.5</v>
      </c>
      <c r="V51" s="33">
        <v>2.5</v>
      </c>
      <c r="W51" s="34">
        <v>133</v>
      </c>
      <c r="X51" s="33">
        <v>0.5</v>
      </c>
      <c r="Y51" s="34">
        <v>133.5</v>
      </c>
      <c r="Z51" s="33">
        <v>2</v>
      </c>
      <c r="AA51" s="36">
        <v>135.5</v>
      </c>
      <c r="AB51" s="33">
        <v>2</v>
      </c>
      <c r="AC51" s="36">
        <v>137.5</v>
      </c>
      <c r="AD51" s="35">
        <v>2.5</v>
      </c>
      <c r="AE51" s="34">
        <v>140</v>
      </c>
      <c r="AF51" s="33">
        <v>3.5</v>
      </c>
      <c r="AG51" s="34">
        <v>3.5</v>
      </c>
      <c r="AH51" s="33">
        <v>4</v>
      </c>
      <c r="AI51" s="34">
        <v>7.5</v>
      </c>
      <c r="AJ51" s="33">
        <v>3.5</v>
      </c>
      <c r="AK51" s="34">
        <v>11</v>
      </c>
      <c r="AL51" s="33">
        <v>4.5</v>
      </c>
      <c r="AM51" s="34">
        <v>15.5</v>
      </c>
      <c r="AN51" s="33">
        <v>3.5</v>
      </c>
      <c r="AO51" s="34">
        <v>19</v>
      </c>
      <c r="AP51" s="33">
        <v>4.5</v>
      </c>
      <c r="AQ51" s="36">
        <v>23.5</v>
      </c>
      <c r="AR51" s="103"/>
      <c r="AS51" s="104"/>
    </row>
    <row r="52" spans="1:45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37" t="s">
        <v>31</v>
      </c>
      <c r="L52" s="38"/>
      <c r="M52" s="40"/>
      <c r="N52" s="41">
        <v>7.5</v>
      </c>
      <c r="O52" s="40">
        <v>169.5</v>
      </c>
      <c r="P52" s="39">
        <v>7.5</v>
      </c>
      <c r="Q52" s="40">
        <v>177</v>
      </c>
      <c r="R52" s="39">
        <v>7</v>
      </c>
      <c r="S52" s="40">
        <v>184</v>
      </c>
      <c r="T52" s="39">
        <v>5.5</v>
      </c>
      <c r="U52" s="40">
        <v>189.5</v>
      </c>
      <c r="V52" s="39">
        <v>4.5</v>
      </c>
      <c r="W52" s="40">
        <v>194</v>
      </c>
      <c r="X52" s="39">
        <v>2.5</v>
      </c>
      <c r="Y52" s="40">
        <v>196.5</v>
      </c>
      <c r="Z52" s="39">
        <v>3.5</v>
      </c>
      <c r="AA52" s="42">
        <v>200</v>
      </c>
      <c r="AB52" s="41">
        <v>6</v>
      </c>
      <c r="AC52" s="42">
        <v>206</v>
      </c>
      <c r="AD52" s="41">
        <v>5</v>
      </c>
      <c r="AE52" s="40">
        <v>211</v>
      </c>
      <c r="AF52" s="39">
        <v>5.5</v>
      </c>
      <c r="AG52" s="40">
        <v>5.5</v>
      </c>
      <c r="AH52" s="39">
        <v>4.5</v>
      </c>
      <c r="AI52" s="40">
        <v>10</v>
      </c>
      <c r="AJ52" s="39">
        <v>5</v>
      </c>
      <c r="AK52" s="40">
        <v>15</v>
      </c>
      <c r="AL52" s="39">
        <v>6</v>
      </c>
      <c r="AM52" s="40">
        <v>21</v>
      </c>
      <c r="AN52" s="39">
        <v>8</v>
      </c>
      <c r="AO52" s="40">
        <v>29</v>
      </c>
      <c r="AP52" s="39">
        <v>8.5</v>
      </c>
      <c r="AQ52" s="42">
        <v>37.5</v>
      </c>
      <c r="AR52" s="103"/>
      <c r="AS52" s="104"/>
    </row>
    <row r="53" spans="1:45" x14ac:dyDescent="0.2">
      <c r="A53" s="87"/>
      <c r="B53" s="88"/>
      <c r="C53" s="87"/>
      <c r="D53" s="88"/>
      <c r="E53" s="88"/>
      <c r="F53" s="88"/>
      <c r="G53" s="88"/>
      <c r="H53" s="88"/>
      <c r="I53" s="88"/>
      <c r="J53" s="88"/>
      <c r="K53" s="43" t="s">
        <v>37</v>
      </c>
      <c r="L53" s="44"/>
      <c r="M53" s="46"/>
      <c r="N53" s="64">
        <v>5.7590509762886652</v>
      </c>
      <c r="O53" s="65">
        <v>186.59903692405138</v>
      </c>
      <c r="P53" s="66">
        <v>7.429408406829805</v>
      </c>
      <c r="Q53" s="65">
        <v>194.02844533088117</v>
      </c>
      <c r="R53" s="66">
        <v>8.5941005753376327</v>
      </c>
      <c r="S53" s="65">
        <v>202.62254590621879</v>
      </c>
      <c r="T53" s="66">
        <v>9.841553408066062</v>
      </c>
      <c r="U53" s="65">
        <v>212.46409931428485</v>
      </c>
      <c r="V53" s="66">
        <v>10.363407789764077</v>
      </c>
      <c r="W53" s="65">
        <v>222.82750710404892</v>
      </c>
      <c r="X53" s="66">
        <v>8.9418498794561039</v>
      </c>
      <c r="Y53" s="65">
        <v>231.76935698350502</v>
      </c>
      <c r="Z53" s="66">
        <v>6.2858041584987516</v>
      </c>
      <c r="AA53" s="67">
        <v>238.05516114200378</v>
      </c>
      <c r="AB53" s="45">
        <v>4.6762803936751851</v>
      </c>
      <c r="AC53" s="67">
        <v>242.73144153567898</v>
      </c>
      <c r="AD53" s="64">
        <v>5.604668037145899</v>
      </c>
      <c r="AE53" s="65">
        <v>248.33610957282488</v>
      </c>
      <c r="AF53" s="66">
        <v>6.7305935250509634</v>
      </c>
      <c r="AG53" s="65">
        <v>6.7305935250509634</v>
      </c>
      <c r="AH53" s="66">
        <v>7.5826964584572778</v>
      </c>
      <c r="AI53" s="65">
        <v>14.313289983508241</v>
      </c>
      <c r="AJ53" s="66">
        <v>7.3903287315319091</v>
      </c>
      <c r="AK53" s="65">
        <v>21.70361871504015</v>
      </c>
      <c r="AL53" s="66">
        <v>6.7983915397756363</v>
      </c>
      <c r="AM53" s="65">
        <v>28.502010254815787</v>
      </c>
      <c r="AN53" s="66">
        <v>6.1585005598229543</v>
      </c>
      <c r="AO53" s="65">
        <v>34.660510814638741</v>
      </c>
      <c r="AP53" s="66">
        <v>7.6975805598790998</v>
      </c>
      <c r="AQ53" s="67">
        <v>42.358091374517841</v>
      </c>
      <c r="AR53" s="68"/>
      <c r="AS53" s="55"/>
    </row>
    <row r="54" spans="1:45" x14ac:dyDescent="0.2">
      <c r="A54" s="87"/>
      <c r="B54" s="88"/>
      <c r="C54" s="87"/>
      <c r="D54" s="88"/>
      <c r="E54" s="88"/>
      <c r="F54" s="88"/>
      <c r="G54" s="88"/>
      <c r="H54" s="88"/>
      <c r="I54" s="88"/>
      <c r="J54" s="88"/>
      <c r="K54" s="47" t="s">
        <v>38</v>
      </c>
      <c r="L54" s="48"/>
      <c r="M54" s="50"/>
      <c r="N54" s="51">
        <v>8.8349372201153518</v>
      </c>
      <c r="O54" s="50">
        <v>219.34566617594237</v>
      </c>
      <c r="P54" s="49">
        <v>9.6992936333127648</v>
      </c>
      <c r="Q54" s="50">
        <v>229.04495980925515</v>
      </c>
      <c r="R54" s="49">
        <v>8.7864852509955593</v>
      </c>
      <c r="S54" s="50">
        <v>237.8314450602507</v>
      </c>
      <c r="T54" s="49">
        <v>6.8558131346443085</v>
      </c>
      <c r="U54" s="50">
        <v>244.68725819489501</v>
      </c>
      <c r="V54" s="49">
        <v>6.358813537047677</v>
      </c>
      <c r="W54" s="50">
        <v>251.04607173194267</v>
      </c>
      <c r="X54" s="49">
        <v>1.9749994509461084</v>
      </c>
      <c r="Y54" s="50">
        <v>253.02107118288879</v>
      </c>
      <c r="Z54" s="49">
        <v>3.6348081393165801</v>
      </c>
      <c r="AA54" s="52">
        <v>256.65587932220535</v>
      </c>
      <c r="AB54" s="51">
        <v>6</v>
      </c>
      <c r="AC54" s="52">
        <v>262.65587932220535</v>
      </c>
      <c r="AD54" s="51">
        <v>2.5</v>
      </c>
      <c r="AE54" s="50">
        <v>265.15587932220535</v>
      </c>
      <c r="AF54" s="49">
        <v>3.5</v>
      </c>
      <c r="AG54" s="50">
        <v>3.5</v>
      </c>
      <c r="AH54" s="49">
        <v>4.5</v>
      </c>
      <c r="AI54" s="50">
        <v>8</v>
      </c>
      <c r="AJ54" s="49">
        <v>6.5</v>
      </c>
      <c r="AK54" s="50">
        <v>14.5</v>
      </c>
      <c r="AL54" s="49">
        <v>7</v>
      </c>
      <c r="AM54" s="50">
        <v>21.5</v>
      </c>
      <c r="AN54" s="49">
        <v>10.5</v>
      </c>
      <c r="AO54" s="50">
        <v>32</v>
      </c>
      <c r="AP54" s="49">
        <v>11.5</v>
      </c>
      <c r="AQ54" s="52">
        <v>43.5</v>
      </c>
      <c r="AR54" s="69"/>
      <c r="AS54" s="70"/>
    </row>
    <row r="55" spans="1:45" x14ac:dyDescent="0.2">
      <c r="A55" s="87"/>
      <c r="B55" s="88"/>
      <c r="C55" s="87"/>
      <c r="D55" s="88"/>
      <c r="E55" s="88"/>
      <c r="F55" s="88"/>
      <c r="G55" s="88"/>
      <c r="H55" s="88"/>
      <c r="I55" s="88"/>
      <c r="J55" s="88"/>
      <c r="K55" s="71" t="s">
        <v>32</v>
      </c>
      <c r="L55" s="72">
        <v>101</v>
      </c>
      <c r="M55" s="73">
        <v>73</v>
      </c>
      <c r="N55" s="11">
        <v>100</v>
      </c>
      <c r="O55" s="12">
        <v>73</v>
      </c>
      <c r="P55" s="11">
        <v>102</v>
      </c>
      <c r="Q55" s="12">
        <v>72</v>
      </c>
      <c r="R55" s="11">
        <v>105</v>
      </c>
      <c r="S55" s="12">
        <v>74</v>
      </c>
      <c r="T55" s="11">
        <v>109</v>
      </c>
      <c r="U55" s="12">
        <v>75</v>
      </c>
      <c r="V55" s="11">
        <v>109</v>
      </c>
      <c r="W55" s="12">
        <v>79</v>
      </c>
      <c r="X55" s="11">
        <v>109</v>
      </c>
      <c r="Y55" s="12">
        <v>78</v>
      </c>
      <c r="Z55" s="11">
        <v>103</v>
      </c>
      <c r="AA55" s="12">
        <v>83</v>
      </c>
      <c r="AB55" s="20">
        <v>97</v>
      </c>
      <c r="AC55" s="21">
        <v>79</v>
      </c>
      <c r="AD55" s="11">
        <v>97</v>
      </c>
      <c r="AE55" s="12">
        <v>74</v>
      </c>
      <c r="AF55" s="11">
        <v>96</v>
      </c>
      <c r="AG55" s="12">
        <v>73</v>
      </c>
      <c r="AH55" s="11">
        <v>97</v>
      </c>
      <c r="AI55" s="12">
        <v>72</v>
      </c>
      <c r="AJ55" s="11">
        <v>98</v>
      </c>
      <c r="AK55" s="12">
        <v>74</v>
      </c>
      <c r="AL55" s="11">
        <v>97</v>
      </c>
      <c r="AM55" s="12">
        <v>74</v>
      </c>
      <c r="AN55" s="11">
        <v>96</v>
      </c>
      <c r="AO55" s="12">
        <v>73</v>
      </c>
      <c r="AP55" s="11">
        <v>94</v>
      </c>
      <c r="AQ55" s="17">
        <v>73</v>
      </c>
      <c r="AR55" s="72">
        <v>97</v>
      </c>
      <c r="AS55" s="73">
        <v>69</v>
      </c>
    </row>
    <row r="56" spans="1:45" x14ac:dyDescent="0.2">
      <c r="A56" s="87"/>
      <c r="B56" s="88"/>
      <c r="C56" s="87"/>
      <c r="D56" s="88"/>
      <c r="E56" s="88"/>
      <c r="F56" s="88"/>
      <c r="G56" s="88"/>
      <c r="H56" s="88"/>
      <c r="I56" s="88"/>
      <c r="J56" s="88"/>
      <c r="K56" s="74" t="s">
        <v>33</v>
      </c>
      <c r="L56" s="75"/>
      <c r="M56" s="75"/>
      <c r="N56" s="64">
        <v>21.5</v>
      </c>
      <c r="O56" s="65"/>
      <c r="P56" s="66">
        <v>22</v>
      </c>
      <c r="Q56" s="65"/>
      <c r="R56" s="66">
        <v>24.5</v>
      </c>
      <c r="S56" s="65"/>
      <c r="T56" s="66">
        <v>27</v>
      </c>
      <c r="U56" s="65"/>
      <c r="V56" s="66">
        <v>29</v>
      </c>
      <c r="W56" s="65"/>
      <c r="X56" s="66">
        <v>28.5</v>
      </c>
      <c r="Y56" s="65"/>
      <c r="Z56" s="66">
        <v>28</v>
      </c>
      <c r="AA56" s="65"/>
      <c r="AB56" s="64">
        <v>23</v>
      </c>
      <c r="AC56" s="65"/>
      <c r="AD56" s="64">
        <v>20.5</v>
      </c>
      <c r="AE56" s="65"/>
      <c r="AF56" s="66">
        <v>19.5</v>
      </c>
      <c r="AG56" s="65"/>
      <c r="AH56" s="66">
        <v>19.5</v>
      </c>
      <c r="AI56" s="65"/>
      <c r="AJ56" s="66">
        <v>21</v>
      </c>
      <c r="AK56" s="65"/>
      <c r="AL56" s="66">
        <v>20.5</v>
      </c>
      <c r="AM56" s="65"/>
      <c r="AN56" s="66">
        <v>19.5</v>
      </c>
      <c r="AO56" s="65"/>
      <c r="AP56" s="66">
        <v>18.5</v>
      </c>
      <c r="AQ56" s="67"/>
      <c r="AR56" s="76"/>
      <c r="AS56" s="77"/>
    </row>
    <row r="57" spans="1:45" x14ac:dyDescent="0.2">
      <c r="A57" s="87"/>
      <c r="B57" s="88"/>
      <c r="C57" s="87"/>
      <c r="D57" s="88"/>
      <c r="E57" s="88"/>
      <c r="F57" s="88"/>
      <c r="G57" s="88"/>
      <c r="H57" s="88"/>
      <c r="I57" s="88"/>
      <c r="J57" s="88"/>
      <c r="K57" s="74" t="s">
        <v>34</v>
      </c>
      <c r="L57" s="75"/>
      <c r="M57" s="75"/>
      <c r="N57" s="51">
        <v>22.5</v>
      </c>
      <c r="O57" s="50">
        <v>641.5</v>
      </c>
      <c r="P57" s="49">
        <v>22</v>
      </c>
      <c r="Q57" s="50">
        <v>663.5</v>
      </c>
      <c r="R57" s="49">
        <v>21.5</v>
      </c>
      <c r="S57" s="50">
        <v>685</v>
      </c>
      <c r="T57" s="49">
        <v>23</v>
      </c>
      <c r="U57" s="50">
        <v>708</v>
      </c>
      <c r="V57" s="49">
        <v>18.5</v>
      </c>
      <c r="W57" s="50">
        <v>726.5</v>
      </c>
      <c r="X57" s="49">
        <v>9.5</v>
      </c>
      <c r="Y57" s="50">
        <v>736</v>
      </c>
      <c r="Z57" s="49">
        <v>9</v>
      </c>
      <c r="AA57" s="52">
        <v>745</v>
      </c>
      <c r="AB57" s="51">
        <v>12.5</v>
      </c>
      <c r="AC57" s="52">
        <v>757.5</v>
      </c>
      <c r="AD57" s="51">
        <v>11.5</v>
      </c>
      <c r="AE57" s="50">
        <v>769</v>
      </c>
      <c r="AF57" s="49">
        <v>9.5</v>
      </c>
      <c r="AG57" s="50">
        <v>9.5</v>
      </c>
      <c r="AH57" s="49">
        <v>14.5</v>
      </c>
      <c r="AI57" s="50">
        <v>24</v>
      </c>
      <c r="AJ57" s="49">
        <v>17</v>
      </c>
      <c r="AK57" s="50">
        <v>41</v>
      </c>
      <c r="AL57" s="49">
        <v>19</v>
      </c>
      <c r="AM57" s="50">
        <v>60</v>
      </c>
      <c r="AN57" s="49">
        <v>17</v>
      </c>
      <c r="AO57" s="50">
        <v>77</v>
      </c>
      <c r="AP57" s="49">
        <v>15</v>
      </c>
      <c r="AQ57" s="52">
        <v>92</v>
      </c>
      <c r="AR57" s="69"/>
      <c r="AS57" s="70"/>
    </row>
    <row r="58" spans="1:45" x14ac:dyDescent="0.2">
      <c r="A58" s="87"/>
      <c r="B58" s="88"/>
      <c r="C58" s="87"/>
      <c r="D58" s="88"/>
      <c r="E58" s="88"/>
      <c r="F58" s="88"/>
      <c r="G58" s="88"/>
      <c r="H58" s="88"/>
      <c r="I58" s="88"/>
      <c r="J58" s="88"/>
      <c r="K58" s="53" t="s">
        <v>35</v>
      </c>
      <c r="L58" s="72">
        <v>103</v>
      </c>
      <c r="M58" s="73">
        <v>78</v>
      </c>
      <c r="N58" s="11">
        <v>107</v>
      </c>
      <c r="O58" s="12">
        <v>81</v>
      </c>
      <c r="P58" s="11">
        <v>108</v>
      </c>
      <c r="Q58" s="12">
        <v>82</v>
      </c>
      <c r="R58" s="11">
        <v>112</v>
      </c>
      <c r="S58" s="12">
        <v>82</v>
      </c>
      <c r="T58" s="11">
        <v>114</v>
      </c>
      <c r="U58" s="12">
        <v>83</v>
      </c>
      <c r="V58" s="11">
        <v>110</v>
      </c>
      <c r="W58" s="12">
        <v>84</v>
      </c>
      <c r="X58" s="11">
        <v>110</v>
      </c>
      <c r="Y58" s="12">
        <v>85</v>
      </c>
      <c r="Z58" s="11">
        <v>103</v>
      </c>
      <c r="AA58" s="12">
        <v>88</v>
      </c>
      <c r="AB58" s="20">
        <v>100</v>
      </c>
      <c r="AC58" s="21">
        <v>80</v>
      </c>
      <c r="AD58" s="11">
        <v>99</v>
      </c>
      <c r="AE58" s="12">
        <v>78</v>
      </c>
      <c r="AF58" s="11">
        <v>99</v>
      </c>
      <c r="AG58" s="12">
        <v>78</v>
      </c>
      <c r="AH58" s="11">
        <v>99</v>
      </c>
      <c r="AI58" s="12">
        <v>80</v>
      </c>
      <c r="AJ58" s="11">
        <v>101</v>
      </c>
      <c r="AK58" s="12">
        <v>80</v>
      </c>
      <c r="AL58" s="11">
        <v>98</v>
      </c>
      <c r="AM58" s="12">
        <v>80</v>
      </c>
      <c r="AN58" s="11">
        <v>98</v>
      </c>
      <c r="AO58" s="12">
        <v>79</v>
      </c>
      <c r="AP58" s="11">
        <v>98</v>
      </c>
      <c r="AQ58" s="17">
        <v>77</v>
      </c>
      <c r="AR58" s="72">
        <v>100</v>
      </c>
      <c r="AS58" s="73">
        <v>75</v>
      </c>
    </row>
    <row r="59" spans="1:45" x14ac:dyDescent="0.2">
      <c r="A59" s="87"/>
      <c r="B59" s="88"/>
      <c r="C59" s="87"/>
      <c r="D59" s="88"/>
      <c r="E59" s="88"/>
      <c r="F59" s="88"/>
      <c r="G59" s="88"/>
      <c r="H59" s="88"/>
      <c r="I59" s="88"/>
      <c r="J59" s="88"/>
      <c r="K59" s="74" t="s">
        <v>33</v>
      </c>
      <c r="L59" s="75"/>
      <c r="M59" s="75"/>
      <c r="N59" s="64">
        <v>29</v>
      </c>
      <c r="O59" s="65"/>
      <c r="P59" s="66">
        <v>30</v>
      </c>
      <c r="Q59" s="65"/>
      <c r="R59" s="66">
        <v>32</v>
      </c>
      <c r="S59" s="65"/>
      <c r="T59" s="66">
        <v>33.5</v>
      </c>
      <c r="U59" s="65"/>
      <c r="V59" s="66">
        <v>32</v>
      </c>
      <c r="W59" s="65"/>
      <c r="X59" s="66">
        <v>32.5</v>
      </c>
      <c r="Y59" s="65"/>
      <c r="Z59" s="66">
        <v>30.5</v>
      </c>
      <c r="AA59" s="65"/>
      <c r="AB59" s="64">
        <v>25</v>
      </c>
      <c r="AC59" s="65"/>
      <c r="AD59" s="64">
        <v>23.5</v>
      </c>
      <c r="AE59" s="65"/>
      <c r="AF59" s="66">
        <v>23.5</v>
      </c>
      <c r="AG59" s="65"/>
      <c r="AH59" s="66">
        <v>24.5</v>
      </c>
      <c r="AI59" s="65"/>
      <c r="AJ59" s="66">
        <v>25.5</v>
      </c>
      <c r="AK59" s="65"/>
      <c r="AL59" s="66">
        <v>24</v>
      </c>
      <c r="AM59" s="65"/>
      <c r="AN59" s="66">
        <v>23.5</v>
      </c>
      <c r="AO59" s="65"/>
      <c r="AP59" s="66">
        <v>22.5</v>
      </c>
      <c r="AQ59" s="67"/>
      <c r="AR59" s="76"/>
      <c r="AS59" s="77"/>
    </row>
    <row r="60" spans="1:45" x14ac:dyDescent="0.2">
      <c r="A60" s="87"/>
      <c r="B60" s="88"/>
      <c r="C60" s="87"/>
      <c r="D60" s="88"/>
      <c r="E60" s="88"/>
      <c r="F60" s="88"/>
      <c r="G60" s="88"/>
      <c r="H60" s="88"/>
      <c r="I60" s="88"/>
      <c r="J60" s="88"/>
      <c r="K60" s="78" t="s">
        <v>34</v>
      </c>
      <c r="L60" s="79"/>
      <c r="M60" s="79"/>
      <c r="N60" s="51">
        <v>26</v>
      </c>
      <c r="O60" s="50">
        <v>671.5</v>
      </c>
      <c r="P60" s="49">
        <v>25.5</v>
      </c>
      <c r="Q60" s="50">
        <v>697</v>
      </c>
      <c r="R60" s="49">
        <v>29.5</v>
      </c>
      <c r="S60" s="50">
        <v>726.5</v>
      </c>
      <c r="T60" s="49">
        <v>22.5</v>
      </c>
      <c r="U60" s="50">
        <v>749</v>
      </c>
      <c r="V60" s="49">
        <v>20.5</v>
      </c>
      <c r="W60" s="50">
        <v>769.5</v>
      </c>
      <c r="X60" s="49">
        <v>13.5</v>
      </c>
      <c r="Y60" s="50">
        <v>783</v>
      </c>
      <c r="Z60" s="49">
        <v>18.5</v>
      </c>
      <c r="AA60" s="52">
        <v>801.5</v>
      </c>
      <c r="AB60" s="51">
        <v>17.5</v>
      </c>
      <c r="AC60" s="52">
        <v>819</v>
      </c>
      <c r="AD60" s="51">
        <v>19</v>
      </c>
      <c r="AE60" s="50">
        <v>838</v>
      </c>
      <c r="AF60" s="49">
        <v>20.5</v>
      </c>
      <c r="AG60" s="50">
        <v>20.5</v>
      </c>
      <c r="AH60" s="49">
        <v>22.5</v>
      </c>
      <c r="AI60" s="50">
        <v>43</v>
      </c>
      <c r="AJ60" s="49">
        <v>24</v>
      </c>
      <c r="AK60" s="50">
        <v>67</v>
      </c>
      <c r="AL60" s="49">
        <v>26</v>
      </c>
      <c r="AM60" s="50">
        <v>93</v>
      </c>
      <c r="AN60" s="49">
        <v>28.5</v>
      </c>
      <c r="AO60" s="50">
        <v>121.5</v>
      </c>
      <c r="AP60" s="49">
        <v>29.5</v>
      </c>
      <c r="AQ60" s="52">
        <v>151</v>
      </c>
      <c r="AR60" s="69"/>
      <c r="AS60" s="70"/>
    </row>
    <row r="61" spans="1:45" ht="27" x14ac:dyDescent="0.2">
      <c r="A61" s="87"/>
      <c r="B61" s="88"/>
      <c r="C61" s="87"/>
      <c r="D61" s="88"/>
      <c r="E61" s="88"/>
      <c r="F61" s="88"/>
      <c r="G61" s="88"/>
      <c r="H61" s="88"/>
      <c r="I61" s="88"/>
      <c r="J61" s="88"/>
      <c r="K61" s="105">
        <v>37126</v>
      </c>
      <c r="L61" s="106" t="s">
        <v>0</v>
      </c>
      <c r="M61" s="107"/>
      <c r="N61" s="108">
        <v>37126</v>
      </c>
      <c r="O61" s="109">
        <v>37126</v>
      </c>
      <c r="P61" s="108">
        <v>37127</v>
      </c>
      <c r="Q61" s="109">
        <v>37127</v>
      </c>
      <c r="R61" s="108">
        <v>37128</v>
      </c>
      <c r="S61" s="109">
        <v>37128</v>
      </c>
      <c r="T61" s="108">
        <v>37129</v>
      </c>
      <c r="U61" s="109">
        <v>37129</v>
      </c>
      <c r="V61" s="108">
        <v>37130</v>
      </c>
      <c r="W61" s="109">
        <v>37130</v>
      </c>
      <c r="X61" s="108">
        <v>37131</v>
      </c>
      <c r="Y61" s="109">
        <v>37131</v>
      </c>
      <c r="Z61" s="108">
        <v>37132</v>
      </c>
      <c r="AA61" s="109">
        <v>37132</v>
      </c>
      <c r="AB61" s="6">
        <v>37133</v>
      </c>
      <c r="AC61" s="7">
        <v>37133</v>
      </c>
      <c r="AD61" s="108">
        <v>37134</v>
      </c>
      <c r="AE61" s="109">
        <v>37134</v>
      </c>
      <c r="AF61" s="108">
        <v>37135</v>
      </c>
      <c r="AG61" s="109">
        <v>37135</v>
      </c>
      <c r="AH61" s="108">
        <v>37136</v>
      </c>
      <c r="AI61" s="109">
        <v>37136</v>
      </c>
      <c r="AJ61" s="108">
        <v>37137</v>
      </c>
      <c r="AK61" s="109">
        <v>37137</v>
      </c>
      <c r="AL61" s="108">
        <v>37138</v>
      </c>
      <c r="AM61" s="109">
        <v>37138</v>
      </c>
      <c r="AN61" s="108">
        <v>37139</v>
      </c>
      <c r="AO61" s="109">
        <v>37139</v>
      </c>
      <c r="AP61" s="108">
        <v>37140</v>
      </c>
      <c r="AQ61" s="109">
        <v>37140</v>
      </c>
      <c r="AR61" s="106" t="s">
        <v>0</v>
      </c>
      <c r="AS61" s="107"/>
    </row>
    <row r="62" spans="1:45" x14ac:dyDescent="0.2">
      <c r="A62" s="87"/>
      <c r="B62" s="88"/>
      <c r="C62" s="87"/>
      <c r="D62" s="88"/>
      <c r="E62" s="88"/>
      <c r="F62" s="88"/>
      <c r="G62" s="88"/>
      <c r="H62" s="88"/>
      <c r="I62" s="88"/>
      <c r="J62" s="88"/>
      <c r="K62" s="110" t="s">
        <v>47</v>
      </c>
      <c r="L62" s="111" t="s">
        <v>2</v>
      </c>
      <c r="M62" s="112" t="s">
        <v>3</v>
      </c>
      <c r="N62" s="113" t="s">
        <v>2</v>
      </c>
      <c r="O62" s="114" t="s">
        <v>3</v>
      </c>
      <c r="P62" s="115" t="s">
        <v>2</v>
      </c>
      <c r="Q62" s="114" t="s">
        <v>3</v>
      </c>
      <c r="R62" s="115" t="s">
        <v>2</v>
      </c>
      <c r="S62" s="114" t="s">
        <v>3</v>
      </c>
      <c r="T62" s="115" t="s">
        <v>2</v>
      </c>
      <c r="U62" s="114" t="s">
        <v>3</v>
      </c>
      <c r="V62" s="115" t="s">
        <v>2</v>
      </c>
      <c r="W62" s="114" t="s">
        <v>3</v>
      </c>
      <c r="X62" s="115" t="s">
        <v>2</v>
      </c>
      <c r="Y62" s="114" t="s">
        <v>3</v>
      </c>
      <c r="Z62" s="115" t="s">
        <v>2</v>
      </c>
      <c r="AA62" s="114" t="s">
        <v>3</v>
      </c>
      <c r="AB62" s="13" t="s">
        <v>2</v>
      </c>
      <c r="AC62" s="14" t="s">
        <v>3</v>
      </c>
      <c r="AD62" s="116" t="s">
        <v>2</v>
      </c>
      <c r="AE62" s="117" t="s">
        <v>3</v>
      </c>
      <c r="AF62" s="116" t="s">
        <v>2</v>
      </c>
      <c r="AG62" s="117" t="s">
        <v>3</v>
      </c>
      <c r="AH62" s="116" t="s">
        <v>2</v>
      </c>
      <c r="AI62" s="117" t="s">
        <v>3</v>
      </c>
      <c r="AJ62" s="116" t="s">
        <v>2</v>
      </c>
      <c r="AK62" s="117" t="s">
        <v>3</v>
      </c>
      <c r="AL62" s="116" t="s">
        <v>2</v>
      </c>
      <c r="AM62" s="117" t="s">
        <v>3</v>
      </c>
      <c r="AN62" s="116" t="s">
        <v>2</v>
      </c>
      <c r="AO62" s="117" t="s">
        <v>3</v>
      </c>
      <c r="AP62" s="116" t="s">
        <v>2</v>
      </c>
      <c r="AQ62" s="118" t="s">
        <v>3</v>
      </c>
      <c r="AR62" s="111" t="s">
        <v>2</v>
      </c>
      <c r="AS62" s="112" t="s">
        <v>3</v>
      </c>
    </row>
    <row r="63" spans="1:45" x14ac:dyDescent="0.2">
      <c r="A63" s="54"/>
      <c r="B63" s="88"/>
      <c r="C63" s="54"/>
      <c r="D63" s="88"/>
      <c r="E63" s="88"/>
      <c r="F63" s="88"/>
      <c r="G63" s="88"/>
      <c r="H63" s="88"/>
      <c r="I63" s="88"/>
      <c r="J63" s="88"/>
      <c r="K63" s="53" t="s">
        <v>48</v>
      </c>
      <c r="L63" s="119">
        <v>84</v>
      </c>
      <c r="M63" s="120">
        <v>55</v>
      </c>
      <c r="N63" s="121"/>
      <c r="O63" s="122"/>
      <c r="P63" s="123"/>
      <c r="Q63" s="122"/>
      <c r="R63" s="123"/>
      <c r="S63" s="122"/>
      <c r="T63" s="123"/>
      <c r="U63" s="122"/>
      <c r="V63" s="123"/>
      <c r="W63" s="122"/>
      <c r="X63" s="123"/>
      <c r="Y63" s="122"/>
      <c r="Z63" s="123"/>
      <c r="AA63" s="122"/>
      <c r="AB63" s="124"/>
      <c r="AC63" s="21"/>
      <c r="AD63" s="123"/>
      <c r="AE63" s="122"/>
      <c r="AF63" s="123"/>
      <c r="AG63" s="122"/>
      <c r="AH63" s="123"/>
      <c r="AI63" s="122"/>
      <c r="AJ63" s="123"/>
      <c r="AK63" s="122"/>
      <c r="AL63" s="123"/>
      <c r="AM63" s="122"/>
      <c r="AN63" s="123"/>
      <c r="AO63" s="122"/>
      <c r="AP63" s="123"/>
      <c r="AQ63" s="125"/>
      <c r="AR63" s="119">
        <v>79</v>
      </c>
      <c r="AS63" s="120">
        <v>50</v>
      </c>
    </row>
    <row r="64" spans="1:45" x14ac:dyDescent="0.2">
      <c r="A64" s="87"/>
      <c r="B64" s="88"/>
      <c r="C64" s="54"/>
      <c r="D64" s="88"/>
      <c r="E64" s="88"/>
      <c r="F64" s="88"/>
      <c r="G64" s="88"/>
      <c r="H64" s="88"/>
      <c r="I64" s="88"/>
      <c r="J64" s="88"/>
      <c r="K64" s="53" t="s">
        <v>49</v>
      </c>
      <c r="L64" s="119">
        <v>80</v>
      </c>
      <c r="M64" s="120">
        <v>54</v>
      </c>
      <c r="N64" s="121"/>
      <c r="O64" s="122"/>
      <c r="P64" s="123"/>
      <c r="Q64" s="122"/>
      <c r="R64" s="123"/>
      <c r="S64" s="122"/>
      <c r="T64" s="123"/>
      <c r="U64" s="122"/>
      <c r="V64" s="123"/>
      <c r="W64" s="122"/>
      <c r="X64" s="123"/>
      <c r="Y64" s="122"/>
      <c r="Z64" s="123"/>
      <c r="AA64" s="122"/>
      <c r="AB64" s="124"/>
      <c r="AC64" s="21"/>
      <c r="AD64" s="123"/>
      <c r="AE64" s="122"/>
      <c r="AF64" s="123"/>
      <c r="AG64" s="122"/>
      <c r="AH64" s="123"/>
      <c r="AI64" s="122"/>
      <c r="AJ64" s="123"/>
      <c r="AK64" s="122"/>
      <c r="AL64" s="123"/>
      <c r="AM64" s="122"/>
      <c r="AN64" s="123"/>
      <c r="AO64" s="122"/>
      <c r="AP64" s="123"/>
      <c r="AQ64" s="125"/>
      <c r="AR64" s="119">
        <v>77</v>
      </c>
      <c r="AS64" s="120">
        <v>50</v>
      </c>
    </row>
    <row r="65" spans="1:45" x14ac:dyDescent="0.2">
      <c r="A65" s="87"/>
      <c r="B65" s="88"/>
      <c r="C65" s="54"/>
      <c r="D65" s="88"/>
      <c r="E65" s="88"/>
      <c r="F65" s="88"/>
      <c r="G65" s="88"/>
      <c r="H65" s="88"/>
      <c r="I65" s="88"/>
      <c r="J65" s="88"/>
      <c r="K65" s="53" t="s">
        <v>50</v>
      </c>
      <c r="L65" s="119">
        <v>84.3</v>
      </c>
      <c r="M65" s="120">
        <v>55.7</v>
      </c>
      <c r="N65" s="121"/>
      <c r="O65" s="122"/>
      <c r="P65" s="123"/>
      <c r="Q65" s="122"/>
      <c r="R65" s="123"/>
      <c r="S65" s="122"/>
      <c r="T65" s="123"/>
      <c r="U65" s="122"/>
      <c r="V65" s="123"/>
      <c r="W65" s="122"/>
      <c r="X65" s="123"/>
      <c r="Y65" s="122"/>
      <c r="Z65" s="123"/>
      <c r="AA65" s="122"/>
      <c r="AB65" s="124"/>
      <c r="AC65" s="21"/>
      <c r="AD65" s="123"/>
      <c r="AE65" s="122"/>
      <c r="AF65" s="123"/>
      <c r="AG65" s="122"/>
      <c r="AH65" s="123"/>
      <c r="AI65" s="122"/>
      <c r="AJ65" s="123"/>
      <c r="AK65" s="122"/>
      <c r="AL65" s="123"/>
      <c r="AM65" s="122"/>
      <c r="AN65" s="123"/>
      <c r="AO65" s="122"/>
      <c r="AP65" s="123"/>
      <c r="AQ65" s="125"/>
      <c r="AR65" s="119">
        <v>80.7</v>
      </c>
      <c r="AS65" s="120">
        <v>52.1</v>
      </c>
    </row>
    <row r="66" spans="1:45" x14ac:dyDescent="0.2">
      <c r="A66" s="87"/>
      <c r="B66" s="88"/>
      <c r="C66" s="87"/>
      <c r="D66" s="88"/>
      <c r="E66" s="88"/>
      <c r="F66" s="88"/>
      <c r="G66" s="88"/>
      <c r="H66" s="88"/>
      <c r="I66" s="88"/>
      <c r="J66" s="88"/>
      <c r="K66" s="53" t="s">
        <v>51</v>
      </c>
      <c r="L66" s="119">
        <v>81</v>
      </c>
      <c r="M66" s="120">
        <v>53</v>
      </c>
      <c r="N66" s="121"/>
      <c r="O66" s="122"/>
      <c r="P66" s="123"/>
      <c r="Q66" s="122"/>
      <c r="R66" s="123"/>
      <c r="S66" s="122"/>
      <c r="T66" s="123"/>
      <c r="U66" s="122"/>
      <c r="V66" s="123"/>
      <c r="W66" s="122"/>
      <c r="X66" s="123"/>
      <c r="Y66" s="122"/>
      <c r="Z66" s="123"/>
      <c r="AA66" s="122"/>
      <c r="AB66" s="124"/>
      <c r="AC66" s="21"/>
      <c r="AD66" s="123"/>
      <c r="AE66" s="122"/>
      <c r="AF66" s="123"/>
      <c r="AG66" s="122"/>
      <c r="AH66" s="123"/>
      <c r="AI66" s="122"/>
      <c r="AJ66" s="123"/>
      <c r="AK66" s="122"/>
      <c r="AL66" s="123"/>
      <c r="AM66" s="122"/>
      <c r="AN66" s="123"/>
      <c r="AO66" s="122"/>
      <c r="AP66" s="123"/>
      <c r="AQ66" s="125"/>
      <c r="AR66" s="119">
        <v>77</v>
      </c>
      <c r="AS66" s="120">
        <v>49</v>
      </c>
    </row>
    <row r="67" spans="1:45" x14ac:dyDescent="0.2">
      <c r="A67" s="87"/>
      <c r="B67" s="88"/>
      <c r="C67" s="54"/>
      <c r="D67" s="88"/>
      <c r="E67" s="88"/>
      <c r="F67" s="88"/>
      <c r="G67" s="88"/>
      <c r="H67" s="88"/>
      <c r="I67" s="88"/>
      <c r="J67" s="88"/>
      <c r="K67" s="53" t="s">
        <v>52</v>
      </c>
      <c r="L67" s="119">
        <v>89</v>
      </c>
      <c r="M67" s="120">
        <v>61</v>
      </c>
      <c r="N67" s="121"/>
      <c r="O67" s="122"/>
      <c r="P67" s="123"/>
      <c r="Q67" s="122"/>
      <c r="R67" s="123"/>
      <c r="S67" s="122"/>
      <c r="T67" s="123"/>
      <c r="U67" s="122"/>
      <c r="V67" s="123"/>
      <c r="W67" s="122"/>
      <c r="X67" s="123"/>
      <c r="Y67" s="122"/>
      <c r="Z67" s="123"/>
      <c r="AA67" s="122"/>
      <c r="AB67" s="124"/>
      <c r="AC67" s="21"/>
      <c r="AD67" s="123"/>
      <c r="AE67" s="122"/>
      <c r="AF67" s="123"/>
      <c r="AG67" s="122"/>
      <c r="AH67" s="123"/>
      <c r="AI67" s="122"/>
      <c r="AJ67" s="123"/>
      <c r="AK67" s="122"/>
      <c r="AL67" s="123"/>
      <c r="AM67" s="122"/>
      <c r="AN67" s="123"/>
      <c r="AO67" s="122"/>
      <c r="AP67" s="123"/>
      <c r="AQ67" s="125"/>
      <c r="AR67" s="119">
        <v>85</v>
      </c>
      <c r="AS67" s="120">
        <v>56</v>
      </c>
    </row>
    <row r="68" spans="1:45" x14ac:dyDescent="0.2">
      <c r="A68" s="87"/>
      <c r="B68" s="88"/>
      <c r="C68" s="87"/>
      <c r="D68" s="88"/>
      <c r="E68" s="88"/>
      <c r="F68" s="88"/>
      <c r="G68" s="88"/>
      <c r="H68" s="88"/>
      <c r="I68" s="88"/>
      <c r="J68" s="88"/>
      <c r="K68" s="53" t="s">
        <v>53</v>
      </c>
      <c r="L68" s="126">
        <v>88</v>
      </c>
      <c r="M68" s="127">
        <v>58</v>
      </c>
      <c r="N68" s="121"/>
      <c r="O68" s="122"/>
      <c r="P68" s="123"/>
      <c r="Q68" s="122"/>
      <c r="R68" s="123"/>
      <c r="S68" s="122"/>
      <c r="T68" s="123"/>
      <c r="U68" s="122"/>
      <c r="V68" s="123"/>
      <c r="W68" s="122"/>
      <c r="X68" s="123"/>
      <c r="Y68" s="122"/>
      <c r="Z68" s="123"/>
      <c r="AA68" s="122"/>
      <c r="AB68" s="124"/>
      <c r="AC68" s="21"/>
      <c r="AD68" s="123"/>
      <c r="AE68" s="122"/>
      <c r="AF68" s="123"/>
      <c r="AG68" s="122"/>
      <c r="AH68" s="123"/>
      <c r="AI68" s="122"/>
      <c r="AJ68" s="123"/>
      <c r="AK68" s="122"/>
      <c r="AL68" s="123"/>
      <c r="AM68" s="122"/>
      <c r="AN68" s="123"/>
      <c r="AO68" s="122"/>
      <c r="AP68" s="123"/>
      <c r="AQ68" s="125"/>
      <c r="AR68" s="126">
        <v>84</v>
      </c>
      <c r="AS68" s="127">
        <v>54</v>
      </c>
    </row>
    <row r="69" spans="1:45" x14ac:dyDescent="0.2">
      <c r="A69" s="87"/>
      <c r="B69" s="88"/>
      <c r="C69" s="87"/>
      <c r="D69" s="88"/>
      <c r="E69" s="88"/>
      <c r="F69" s="88"/>
      <c r="G69" s="88"/>
      <c r="H69" s="88"/>
      <c r="I69" s="88"/>
      <c r="J69" s="88"/>
      <c r="K69" s="31" t="s">
        <v>54</v>
      </c>
      <c r="L69" s="32"/>
      <c r="M69" s="34"/>
      <c r="N69" s="35"/>
      <c r="O69" s="34"/>
      <c r="P69" s="33"/>
      <c r="Q69" s="34"/>
      <c r="R69" s="33"/>
      <c r="S69" s="34"/>
      <c r="T69" s="33"/>
      <c r="U69" s="34"/>
      <c r="V69" s="33"/>
      <c r="W69" s="34"/>
      <c r="X69" s="33"/>
      <c r="Y69" s="34"/>
      <c r="Z69" s="33"/>
      <c r="AA69" s="36"/>
      <c r="AB69" s="33"/>
      <c r="AC69" s="36"/>
      <c r="AD69" s="35"/>
      <c r="AE69" s="34"/>
      <c r="AF69" s="33"/>
      <c r="AG69" s="34"/>
      <c r="AH69" s="33"/>
      <c r="AI69" s="34"/>
      <c r="AJ69" s="33"/>
      <c r="AK69" s="34"/>
      <c r="AL69" s="33"/>
      <c r="AM69" s="34"/>
      <c r="AN69" s="33"/>
      <c r="AO69" s="34"/>
      <c r="AP69" s="33"/>
      <c r="AQ69" s="36"/>
      <c r="AR69" s="119"/>
      <c r="AS69" s="120"/>
    </row>
    <row r="70" spans="1:45" x14ac:dyDescent="0.2">
      <c r="A70" s="54"/>
      <c r="B70" s="88"/>
      <c r="C70" s="54"/>
      <c r="D70" s="88"/>
      <c r="E70" s="88"/>
      <c r="F70" s="88"/>
      <c r="G70" s="88"/>
      <c r="H70" s="88"/>
      <c r="I70" s="88"/>
      <c r="J70" s="88"/>
      <c r="K70" s="37" t="s">
        <v>55</v>
      </c>
      <c r="L70" s="38"/>
      <c r="M70" s="40"/>
      <c r="N70" s="41"/>
      <c r="O70" s="40"/>
      <c r="P70" s="39"/>
      <c r="Q70" s="40"/>
      <c r="R70" s="39"/>
      <c r="S70" s="40"/>
      <c r="T70" s="39"/>
      <c r="U70" s="40"/>
      <c r="V70" s="39"/>
      <c r="W70" s="40"/>
      <c r="X70" s="39"/>
      <c r="Y70" s="40"/>
      <c r="Z70" s="39"/>
      <c r="AA70" s="42"/>
      <c r="AB70" s="41"/>
      <c r="AC70" s="42"/>
      <c r="AD70" s="41"/>
      <c r="AE70" s="40"/>
      <c r="AF70" s="39"/>
      <c r="AG70" s="40"/>
      <c r="AH70" s="39"/>
      <c r="AI70" s="40"/>
      <c r="AJ70" s="39"/>
      <c r="AK70" s="40"/>
      <c r="AL70" s="39"/>
      <c r="AM70" s="40"/>
      <c r="AN70" s="39"/>
      <c r="AO70" s="40"/>
      <c r="AP70" s="39"/>
      <c r="AQ70" s="42"/>
      <c r="AR70" s="119"/>
      <c r="AS70" s="120"/>
    </row>
    <row r="71" spans="1:45" x14ac:dyDescent="0.2">
      <c r="A71" s="87"/>
      <c r="B71" s="88"/>
      <c r="C71" s="87"/>
      <c r="D71" s="88"/>
      <c r="E71" s="88"/>
      <c r="F71" s="88"/>
      <c r="G71" s="88"/>
      <c r="H71" s="88"/>
      <c r="I71" s="88"/>
      <c r="J71" s="88"/>
    </row>
    <row r="72" spans="1:45" x14ac:dyDescent="0.2">
      <c r="A72" s="54"/>
      <c r="B72" s="87"/>
      <c r="C72" s="54"/>
      <c r="D72" s="87"/>
      <c r="E72" s="87"/>
      <c r="F72" s="87"/>
      <c r="G72" s="87"/>
      <c r="H72" s="87"/>
      <c r="I72" s="87"/>
      <c r="J72" s="87"/>
    </row>
    <row r="73" spans="1:45" x14ac:dyDescent="0.2">
      <c r="A73" s="54"/>
      <c r="B73" s="87"/>
      <c r="C73" s="54"/>
      <c r="D73" s="87"/>
      <c r="E73" s="87"/>
      <c r="F73" s="87"/>
      <c r="G73" s="87"/>
      <c r="H73" s="87"/>
      <c r="I73" s="87"/>
      <c r="J73" s="87"/>
    </row>
    <row r="74" spans="1:45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spans="1:45" x14ac:dyDescent="0.2">
      <c r="A75" s="86"/>
      <c r="B75" s="86"/>
      <c r="C75" s="86"/>
      <c r="D75" s="86"/>
      <c r="E75" s="86"/>
      <c r="F75" s="86"/>
      <c r="G75" s="86"/>
      <c r="H75" s="86"/>
      <c r="I75" s="86"/>
      <c r="J75" s="86"/>
    </row>
    <row r="76" spans="1:45" x14ac:dyDescent="0.2">
      <c r="A76" s="86"/>
      <c r="B76" s="86"/>
      <c r="C76" s="86"/>
      <c r="D76" s="86"/>
      <c r="E76" s="86"/>
      <c r="F76" s="86"/>
      <c r="G76" s="86"/>
      <c r="H76" s="86"/>
      <c r="I76" s="86"/>
      <c r="J76" s="86"/>
    </row>
    <row r="77" spans="1:45" x14ac:dyDescent="0.2">
      <c r="A77" s="86"/>
      <c r="B77" s="86"/>
      <c r="C77" s="86"/>
      <c r="D77" s="86"/>
      <c r="E77" s="86"/>
      <c r="F77" s="86"/>
      <c r="G77" s="86"/>
      <c r="H77" s="86"/>
      <c r="I77" s="86"/>
      <c r="J77" s="86"/>
    </row>
    <row r="78" spans="1:45" x14ac:dyDescent="0.2">
      <c r="A78" s="86"/>
      <c r="B78" s="86"/>
      <c r="C78" s="86"/>
      <c r="D78" s="86"/>
      <c r="E78" s="86"/>
      <c r="F78" s="86"/>
      <c r="G78" s="86"/>
      <c r="H78" s="86"/>
      <c r="I78" s="86"/>
      <c r="J78" s="86"/>
    </row>
    <row r="79" spans="1:45" x14ac:dyDescent="0.2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5" x14ac:dyDescent="0.2">
      <c r="A80" s="87"/>
      <c r="B80" s="88"/>
      <c r="C80" s="88"/>
      <c r="D80" s="88"/>
      <c r="E80" s="88"/>
      <c r="F80" s="88"/>
      <c r="G80" s="88"/>
      <c r="H80" s="88"/>
      <c r="I80" s="88"/>
      <c r="J80" s="88"/>
    </row>
    <row r="81" spans="1:10" x14ac:dyDescent="0.2">
      <c r="A81" s="87"/>
      <c r="B81" s="88"/>
      <c r="C81" s="88"/>
      <c r="D81" s="88"/>
      <c r="E81" s="88"/>
      <c r="F81" s="88"/>
      <c r="G81" s="88"/>
      <c r="H81" s="88"/>
      <c r="I81" s="88"/>
      <c r="J81" s="88"/>
    </row>
    <row r="82" spans="1:10" x14ac:dyDescent="0.2">
      <c r="A82" s="87"/>
      <c r="B82" s="88"/>
      <c r="C82" s="88"/>
      <c r="D82" s="88"/>
      <c r="E82" s="88"/>
      <c r="F82" s="88"/>
      <c r="G82" s="88"/>
      <c r="H82" s="88"/>
      <c r="I82" s="88"/>
      <c r="J82" s="88"/>
    </row>
    <row r="83" spans="1:10" x14ac:dyDescent="0.2">
      <c r="A83" s="87"/>
      <c r="B83" s="88"/>
      <c r="C83" s="88"/>
      <c r="D83" s="88"/>
      <c r="E83" s="88"/>
      <c r="F83" s="88"/>
      <c r="G83" s="88"/>
      <c r="H83" s="88"/>
      <c r="I83" s="88"/>
      <c r="J83" s="88"/>
    </row>
    <row r="84" spans="1:10" x14ac:dyDescent="0.2">
      <c r="A84" s="87"/>
      <c r="B84" s="88"/>
      <c r="C84" s="88"/>
      <c r="D84" s="88"/>
      <c r="E84" s="88"/>
      <c r="F84" s="88"/>
      <c r="G84" s="88"/>
      <c r="H84" s="88"/>
      <c r="I84" s="88"/>
      <c r="J84" s="88"/>
    </row>
    <row r="85" spans="1:10" x14ac:dyDescent="0.2">
      <c r="A85" s="87"/>
      <c r="B85" s="88"/>
      <c r="C85" s="88"/>
      <c r="D85" s="88"/>
      <c r="E85" s="88"/>
      <c r="F85" s="88"/>
      <c r="G85" s="88"/>
      <c r="H85" s="88"/>
      <c r="I85" s="88"/>
      <c r="J85" s="88"/>
    </row>
    <row r="86" spans="1:10" x14ac:dyDescent="0.2">
      <c r="A86" s="87"/>
      <c r="B86" s="88"/>
      <c r="C86" s="88"/>
      <c r="D86" s="88"/>
      <c r="E86" s="88"/>
      <c r="F86" s="88"/>
      <c r="G86" s="88"/>
      <c r="H86" s="88"/>
      <c r="I86" s="88"/>
      <c r="J86" s="88"/>
    </row>
    <row r="87" spans="1:10" x14ac:dyDescent="0.2">
      <c r="A87" s="87"/>
      <c r="B87" s="88"/>
      <c r="C87" s="88"/>
      <c r="D87" s="88"/>
      <c r="E87" s="88"/>
      <c r="F87" s="88"/>
      <c r="G87" s="88"/>
      <c r="H87" s="88"/>
      <c r="I87" s="88"/>
      <c r="J87" s="88"/>
    </row>
    <row r="88" spans="1:10" x14ac:dyDescent="0.2">
      <c r="A88" s="87"/>
      <c r="B88" s="88"/>
      <c r="C88" s="88"/>
      <c r="D88" s="88"/>
      <c r="E88" s="88"/>
      <c r="F88" s="88"/>
      <c r="G88" s="88"/>
      <c r="H88" s="88"/>
      <c r="I88" s="88"/>
      <c r="J88" s="88"/>
    </row>
    <row r="89" spans="1:10" x14ac:dyDescent="0.2">
      <c r="A89" s="87"/>
      <c r="B89" s="88"/>
      <c r="C89" s="88"/>
      <c r="D89" s="88"/>
      <c r="E89" s="88"/>
      <c r="F89" s="88"/>
      <c r="G89" s="88"/>
      <c r="H89" s="88"/>
      <c r="I89" s="88"/>
      <c r="J89" s="88"/>
    </row>
    <row r="90" spans="1:10" x14ac:dyDescent="0.2">
      <c r="A90" s="54"/>
      <c r="B90" s="88"/>
      <c r="C90" s="88"/>
      <c r="D90" s="88"/>
      <c r="E90" s="88"/>
      <c r="F90" s="88"/>
      <c r="G90" s="88"/>
      <c r="H90" s="88"/>
      <c r="I90" s="88"/>
      <c r="J90" s="88"/>
    </row>
    <row r="91" spans="1:10" x14ac:dyDescent="0.2">
      <c r="A91" s="54"/>
      <c r="B91" s="88"/>
      <c r="C91" s="88"/>
      <c r="D91" s="88"/>
      <c r="E91" s="88"/>
      <c r="F91" s="88"/>
      <c r="G91" s="88"/>
      <c r="H91" s="88"/>
      <c r="I91" s="88"/>
      <c r="J91" s="88"/>
    </row>
    <row r="92" spans="1:10" x14ac:dyDescent="0.2">
      <c r="A92" s="54"/>
      <c r="B92" s="88"/>
      <c r="C92" s="88"/>
      <c r="D92" s="88"/>
      <c r="E92" s="88"/>
      <c r="F92" s="88"/>
      <c r="G92" s="88"/>
      <c r="H92" s="88"/>
      <c r="I92" s="88"/>
      <c r="J92" s="88"/>
    </row>
    <row r="93" spans="1:10" x14ac:dyDescent="0.2">
      <c r="A93" s="87"/>
      <c r="B93" s="88"/>
      <c r="C93" s="88"/>
      <c r="D93" s="88"/>
      <c r="E93" s="88"/>
      <c r="F93" s="88"/>
      <c r="G93" s="88"/>
      <c r="H93" s="88"/>
      <c r="I93" s="88"/>
      <c r="J93" s="88"/>
    </row>
    <row r="94" spans="1:10" x14ac:dyDescent="0.2">
      <c r="A94" s="54"/>
      <c r="B94" s="88"/>
      <c r="C94" s="88"/>
      <c r="D94" s="88"/>
      <c r="E94" s="88"/>
      <c r="F94" s="88"/>
      <c r="G94" s="88"/>
      <c r="H94" s="88"/>
      <c r="I94" s="88"/>
      <c r="J94" s="88"/>
    </row>
    <row r="95" spans="1:10" x14ac:dyDescent="0.2">
      <c r="A95" s="87"/>
      <c r="B95" s="88"/>
      <c r="C95" s="88"/>
      <c r="D95" s="88"/>
      <c r="E95" s="88"/>
      <c r="F95" s="88"/>
      <c r="G95" s="88"/>
      <c r="H95" s="88"/>
      <c r="I95" s="88"/>
      <c r="J95" s="88"/>
    </row>
    <row r="96" spans="1:10" x14ac:dyDescent="0.2">
      <c r="A96" s="87"/>
      <c r="B96" s="88"/>
      <c r="C96" s="88"/>
      <c r="D96" s="88"/>
      <c r="E96" s="88"/>
      <c r="F96" s="88"/>
      <c r="G96" s="88"/>
      <c r="H96" s="88"/>
      <c r="I96" s="88"/>
      <c r="J96" s="88"/>
    </row>
    <row r="97" spans="1:10" x14ac:dyDescent="0.2">
      <c r="A97" s="54"/>
      <c r="B97" s="88"/>
      <c r="C97" s="88"/>
      <c r="D97" s="88"/>
      <c r="E97" s="88"/>
      <c r="F97" s="88"/>
      <c r="G97" s="88"/>
      <c r="H97" s="88"/>
      <c r="I97" s="88"/>
      <c r="J97" s="88"/>
    </row>
    <row r="98" spans="1:10" x14ac:dyDescent="0.2">
      <c r="A98" s="87"/>
      <c r="B98" s="88"/>
      <c r="C98" s="88"/>
      <c r="D98" s="88"/>
      <c r="E98" s="88"/>
      <c r="F98" s="88"/>
      <c r="G98" s="88"/>
      <c r="H98" s="88"/>
      <c r="I98" s="88"/>
      <c r="J98" s="88"/>
    </row>
    <row r="99" spans="1:10" x14ac:dyDescent="0.2">
      <c r="A99" s="54"/>
      <c r="B99" s="87"/>
      <c r="C99" s="87"/>
      <c r="D99" s="87"/>
      <c r="E99" s="87"/>
      <c r="F99" s="87"/>
      <c r="G99" s="87"/>
      <c r="H99" s="87"/>
      <c r="I99" s="87"/>
      <c r="J99" s="87"/>
    </row>
    <row r="100" spans="1:10" x14ac:dyDescent="0.2">
      <c r="A100" s="54"/>
      <c r="B100" s="87"/>
      <c r="C100" s="87"/>
      <c r="D100" s="87"/>
      <c r="E100" s="87"/>
      <c r="F100" s="87"/>
      <c r="G100" s="87"/>
      <c r="H100" s="87"/>
      <c r="I100" s="87"/>
      <c r="J100" s="87"/>
    </row>
    <row r="101" spans="1:10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</row>
    <row r="102" spans="1:10" x14ac:dyDescent="0.2">
      <c r="A102" s="86"/>
      <c r="B102" s="86"/>
      <c r="C102" s="86"/>
      <c r="D102" s="86"/>
      <c r="E102" s="86"/>
      <c r="F102" s="86"/>
      <c r="G102" s="86"/>
      <c r="H102" s="86"/>
      <c r="I102" s="86"/>
      <c r="J102" s="86"/>
    </row>
    <row r="103" spans="1:10" x14ac:dyDescent="0.2">
      <c r="A103" s="86"/>
      <c r="B103" s="86"/>
      <c r="C103" s="86"/>
      <c r="D103" s="86"/>
      <c r="E103" s="86"/>
      <c r="F103" s="86"/>
      <c r="G103" s="86"/>
      <c r="H103" s="86"/>
      <c r="I103" s="86"/>
      <c r="J103" s="86"/>
    </row>
    <row r="104" spans="1:10" x14ac:dyDescent="0.2">
      <c r="A104" s="86"/>
      <c r="B104" s="86"/>
      <c r="C104" s="86"/>
      <c r="D104" s="86"/>
      <c r="E104" s="86"/>
      <c r="F104" s="86"/>
      <c r="G104" s="86"/>
      <c r="H104" s="86"/>
      <c r="I104" s="86"/>
      <c r="J104" s="86"/>
    </row>
    <row r="105" spans="1:10" x14ac:dyDescent="0.2">
      <c r="A105" s="86"/>
      <c r="B105" s="86"/>
      <c r="C105" s="86"/>
      <c r="D105" s="86"/>
      <c r="E105" s="86"/>
      <c r="F105" s="86"/>
      <c r="G105" s="86"/>
      <c r="H105" s="86"/>
      <c r="I105" s="86"/>
      <c r="J105" s="86"/>
    </row>
    <row r="106" spans="1:10" x14ac:dyDescent="0.2">
      <c r="A106" s="54"/>
      <c r="B106" s="54"/>
      <c r="C106" s="54"/>
      <c r="D106" s="54"/>
      <c r="E106" s="54"/>
      <c r="F106" s="54"/>
      <c r="G106" s="54"/>
      <c r="H106" s="54"/>
      <c r="I106" s="54"/>
      <c r="J106" s="54"/>
    </row>
    <row r="107" spans="1:10" x14ac:dyDescent="0.2">
      <c r="A107" s="87"/>
      <c r="B107" s="88"/>
      <c r="C107" s="88"/>
      <c r="D107" s="88"/>
      <c r="E107" s="88"/>
      <c r="F107" s="88"/>
      <c r="G107" s="88"/>
      <c r="H107" s="88"/>
      <c r="I107" s="88"/>
      <c r="J107" s="88"/>
    </row>
    <row r="108" spans="1:10" x14ac:dyDescent="0.2">
      <c r="A108" s="87"/>
      <c r="B108" s="88"/>
      <c r="C108" s="88"/>
      <c r="D108" s="88"/>
      <c r="E108" s="88"/>
      <c r="F108" s="88"/>
      <c r="G108" s="88"/>
      <c r="H108" s="88"/>
      <c r="I108" s="88"/>
      <c r="J108" s="88"/>
    </row>
    <row r="109" spans="1:10" x14ac:dyDescent="0.2">
      <c r="A109" s="87"/>
      <c r="B109" s="88"/>
      <c r="C109" s="88"/>
      <c r="D109" s="88"/>
      <c r="E109" s="88"/>
      <c r="F109" s="88"/>
      <c r="G109" s="88"/>
      <c r="H109" s="88"/>
      <c r="I109" s="88"/>
      <c r="J109" s="88"/>
    </row>
    <row r="110" spans="1:10" x14ac:dyDescent="0.2">
      <c r="A110" s="87"/>
      <c r="B110" s="88"/>
      <c r="C110" s="88"/>
      <c r="D110" s="88"/>
      <c r="E110" s="88"/>
      <c r="F110" s="88"/>
      <c r="G110" s="88"/>
      <c r="H110" s="88"/>
      <c r="I110" s="88"/>
      <c r="J110" s="88"/>
    </row>
    <row r="111" spans="1:10" x14ac:dyDescent="0.2">
      <c r="A111" s="87"/>
      <c r="B111" s="88"/>
      <c r="C111" s="88"/>
      <c r="D111" s="88"/>
      <c r="E111" s="88"/>
      <c r="F111" s="88"/>
      <c r="G111" s="88"/>
      <c r="H111" s="88"/>
      <c r="I111" s="88"/>
      <c r="J111" s="88"/>
    </row>
    <row r="112" spans="1:10" x14ac:dyDescent="0.2">
      <c r="A112" s="87"/>
      <c r="B112" s="88"/>
      <c r="C112" s="88"/>
      <c r="D112" s="88"/>
      <c r="E112" s="88"/>
      <c r="F112" s="88"/>
      <c r="G112" s="88"/>
      <c r="H112" s="88"/>
      <c r="I112" s="88"/>
      <c r="J112" s="88"/>
    </row>
    <row r="113" spans="1:10" x14ac:dyDescent="0.2">
      <c r="A113" s="87"/>
      <c r="B113" s="88"/>
      <c r="C113" s="88"/>
      <c r="D113" s="88"/>
      <c r="E113" s="88"/>
      <c r="F113" s="88"/>
      <c r="G113" s="88"/>
      <c r="H113" s="88"/>
      <c r="I113" s="88"/>
      <c r="J113" s="88"/>
    </row>
    <row r="114" spans="1:10" x14ac:dyDescent="0.2">
      <c r="A114" s="87"/>
      <c r="B114" s="88"/>
      <c r="C114" s="88"/>
      <c r="D114" s="88"/>
      <c r="E114" s="88"/>
      <c r="F114" s="88"/>
      <c r="G114" s="88"/>
      <c r="H114" s="88"/>
      <c r="I114" s="88"/>
      <c r="J114" s="88"/>
    </row>
    <row r="115" spans="1:10" x14ac:dyDescent="0.2">
      <c r="A115" s="87"/>
      <c r="B115" s="88"/>
      <c r="C115" s="88"/>
      <c r="D115" s="88"/>
      <c r="E115" s="88"/>
      <c r="F115" s="88"/>
      <c r="G115" s="88"/>
      <c r="H115" s="88"/>
      <c r="I115" s="88"/>
      <c r="J115" s="88"/>
    </row>
    <row r="116" spans="1:10" x14ac:dyDescent="0.2">
      <c r="A116" s="87"/>
      <c r="B116" s="88"/>
      <c r="C116" s="88"/>
      <c r="D116" s="88"/>
      <c r="E116" s="88"/>
      <c r="F116" s="88"/>
      <c r="G116" s="88"/>
      <c r="H116" s="88"/>
      <c r="I116" s="88"/>
      <c r="J116" s="88"/>
    </row>
    <row r="117" spans="1:10" x14ac:dyDescent="0.2">
      <c r="A117" s="54"/>
      <c r="B117" s="88"/>
      <c r="C117" s="88"/>
      <c r="D117" s="88"/>
      <c r="E117" s="88"/>
      <c r="F117" s="88"/>
      <c r="G117" s="88"/>
      <c r="H117" s="88"/>
      <c r="I117" s="88"/>
      <c r="J117" s="88"/>
    </row>
    <row r="118" spans="1:10" x14ac:dyDescent="0.2">
      <c r="A118" s="87"/>
      <c r="B118" s="88"/>
      <c r="C118" s="88"/>
      <c r="D118" s="88"/>
      <c r="E118" s="88"/>
      <c r="F118" s="88"/>
      <c r="G118" s="88"/>
      <c r="H118" s="88"/>
      <c r="I118" s="88"/>
      <c r="J118" s="88"/>
    </row>
    <row r="119" spans="1:10" x14ac:dyDescent="0.2">
      <c r="A119" s="87"/>
      <c r="B119" s="88"/>
      <c r="C119" s="88"/>
      <c r="D119" s="88"/>
      <c r="E119" s="88"/>
      <c r="F119" s="88"/>
      <c r="G119" s="88"/>
      <c r="H119" s="88"/>
      <c r="I119" s="88"/>
      <c r="J119" s="88"/>
    </row>
    <row r="120" spans="1:10" x14ac:dyDescent="0.2">
      <c r="A120" s="87"/>
      <c r="B120" s="88"/>
      <c r="C120" s="88"/>
      <c r="D120" s="88"/>
      <c r="E120" s="88"/>
      <c r="F120" s="88"/>
      <c r="G120" s="88"/>
      <c r="H120" s="88"/>
      <c r="I120" s="88"/>
      <c r="J120" s="88"/>
    </row>
    <row r="121" spans="1:10" x14ac:dyDescent="0.2">
      <c r="A121" s="87"/>
      <c r="B121" s="88"/>
      <c r="C121" s="88"/>
      <c r="D121" s="88"/>
      <c r="E121" s="88"/>
      <c r="F121" s="88"/>
      <c r="G121" s="88"/>
      <c r="H121" s="88"/>
      <c r="I121" s="88"/>
      <c r="J121" s="88"/>
    </row>
    <row r="122" spans="1:10" x14ac:dyDescent="0.2">
      <c r="A122" s="87"/>
      <c r="B122" s="88"/>
      <c r="C122" s="88"/>
      <c r="D122" s="88"/>
      <c r="E122" s="88"/>
      <c r="F122" s="88"/>
      <c r="G122" s="88"/>
      <c r="H122" s="88"/>
      <c r="I122" s="88"/>
      <c r="J122" s="88"/>
    </row>
    <row r="123" spans="1:10" x14ac:dyDescent="0.2">
      <c r="A123" s="87"/>
      <c r="B123" s="88"/>
      <c r="C123" s="88"/>
      <c r="D123" s="88"/>
      <c r="E123" s="88"/>
      <c r="F123" s="88"/>
      <c r="G123" s="88"/>
      <c r="H123" s="88"/>
      <c r="I123" s="88"/>
      <c r="J123" s="88"/>
    </row>
    <row r="124" spans="1:10" x14ac:dyDescent="0.2">
      <c r="A124" s="54"/>
      <c r="B124" s="88"/>
      <c r="C124" s="88"/>
      <c r="D124" s="88"/>
      <c r="E124" s="88"/>
      <c r="F124" s="88"/>
      <c r="G124" s="88"/>
      <c r="H124" s="88"/>
      <c r="I124" s="88"/>
      <c r="J124" s="88"/>
    </row>
    <row r="125" spans="1:10" x14ac:dyDescent="0.2">
      <c r="A125" s="87"/>
      <c r="B125" s="88"/>
      <c r="C125" s="88"/>
      <c r="D125" s="88"/>
      <c r="E125" s="88"/>
      <c r="F125" s="88"/>
      <c r="G125" s="88"/>
      <c r="H125" s="88"/>
      <c r="I125" s="88"/>
      <c r="J125" s="88"/>
    </row>
    <row r="126" spans="1:10" x14ac:dyDescent="0.2">
      <c r="A126" s="54"/>
      <c r="B126" s="87"/>
      <c r="C126" s="87"/>
      <c r="D126" s="87"/>
      <c r="E126" s="87"/>
      <c r="F126" s="87"/>
      <c r="G126" s="87"/>
      <c r="H126" s="87"/>
      <c r="I126" s="87"/>
      <c r="J126" s="87"/>
    </row>
    <row r="127" spans="1:10" x14ac:dyDescent="0.2">
      <c r="A127" s="54"/>
      <c r="B127" s="87"/>
      <c r="C127" s="87"/>
      <c r="D127" s="87"/>
      <c r="E127" s="87"/>
      <c r="F127" s="87"/>
      <c r="G127" s="87"/>
      <c r="H127" s="87"/>
      <c r="I127" s="87"/>
      <c r="J127" s="87"/>
    </row>
    <row r="128" spans="1:10" x14ac:dyDescent="0.2">
      <c r="A128" s="57"/>
      <c r="B128" s="57"/>
      <c r="C128" s="57"/>
      <c r="D128" s="57"/>
      <c r="E128" s="57"/>
      <c r="F128" s="57"/>
      <c r="G128" s="57"/>
      <c r="H128" s="57"/>
      <c r="I128" s="57"/>
      <c r="J128" s="57"/>
    </row>
    <row r="129" spans="1:10" x14ac:dyDescent="0.2">
      <c r="A129" s="57"/>
      <c r="B129" s="57"/>
      <c r="C129" s="57"/>
      <c r="D129" s="57"/>
      <c r="E129" s="57"/>
      <c r="F129" s="57"/>
      <c r="G129" s="57"/>
      <c r="H129" s="57"/>
      <c r="I129" s="57"/>
      <c r="J129" s="57"/>
    </row>
    <row r="130" spans="1:10" x14ac:dyDescent="0.2">
      <c r="A130" s="86"/>
      <c r="B130" s="86"/>
      <c r="C130" s="86"/>
      <c r="D130" s="86"/>
      <c r="E130" s="86"/>
      <c r="F130" s="86"/>
      <c r="G130" s="86"/>
      <c r="H130" s="86"/>
      <c r="I130" s="86"/>
      <c r="J130" s="86"/>
    </row>
    <row r="131" spans="1:10" x14ac:dyDescent="0.2">
      <c r="A131" s="86"/>
      <c r="B131" s="86"/>
      <c r="C131" s="86"/>
      <c r="D131" s="86"/>
      <c r="E131" s="86"/>
      <c r="F131" s="86"/>
      <c r="G131" s="86"/>
      <c r="H131" s="86"/>
      <c r="I131" s="86"/>
      <c r="J131" s="86"/>
    </row>
    <row r="132" spans="1:10" x14ac:dyDescent="0.2">
      <c r="A132" s="86"/>
      <c r="B132" s="86"/>
      <c r="C132" s="86"/>
      <c r="D132" s="86"/>
      <c r="E132" s="86"/>
      <c r="F132" s="86"/>
      <c r="G132" s="86"/>
      <c r="H132" s="86"/>
      <c r="I132" s="86"/>
      <c r="J132" s="86"/>
    </row>
    <row r="133" spans="1:10" x14ac:dyDescent="0.2">
      <c r="A133" s="54"/>
      <c r="B133" s="54"/>
      <c r="C133" s="54"/>
      <c r="D133" s="54"/>
      <c r="E133" s="54"/>
      <c r="F133" s="54"/>
      <c r="G133" s="54"/>
      <c r="H133" s="54"/>
      <c r="I133" s="54"/>
      <c r="J133" s="54"/>
    </row>
    <row r="134" spans="1:10" x14ac:dyDescent="0.2">
      <c r="A134" s="87"/>
      <c r="B134" s="88"/>
      <c r="C134" s="88"/>
      <c r="D134" s="88"/>
      <c r="E134" s="88"/>
      <c r="F134" s="88"/>
      <c r="G134" s="88"/>
      <c r="H134" s="88"/>
      <c r="I134" s="88"/>
      <c r="J134" s="88"/>
    </row>
    <row r="135" spans="1:10" x14ac:dyDescent="0.2">
      <c r="A135" s="87"/>
      <c r="B135" s="88"/>
      <c r="C135" s="88"/>
      <c r="D135" s="88"/>
      <c r="E135" s="88"/>
      <c r="F135" s="88"/>
      <c r="G135" s="88"/>
      <c r="H135" s="88"/>
      <c r="I135" s="88"/>
      <c r="J135" s="88"/>
    </row>
    <row r="136" spans="1:10" x14ac:dyDescent="0.2">
      <c r="A136" s="87"/>
      <c r="B136" s="88"/>
      <c r="C136" s="88"/>
      <c r="D136" s="88"/>
      <c r="E136" s="88"/>
      <c r="F136" s="88"/>
      <c r="G136" s="88"/>
      <c r="H136" s="88"/>
      <c r="I136" s="88"/>
      <c r="J136" s="88"/>
    </row>
    <row r="137" spans="1:10" x14ac:dyDescent="0.2">
      <c r="A137" s="87"/>
      <c r="B137" s="88"/>
      <c r="C137" s="88"/>
      <c r="D137" s="88"/>
      <c r="E137" s="88"/>
      <c r="F137" s="88"/>
      <c r="G137" s="88"/>
      <c r="H137" s="88"/>
      <c r="I137" s="88"/>
      <c r="J137" s="88"/>
    </row>
    <row r="138" spans="1:10" x14ac:dyDescent="0.2">
      <c r="A138" s="87"/>
      <c r="B138" s="88"/>
      <c r="C138" s="88"/>
      <c r="D138" s="88"/>
      <c r="E138" s="88"/>
      <c r="F138" s="88"/>
      <c r="G138" s="88"/>
      <c r="H138" s="88"/>
      <c r="I138" s="88"/>
      <c r="J138" s="88"/>
    </row>
    <row r="139" spans="1:10" x14ac:dyDescent="0.2">
      <c r="A139" s="87"/>
      <c r="B139" s="88"/>
      <c r="C139" s="88"/>
      <c r="D139" s="88"/>
      <c r="E139" s="88"/>
      <c r="F139" s="88"/>
      <c r="G139" s="88"/>
      <c r="H139" s="88"/>
      <c r="I139" s="88"/>
      <c r="J139" s="88"/>
    </row>
    <row r="140" spans="1:10" x14ac:dyDescent="0.2">
      <c r="A140" s="87"/>
      <c r="B140" s="88"/>
      <c r="C140" s="88"/>
      <c r="D140" s="88"/>
      <c r="E140" s="88"/>
      <c r="F140" s="88"/>
      <c r="G140" s="88"/>
      <c r="H140" s="88"/>
      <c r="I140" s="88"/>
      <c r="J140" s="88"/>
    </row>
    <row r="141" spans="1:10" x14ac:dyDescent="0.2">
      <c r="A141" s="87"/>
      <c r="B141" s="88"/>
      <c r="C141" s="88"/>
      <c r="D141" s="88"/>
      <c r="E141" s="88"/>
      <c r="F141" s="88"/>
      <c r="G141" s="88"/>
      <c r="H141" s="88"/>
      <c r="I141" s="88"/>
      <c r="J141" s="88"/>
    </row>
    <row r="142" spans="1:10" x14ac:dyDescent="0.2">
      <c r="A142" s="87"/>
      <c r="B142" s="88"/>
      <c r="C142" s="88"/>
      <c r="D142" s="88"/>
      <c r="E142" s="88"/>
      <c r="F142" s="88"/>
      <c r="G142" s="88"/>
      <c r="H142" s="88"/>
      <c r="I142" s="88"/>
      <c r="J142" s="88"/>
    </row>
    <row r="143" spans="1:10" x14ac:dyDescent="0.2">
      <c r="A143" s="87"/>
      <c r="B143" s="88"/>
      <c r="C143" s="88"/>
      <c r="D143" s="88"/>
      <c r="E143" s="88"/>
      <c r="F143" s="88"/>
      <c r="G143" s="88"/>
      <c r="H143" s="88"/>
      <c r="I143" s="88"/>
      <c r="J143" s="88"/>
    </row>
    <row r="144" spans="1:10" x14ac:dyDescent="0.2">
      <c r="A144" s="54"/>
      <c r="B144" s="88"/>
      <c r="C144" s="88"/>
      <c r="D144" s="88"/>
      <c r="E144" s="88"/>
      <c r="F144" s="88"/>
      <c r="G144" s="88"/>
      <c r="H144" s="88"/>
      <c r="I144" s="88"/>
      <c r="J144" s="88"/>
    </row>
    <row r="145" spans="1:10" x14ac:dyDescent="0.2">
      <c r="A145" s="87"/>
      <c r="B145" s="88"/>
      <c r="C145" s="88"/>
      <c r="D145" s="88"/>
      <c r="E145" s="88"/>
      <c r="F145" s="88"/>
      <c r="G145" s="88"/>
      <c r="H145" s="88"/>
      <c r="I145" s="88"/>
      <c r="J145" s="88"/>
    </row>
    <row r="146" spans="1:10" x14ac:dyDescent="0.2">
      <c r="A146" s="87"/>
      <c r="B146" s="88"/>
      <c r="C146" s="88"/>
      <c r="D146" s="88"/>
      <c r="E146" s="88"/>
      <c r="F146" s="88"/>
      <c r="G146" s="88"/>
      <c r="H146" s="88"/>
      <c r="I146" s="88"/>
      <c r="J146" s="88"/>
    </row>
    <row r="147" spans="1:10" x14ac:dyDescent="0.2">
      <c r="A147" s="87"/>
      <c r="B147" s="88"/>
      <c r="C147" s="88"/>
      <c r="D147" s="88"/>
      <c r="E147" s="88"/>
      <c r="F147" s="88"/>
      <c r="G147" s="88"/>
      <c r="H147" s="88"/>
      <c r="I147" s="88"/>
      <c r="J147" s="88"/>
    </row>
    <row r="148" spans="1:10" x14ac:dyDescent="0.2">
      <c r="A148" s="87"/>
      <c r="B148" s="88"/>
      <c r="C148" s="88"/>
      <c r="D148" s="88"/>
      <c r="E148" s="88"/>
      <c r="F148" s="88"/>
      <c r="G148" s="88"/>
      <c r="H148" s="88"/>
      <c r="I148" s="88"/>
      <c r="J148" s="88"/>
    </row>
    <row r="149" spans="1:10" x14ac:dyDescent="0.2">
      <c r="A149" s="87"/>
      <c r="B149" s="88"/>
      <c r="C149" s="88"/>
      <c r="D149" s="88"/>
      <c r="E149" s="88"/>
      <c r="F149" s="88"/>
      <c r="G149" s="88"/>
      <c r="H149" s="88"/>
      <c r="I149" s="88"/>
      <c r="J149" s="88"/>
    </row>
    <row r="150" spans="1:10" x14ac:dyDescent="0.2">
      <c r="A150" s="87"/>
      <c r="B150" s="88"/>
      <c r="C150" s="88"/>
      <c r="D150" s="88"/>
      <c r="E150" s="88"/>
      <c r="F150" s="88"/>
      <c r="G150" s="88"/>
      <c r="H150" s="88"/>
      <c r="I150" s="88"/>
      <c r="J150" s="88"/>
    </row>
    <row r="151" spans="1:10" x14ac:dyDescent="0.2">
      <c r="A151" s="54"/>
      <c r="B151" s="88"/>
      <c r="C151" s="88"/>
      <c r="D151" s="88"/>
      <c r="E151" s="88"/>
      <c r="F151" s="88"/>
      <c r="G151" s="88"/>
      <c r="H151" s="88"/>
      <c r="I151" s="88"/>
      <c r="J151" s="88"/>
    </row>
    <row r="152" spans="1:10" x14ac:dyDescent="0.2">
      <c r="A152" s="87"/>
      <c r="B152" s="88"/>
      <c r="C152" s="88"/>
      <c r="D152" s="88"/>
      <c r="E152" s="88"/>
      <c r="F152" s="88"/>
      <c r="G152" s="88"/>
      <c r="H152" s="88"/>
      <c r="I152" s="88"/>
      <c r="J152" s="88"/>
    </row>
    <row r="153" spans="1:10" x14ac:dyDescent="0.2">
      <c r="A153" s="54"/>
      <c r="B153" s="87"/>
      <c r="C153" s="87"/>
      <c r="D153" s="87"/>
      <c r="E153" s="87"/>
      <c r="F153" s="87"/>
      <c r="G153" s="87"/>
      <c r="H153" s="87"/>
      <c r="I153" s="87"/>
      <c r="J153" s="87"/>
    </row>
    <row r="154" spans="1:10" x14ac:dyDescent="0.2">
      <c r="A154" s="54"/>
      <c r="B154" s="87"/>
      <c r="C154" s="87"/>
      <c r="D154" s="87"/>
      <c r="E154" s="87"/>
      <c r="F154" s="87"/>
      <c r="G154" s="87"/>
      <c r="H154" s="87"/>
      <c r="I154" s="87"/>
      <c r="J154" s="87"/>
    </row>
    <row r="155" spans="1:10" x14ac:dyDescent="0.2">
      <c r="A155" s="57"/>
      <c r="B155" s="57"/>
      <c r="C155" s="57"/>
      <c r="D155" s="57"/>
      <c r="E155" s="57"/>
      <c r="F155" s="57"/>
      <c r="G155" s="57"/>
      <c r="H155" s="57"/>
      <c r="I155" s="57"/>
      <c r="J155" s="57"/>
    </row>
    <row r="156" spans="1:10" x14ac:dyDescent="0.2">
      <c r="A156" s="86"/>
      <c r="B156" s="86"/>
      <c r="C156" s="86"/>
      <c r="D156" s="86"/>
      <c r="E156" s="86"/>
      <c r="F156" s="86"/>
      <c r="G156" s="86"/>
      <c r="H156" s="86"/>
      <c r="I156" s="86"/>
      <c r="J156" s="86"/>
    </row>
    <row r="157" spans="1:10" x14ac:dyDescent="0.2">
      <c r="A157" s="86"/>
      <c r="B157" s="86"/>
      <c r="C157" s="86"/>
      <c r="D157" s="86"/>
      <c r="E157" s="86"/>
      <c r="F157" s="86"/>
      <c r="G157" s="86"/>
      <c r="H157" s="86"/>
      <c r="I157" s="86"/>
      <c r="J157" s="86"/>
    </row>
    <row r="158" spans="1:10" x14ac:dyDescent="0.2">
      <c r="A158" s="86"/>
      <c r="B158" s="86"/>
      <c r="C158" s="86"/>
      <c r="D158" s="86"/>
      <c r="E158" s="86"/>
      <c r="F158" s="86"/>
      <c r="G158" s="86"/>
      <c r="H158" s="86"/>
      <c r="I158" s="86"/>
      <c r="J158" s="86"/>
    </row>
    <row r="159" spans="1:10" x14ac:dyDescent="0.2">
      <c r="A159" s="86"/>
      <c r="B159" s="86"/>
      <c r="C159" s="86"/>
      <c r="D159" s="86"/>
      <c r="E159" s="86"/>
      <c r="F159" s="86"/>
      <c r="G159" s="86"/>
      <c r="H159" s="86"/>
      <c r="I159" s="86"/>
      <c r="J159" s="86"/>
    </row>
    <row r="160" spans="1:10" x14ac:dyDescent="0.2">
      <c r="A160" s="86"/>
      <c r="B160" s="86"/>
      <c r="C160" s="86"/>
      <c r="D160" s="86"/>
      <c r="E160" s="86"/>
      <c r="F160" s="86"/>
      <c r="G160" s="86"/>
      <c r="H160" s="86"/>
      <c r="I160" s="86"/>
      <c r="J160" s="86"/>
    </row>
    <row r="161" spans="1:10" x14ac:dyDescent="0.2">
      <c r="A161" s="86"/>
      <c r="B161" s="86"/>
      <c r="C161" s="86"/>
      <c r="D161" s="86"/>
      <c r="E161" s="86"/>
      <c r="F161" s="86"/>
      <c r="G161" s="86"/>
      <c r="H161" s="86"/>
      <c r="I161" s="86"/>
      <c r="J161" s="86"/>
    </row>
    <row r="162" spans="1:10" x14ac:dyDescent="0.2">
      <c r="A162" s="86"/>
      <c r="B162" s="86"/>
      <c r="C162" s="86"/>
      <c r="D162" s="86"/>
      <c r="E162" s="86"/>
      <c r="F162" s="86"/>
      <c r="G162" s="86"/>
      <c r="H162" s="86"/>
      <c r="I162" s="86"/>
      <c r="J162" s="86"/>
    </row>
    <row r="163" spans="1:10" x14ac:dyDescent="0.2">
      <c r="A163" s="86"/>
      <c r="B163" s="86"/>
      <c r="C163" s="86"/>
      <c r="D163" s="86"/>
      <c r="E163" s="86"/>
      <c r="F163" s="86"/>
      <c r="G163" s="86"/>
      <c r="H163" s="86"/>
      <c r="I163" s="86"/>
      <c r="J163" s="86"/>
    </row>
    <row r="164" spans="1:10" x14ac:dyDescent="0.2">
      <c r="A164" s="86"/>
      <c r="B164" s="86"/>
      <c r="C164" s="86"/>
      <c r="D164" s="86"/>
      <c r="E164" s="86"/>
      <c r="F164" s="86"/>
      <c r="G164" s="86"/>
      <c r="H164" s="86"/>
      <c r="I164" s="86"/>
      <c r="J164" s="86"/>
    </row>
    <row r="165" spans="1:10" x14ac:dyDescent="0.2">
      <c r="A165" s="86"/>
      <c r="B165" s="86"/>
      <c r="C165" s="86"/>
      <c r="D165" s="86"/>
      <c r="E165" s="86"/>
      <c r="F165" s="86"/>
      <c r="G165" s="86"/>
      <c r="H165" s="86"/>
      <c r="I165" s="86"/>
      <c r="J165" s="86"/>
    </row>
    <row r="166" spans="1:10" x14ac:dyDescent="0.2">
      <c r="A166" s="86"/>
      <c r="B166" s="86"/>
      <c r="C166" s="86"/>
      <c r="D166" s="86"/>
      <c r="E166" s="86"/>
      <c r="F166" s="86"/>
      <c r="G166" s="86"/>
      <c r="H166" s="86"/>
      <c r="I166" s="86"/>
      <c r="J166" s="86"/>
    </row>
    <row r="167" spans="1:10" x14ac:dyDescent="0.2">
      <c r="A167" s="86"/>
      <c r="B167" s="86"/>
      <c r="C167" s="86"/>
      <c r="D167" s="86"/>
      <c r="E167" s="86"/>
      <c r="F167" s="86"/>
      <c r="G167" s="86"/>
      <c r="H167" s="86"/>
      <c r="I167" s="86"/>
      <c r="J167" s="86"/>
    </row>
    <row r="168" spans="1:10" x14ac:dyDescent="0.2">
      <c r="A168" s="86"/>
      <c r="B168" s="86"/>
      <c r="C168" s="86"/>
      <c r="D168" s="86"/>
      <c r="E168" s="86"/>
      <c r="F168" s="86"/>
      <c r="G168" s="86"/>
      <c r="H168" s="86"/>
      <c r="I168" s="86"/>
      <c r="J168" s="86"/>
    </row>
    <row r="169" spans="1:10" x14ac:dyDescent="0.2">
      <c r="A169" s="86"/>
      <c r="B169" s="86"/>
      <c r="C169" s="86"/>
      <c r="D169" s="86"/>
      <c r="E169" s="86"/>
      <c r="F169" s="86"/>
      <c r="G169" s="86"/>
      <c r="H169" s="86"/>
      <c r="I169" s="86"/>
      <c r="J169" s="86"/>
    </row>
    <row r="170" spans="1:10" x14ac:dyDescent="0.2">
      <c r="A170" s="86"/>
      <c r="B170" s="86"/>
      <c r="C170" s="86"/>
      <c r="D170" s="86"/>
      <c r="E170" s="86"/>
      <c r="F170" s="86"/>
      <c r="G170" s="86"/>
      <c r="H170" s="86"/>
      <c r="I170" s="86"/>
      <c r="J170" s="86"/>
    </row>
    <row r="171" spans="1:10" x14ac:dyDescent="0.2">
      <c r="A171" s="86"/>
      <c r="B171" s="86"/>
      <c r="C171" s="86"/>
      <c r="D171" s="86"/>
      <c r="E171" s="86"/>
      <c r="F171" s="86"/>
      <c r="G171" s="86"/>
      <c r="H171" s="86"/>
      <c r="I171" s="86"/>
      <c r="J171" s="86"/>
    </row>
    <row r="172" spans="1:10" x14ac:dyDescent="0.2">
      <c r="A172" s="86"/>
      <c r="B172" s="86"/>
      <c r="C172" s="86"/>
      <c r="D172" s="86"/>
      <c r="E172" s="86"/>
      <c r="F172" s="86"/>
      <c r="G172" s="86"/>
      <c r="H172" s="86"/>
      <c r="I172" s="86"/>
      <c r="J172" s="86"/>
    </row>
    <row r="173" spans="1:10" x14ac:dyDescent="0.2">
      <c r="A173" s="86"/>
      <c r="B173" s="86"/>
      <c r="C173" s="86"/>
      <c r="D173" s="86"/>
      <c r="E173" s="86"/>
      <c r="F173" s="86"/>
      <c r="G173" s="86"/>
      <c r="H173" s="86"/>
      <c r="I173" s="86"/>
      <c r="J173" s="86"/>
    </row>
    <row r="174" spans="1:10" x14ac:dyDescent="0.2">
      <c r="A174" s="86"/>
      <c r="B174" s="86"/>
      <c r="C174" s="86"/>
      <c r="D174" s="86"/>
      <c r="E174" s="86"/>
      <c r="F174" s="86"/>
      <c r="G174" s="86"/>
      <c r="H174" s="86"/>
      <c r="I174" s="86"/>
      <c r="J174" s="86"/>
    </row>
    <row r="175" spans="1:10" x14ac:dyDescent="0.2">
      <c r="A175" s="86"/>
      <c r="B175" s="86"/>
      <c r="C175" s="86"/>
      <c r="D175" s="86"/>
      <c r="E175" s="86"/>
      <c r="F175" s="86"/>
      <c r="G175" s="86"/>
      <c r="H175" s="86"/>
      <c r="I175" s="86"/>
      <c r="J175" s="86"/>
    </row>
    <row r="176" spans="1:10" x14ac:dyDescent="0.2">
      <c r="A176" s="86"/>
      <c r="B176" s="86"/>
      <c r="C176" s="86"/>
      <c r="D176" s="86"/>
      <c r="E176" s="86"/>
      <c r="F176" s="86"/>
      <c r="G176" s="86"/>
      <c r="H176" s="86"/>
      <c r="I176" s="86"/>
      <c r="J176" s="86"/>
    </row>
  </sheetData>
  <phoneticPr fontId="0" type="noConversion"/>
  <pageMargins left="0.75" right="0.75" top="1" bottom="1" header="0.5" footer="0.5"/>
  <pageSetup scale="52" orientation="portrait" r:id="rId1"/>
  <headerFooter alignWithMargins="0"/>
  <colBreaks count="2" manualBreakCount="2">
    <brk id="10" max="1048575" man="1"/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Cali Temp Forecast</vt:lpstr>
      <vt:lpstr>ref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Jan Havlíček</cp:lastModifiedBy>
  <cp:lastPrinted>2001-08-14T14:13:45Z</cp:lastPrinted>
  <dcterms:created xsi:type="dcterms:W3CDTF">2001-07-02T11:40:20Z</dcterms:created>
  <dcterms:modified xsi:type="dcterms:W3CDTF">2023-09-17T20:41:56Z</dcterms:modified>
</cp:coreProperties>
</file>