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FB560A-6C9E-453C-98EC-CA03E24EFFB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<sst xmlns="http://schemas.openxmlformats.org/spreadsheetml/2006/main" count="74" uniqueCount="44">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</sst>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442996.99999999948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237705</c:v>
                </c:pt>
                <c:pt idx="5">
                  <c:v>237705</c:v>
                </c:pt>
                <c:pt idx="6">
                  <c:v>680701.99999999953</c:v>
                </c:pt>
                <c:pt idx="7">
                  <c:v>0</c:v>
                </c:pt>
                <c:pt idx="8">
                  <c:v>0</c:v>
                </c:pt>
                <c:pt idx="9">
                  <c:v>220957.99999999988</c:v>
                </c:pt>
                <c:pt idx="10">
                  <c:v>220957.99999999988</c:v>
                </c:pt>
                <c:pt idx="12">
                  <c:v>999999.99999999988</c:v>
                </c:pt>
                <c:pt idx="13">
                  <c:v>-40958</c:v>
                </c:pt>
                <c:pt idx="14">
                  <c:v>-516045.00000000047</c:v>
                </c:pt>
                <c:pt idx="16">
                  <c:v>442996.99999999942</c:v>
                </c:pt>
                <c:pt idx="17">
                  <c:v>0</c:v>
                </c:pt>
                <c:pt idx="18">
                  <c:v>442996.99999999942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1-4F5D-A1FF-D98BB95A5736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1-4F5D-A1FF-D98BB95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278112"/>
        <c:axId val="1"/>
      </c:barChart>
      <c:catAx>
        <c:axId val="108727811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27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8709B60-B86D-EB0A-2A80-7F0358F656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39618</v>
          </cell>
        </row>
        <row r="2460">
          <cell r="BK2460">
            <v>39617.5</v>
          </cell>
        </row>
        <row r="2461">
          <cell r="BK2461">
            <v>39617.5</v>
          </cell>
        </row>
        <row r="2462">
          <cell r="BK2462">
            <v>39617.5</v>
          </cell>
        </row>
        <row r="2463">
          <cell r="BK2463">
            <v>39617.5</v>
          </cell>
        </row>
        <row r="2464">
          <cell r="BK2464">
            <v>39617.5</v>
          </cell>
        </row>
        <row r="2465">
          <cell r="BK2465">
            <v>39617.5</v>
          </cell>
        </row>
        <row r="2468">
          <cell r="BK2468">
            <v>1162262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282427</v>
          </cell>
        </row>
        <row r="35">
          <cell r="BB35">
            <v>318642</v>
          </cell>
        </row>
        <row r="36">
          <cell r="BB36">
            <v>73832.833333333328</v>
          </cell>
        </row>
        <row r="37">
          <cell r="BB37">
            <v>73832.833333333299</v>
          </cell>
        </row>
        <row r="38">
          <cell r="BB38">
            <v>73832.833333333256</v>
          </cell>
        </row>
        <row r="39">
          <cell r="BB39">
            <v>73832.833333333328</v>
          </cell>
        </row>
        <row r="40">
          <cell r="BB40">
            <v>73832.833333333256</v>
          </cell>
        </row>
        <row r="41">
          <cell r="BB41">
            <v>73832.833333333023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25000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26667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0</v>
          </cell>
        </row>
        <row r="39">
          <cell r="K39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S49" sqref="S49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1162262</v>
      </c>
      <c r="J6" s="6"/>
      <c r="K6" s="6">
        <f>SUM(E6,H6,I6)</f>
        <v>6162262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1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25000</v>
      </c>
      <c r="O12" s="4">
        <f t="shared" si="4"/>
        <v>25000</v>
      </c>
      <c r="P12" s="5"/>
      <c r="Q12" s="5">
        <f t="shared" si="5"/>
        <v>166666.66666666666</v>
      </c>
      <c r="R12" s="64">
        <f t="shared" si="0"/>
        <v>5000</v>
      </c>
      <c r="S12" s="5">
        <f t="shared" si="6"/>
        <v>-161071.66666666666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26667</v>
      </c>
      <c r="O15" s="4">
        <f t="shared" si="4"/>
        <v>26667</v>
      </c>
      <c r="P15" s="5"/>
      <c r="Q15" s="5">
        <f t="shared" si="5"/>
        <v>166666.66666666666</v>
      </c>
      <c r="R15" s="64">
        <f t="shared" si="0"/>
        <v>3333</v>
      </c>
      <c r="S15" s="5">
        <f t="shared" si="6"/>
        <v>131413.33333333334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+'[3]BAM-EGS'!$BB34</f>
        <v>282427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320000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0</v>
      </c>
      <c r="O30" s="4">
        <f t="shared" si="4"/>
        <v>0</v>
      </c>
      <c r="P30" s="5"/>
      <c r="Q30" s="5">
        <f t="shared" si="5"/>
        <v>166666.66666666666</v>
      </c>
      <c r="R30" s="64">
        <f t="shared" si="0"/>
        <v>30000</v>
      </c>
      <c r="S30" s="5">
        <f t="shared" si="6"/>
        <v>85760.333333333343</v>
      </c>
      <c r="T30" s="5"/>
      <c r="U30" s="5">
        <f t="shared" si="7"/>
        <v>282427</v>
      </c>
      <c r="V30" s="19">
        <f t="shared" si="8"/>
        <v>0</v>
      </c>
      <c r="W30" s="19">
        <f t="shared" si="9"/>
        <v>282427</v>
      </c>
      <c r="X30" s="4">
        <f t="shared" si="10"/>
        <v>320000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39618</v>
      </c>
      <c r="J31" s="54">
        <f t="shared" si="2"/>
        <v>39618</v>
      </c>
      <c r="K31" s="30">
        <f t="shared" si="3"/>
        <v>358260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358260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38</v>
      </c>
      <c r="C32" s="49"/>
      <c r="D32" s="49"/>
      <c r="E32" s="55">
        <f>+'[3]BAM-EGS'!$BB36</f>
        <v>73832.833333333328</v>
      </c>
      <c r="F32" s="49"/>
      <c r="G32" s="28"/>
      <c r="H32" s="54">
        <f>+'[2]BAM-EGS'!$BB36</f>
        <v>0</v>
      </c>
      <c r="I32" s="29">
        <f>'[1]BAM-3RD'!$BK2460</f>
        <v>39617.5</v>
      </c>
      <c r="J32" s="54">
        <f t="shared" si="2"/>
        <v>39617.5</v>
      </c>
      <c r="K32" s="30">
        <f t="shared" si="3"/>
        <v>113450.33333333333</v>
      </c>
      <c r="L32" s="37">
        <f>((L$6)-SUM(L$8:L31))/($A$37-$A31)</f>
        <v>0</v>
      </c>
      <c r="M32" s="37">
        <f>((M$6)-SUM(M$8:M31))/($A$37-$A31)</f>
        <v>0</v>
      </c>
      <c r="N32" s="37">
        <f>((N$6)-SUM(N$8:N31))/($A$37-$A31)</f>
        <v>36826.333333333336</v>
      </c>
      <c r="O32" s="4">
        <f t="shared" si="4"/>
        <v>36826.333333333336</v>
      </c>
      <c r="P32" s="5"/>
      <c r="Q32" s="5">
        <f t="shared" si="5"/>
        <v>166666.66666666666</v>
      </c>
      <c r="R32" s="65">
        <f>((R$6)-SUM(R$8:R31))/($A$37-$A31)</f>
        <v>-6826.333333333333</v>
      </c>
      <c r="S32" s="5">
        <f t="shared" si="6"/>
        <v>-86007.5</v>
      </c>
      <c r="T32" s="5"/>
      <c r="U32" s="5">
        <f t="shared" si="7"/>
        <v>73832.833333333314</v>
      </c>
      <c r="V32" s="19">
        <f t="shared" si="8"/>
        <v>0</v>
      </c>
      <c r="W32" s="19">
        <f t="shared" si="9"/>
        <v>73832.833333333314</v>
      </c>
      <c r="X32" s="4">
        <f t="shared" si="10"/>
        <v>113450.33333333333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38</v>
      </c>
      <c r="C33" s="49"/>
      <c r="D33" s="49"/>
      <c r="E33" s="55">
        <f>+'[3]BAM-EGS'!$BB37</f>
        <v>73832.833333333299</v>
      </c>
      <c r="F33" s="49"/>
      <c r="G33" s="28"/>
      <c r="H33" s="54">
        <f>+'[2]BAM-EGS'!$BB37</f>
        <v>0</v>
      </c>
      <c r="I33" s="29">
        <f>'[1]BAM-3RD'!$BK2461</f>
        <v>39617.5</v>
      </c>
      <c r="J33" s="54">
        <f t="shared" si="2"/>
        <v>39617.5</v>
      </c>
      <c r="K33" s="30">
        <f t="shared" si="3"/>
        <v>113450.3333333333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36826.333333333328</v>
      </c>
      <c r="O33" s="4">
        <f t="shared" si="4"/>
        <v>36826.333333333328</v>
      </c>
      <c r="P33" s="5"/>
      <c r="Q33" s="5">
        <f t="shared" si="5"/>
        <v>166666.66666666666</v>
      </c>
      <c r="R33" s="65">
        <f>((R$6)-SUM(R$8:R32))/($A$37-$A32)</f>
        <v>-6826.333333333333</v>
      </c>
      <c r="S33" s="5">
        <f t="shared" si="6"/>
        <v>-86007.500000000029</v>
      </c>
      <c r="T33" s="5"/>
      <c r="U33" s="5">
        <f t="shared" si="7"/>
        <v>73832.833333333285</v>
      </c>
      <c r="V33" s="19">
        <f t="shared" si="8"/>
        <v>0</v>
      </c>
      <c r="W33" s="19">
        <f t="shared" si="9"/>
        <v>73832.833333333285</v>
      </c>
      <c r="X33" s="4">
        <f t="shared" si="10"/>
        <v>113450.3333333333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73832.833333333256</v>
      </c>
      <c r="F34" s="49"/>
      <c r="G34" s="28"/>
      <c r="H34" s="54">
        <f>+'[2]BAM-EGS'!$BB38</f>
        <v>0</v>
      </c>
      <c r="I34" s="29">
        <f>'[1]BAM-3RD'!$BK2462</f>
        <v>39617.5</v>
      </c>
      <c r="J34" s="54">
        <f t="shared" si="2"/>
        <v>39617.5</v>
      </c>
      <c r="K34" s="30">
        <f t="shared" si="3"/>
        <v>113450.33333333326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36826.333333333314</v>
      </c>
      <c r="O34" s="4">
        <f t="shared" si="4"/>
        <v>36826.333333333314</v>
      </c>
      <c r="P34" s="5"/>
      <c r="Q34" s="5">
        <f t="shared" si="5"/>
        <v>166666.66666666666</v>
      </c>
      <c r="R34" s="65">
        <f>((R$6)-SUM(R$8:R33))/($A$37-$A33)</f>
        <v>-6826.333333333333</v>
      </c>
      <c r="S34" s="5">
        <f t="shared" si="6"/>
        <v>-86007.500000000073</v>
      </c>
      <c r="T34" s="5"/>
      <c r="U34" s="5">
        <f t="shared" si="7"/>
        <v>73832.833333333241</v>
      </c>
      <c r="V34" s="19">
        <f t="shared" si="8"/>
        <v>0</v>
      </c>
      <c r="W34" s="19">
        <f t="shared" si="9"/>
        <v>73832.833333333241</v>
      </c>
      <c r="X34" s="4">
        <f t="shared" si="10"/>
        <v>113450.33333333326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73832.833333333328</v>
      </c>
      <c r="F35" s="49"/>
      <c r="G35" s="28"/>
      <c r="H35" s="54">
        <f>+'[2]BAM-EGS'!$BB39</f>
        <v>0</v>
      </c>
      <c r="I35" s="29">
        <f>'[1]BAM-3RD'!$BK2463</f>
        <v>39617.5</v>
      </c>
      <c r="J35" s="54">
        <f t="shared" si="2"/>
        <v>39617.5</v>
      </c>
      <c r="K35" s="30">
        <f t="shared" si="3"/>
        <v>113450.33333333333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36826.333333333336</v>
      </c>
      <c r="O35" s="4">
        <f t="shared" si="4"/>
        <v>36826.333333333336</v>
      </c>
      <c r="P35" s="5"/>
      <c r="Q35" s="5">
        <f t="shared" si="5"/>
        <v>166666.66666666666</v>
      </c>
      <c r="R35" s="65">
        <f>((R$6)-SUM(R$8:R34))/($A$37-$A34)</f>
        <v>-6826.333333333333</v>
      </c>
      <c r="S35" s="5">
        <f t="shared" si="6"/>
        <v>-86007.5</v>
      </c>
      <c r="T35" s="5"/>
      <c r="U35" s="5">
        <f t="shared" si="7"/>
        <v>73832.833333333314</v>
      </c>
      <c r="V35" s="19">
        <f t="shared" si="8"/>
        <v>0</v>
      </c>
      <c r="W35" s="19">
        <f t="shared" si="9"/>
        <v>73832.833333333314</v>
      </c>
      <c r="X35" s="4">
        <f t="shared" si="10"/>
        <v>113450.33333333333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73832.833333333256</v>
      </c>
      <c r="F36" s="49"/>
      <c r="G36" s="28"/>
      <c r="H36" s="54">
        <f>+'[2]BAM-EGS'!$BB40</f>
        <v>0</v>
      </c>
      <c r="I36" s="29">
        <f>'[1]BAM-3RD'!$BK2464</f>
        <v>39617.5</v>
      </c>
      <c r="J36" s="54">
        <f t="shared" si="2"/>
        <v>39617.5</v>
      </c>
      <c r="K36" s="30">
        <f t="shared" si="3"/>
        <v>113450.33333333326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36826.333333333314</v>
      </c>
      <c r="O36" s="4">
        <f t="shared" si="4"/>
        <v>36826.333333333314</v>
      </c>
      <c r="P36" s="5"/>
      <c r="Q36" s="5">
        <f t="shared" si="5"/>
        <v>166666.66666666666</v>
      </c>
      <c r="R36" s="65">
        <f>((R$6)-SUM(R$8:R35))/($A$37-$A35)</f>
        <v>-6826.3333333333339</v>
      </c>
      <c r="S36" s="5">
        <f t="shared" si="6"/>
        <v>-86007.500000000073</v>
      </c>
      <c r="T36" s="5"/>
      <c r="U36" s="5">
        <f t="shared" si="7"/>
        <v>73832.833333333241</v>
      </c>
      <c r="V36" s="19">
        <f t="shared" si="8"/>
        <v>0</v>
      </c>
      <c r="W36" s="19">
        <f t="shared" si="9"/>
        <v>73832.833333333241</v>
      </c>
      <c r="X36" s="4">
        <f t="shared" si="10"/>
        <v>113450.33333333326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73832.833333333023</v>
      </c>
      <c r="F37" s="49"/>
      <c r="G37" s="28"/>
      <c r="H37" s="54">
        <f>+'[2]BAM-EGS'!$BB41</f>
        <v>0</v>
      </c>
      <c r="I37" s="29">
        <f>'[1]BAM-3RD'!$BK2465</f>
        <v>39617.5</v>
      </c>
      <c r="J37" s="54">
        <f>SUM(H37:I37)</f>
        <v>39617.5</v>
      </c>
      <c r="K37" s="30">
        <f>SUM(E37,H37,I37)</f>
        <v>113450.33333333302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36826.333333333256</v>
      </c>
      <c r="O37" s="4">
        <f>SUM(L37:N37)</f>
        <v>36826.333333333256</v>
      </c>
      <c r="P37" s="5"/>
      <c r="Q37" s="5">
        <f>$Q$6/30</f>
        <v>166666.66666666666</v>
      </c>
      <c r="R37" s="65">
        <f>((R$6)-SUM(R$8:R36))/($A$37-$A36)</f>
        <v>-6826.3333333333339</v>
      </c>
      <c r="S37" s="5">
        <f>E37-Q37-R37</f>
        <v>-86007.500000000306</v>
      </c>
      <c r="T37" s="5"/>
      <c r="U37" s="5">
        <f>SUM(Q37:S37)</f>
        <v>73832.833333333008</v>
      </c>
      <c r="V37" s="19">
        <f>SUM(H37)</f>
        <v>0</v>
      </c>
      <c r="W37" s="19">
        <f>SUM(U37:V37)</f>
        <v>73832.833333333008</v>
      </c>
      <c r="X37" s="4">
        <f>IF(K37&gt;0,K37,0)</f>
        <v>113450.33333333302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1162262</v>
      </c>
      <c r="J40" s="41">
        <f>SUM(J8:J39)</f>
        <v>3162262</v>
      </c>
      <c r="K40" s="42">
        <f>SUM(K8:K38)</f>
        <v>6162261.9999999981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-2000000</v>
      </c>
      <c r="T40" s="42"/>
      <c r="U40" s="42">
        <f>SUM(U8:U38)</f>
        <v>2999999.9999999995</v>
      </c>
      <c r="V40" s="42">
        <f>SUM(V8:V38)</f>
        <v>2000000</v>
      </c>
      <c r="W40" s="42">
        <f>SUM(W8:W38)</f>
        <v>4999999.9999999981</v>
      </c>
      <c r="X40" s="43">
        <f>SUM(X8:X39)</f>
        <v>6162261.9999999981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442996.99999999948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237705</v>
      </c>
      <c r="J43" s="63">
        <f t="shared" si="11"/>
        <v>237705</v>
      </c>
      <c r="K43" s="63">
        <f t="shared" si="11"/>
        <v>680701.99999999953</v>
      </c>
      <c r="L43" s="63">
        <f t="shared" si="11"/>
        <v>0</v>
      </c>
      <c r="M43" s="63">
        <f t="shared" si="11"/>
        <v>0</v>
      </c>
      <c r="N43" s="63">
        <f t="shared" si="11"/>
        <v>220957.99999999988</v>
      </c>
      <c r="O43" s="63">
        <f t="shared" si="11"/>
        <v>220957.99999999988</v>
      </c>
      <c r="P43" s="63"/>
      <c r="Q43" s="63">
        <f t="shared" si="11"/>
        <v>999999.99999999988</v>
      </c>
      <c r="R43" s="63">
        <f t="shared" si="11"/>
        <v>-40958</v>
      </c>
      <c r="S43" s="63">
        <f t="shared" si="11"/>
        <v>-516045.00000000047</v>
      </c>
      <c r="T43" s="63"/>
      <c r="U43" s="63">
        <f t="shared" si="11"/>
        <v>442996.99999999942</v>
      </c>
      <c r="V43" s="63">
        <f t="shared" si="11"/>
        <v>0</v>
      </c>
      <c r="W43" s="63">
        <f t="shared" si="11"/>
        <v>442996.99999999942</v>
      </c>
      <c r="X43" s="4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9508.0000000005821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1776950.6666666665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2001-04-23T17:31:01Z</cp:lastPrinted>
  <dcterms:created xsi:type="dcterms:W3CDTF">1997-02-03T15:25:11Z</dcterms:created>
  <dcterms:modified xsi:type="dcterms:W3CDTF">2023-09-17T20:47:27Z</dcterms:modified>
</cp:coreProperties>
</file>